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029"/>
  <workbookPr codeName="ThisWorkbook"/>
  <mc:AlternateContent xmlns:mc="http://schemas.openxmlformats.org/markup-compatibility/2006">
    <mc:Choice Requires="x15">
      <x15ac:absPath xmlns:x15ac="http://schemas.microsoft.com/office/spreadsheetml/2010/11/ac" url="C:\Users\Tony Pirtle\Documents\Manufacturers\Explore Scientific\"/>
    </mc:Choice>
  </mc:AlternateContent>
  <xr:revisionPtr revIDLastSave="0" documentId="8_{9609F240-E40C-4A18-9082-11019B51ABB6}" xr6:coauthVersionLast="47" xr6:coauthVersionMax="47" xr10:uidLastSave="{00000000-0000-0000-0000-000000000000}"/>
  <bookViews>
    <workbookView xWindow="-120" yWindow="-120" windowWidth="20730" windowHeight="11040" tabRatio="492" xr2:uid="{00000000-000D-0000-FFFF-FFFF00000000}"/>
  </bookViews>
  <sheets>
    <sheet name="Price List" sheetId="1" r:id="rId1"/>
    <sheet name="Quote Sheet" sheetId="2" r:id="rId2"/>
    <sheet name=" Spec Sheet" sheetId="14" r:id="rId3"/>
    <sheet name="Weather Stations" sheetId="12" r:id="rId4"/>
    <sheet name="Alpen" sheetId="13" r:id="rId5"/>
    <sheet name="NG Adventure" sheetId="6" state="hidden" r:id="rId6"/>
    <sheet name="Order sheet" sheetId="10" state="hidden" r:id="rId7"/>
    <sheet name="Key Items" sheetId="8" state="hidden" r:id="rId8"/>
  </sheets>
  <definedNames>
    <definedName name="_xlnm._FilterDatabase" localSheetId="2" hidden="1">' Spec Sheet'!$A$4:$QS$399</definedName>
    <definedName name="_xlnm._FilterDatabase" localSheetId="0" hidden="1">'Price List'!$A$3:$J$3</definedName>
    <definedName name="_xlnm.Print_Area" localSheetId="7">'Key Items'!$B$1:$H$123</definedName>
    <definedName name="_xlnm.Print_Area" localSheetId="5">'NG Adventure'!$B$1:$H$28</definedName>
    <definedName name="_xlnm.Print_Area" localSheetId="6">'Order sheet'!$B$1:$M$86</definedName>
    <definedName name="_xlnm.Print_Area" localSheetId="0">'Price List'!$B$1:$H$143</definedName>
    <definedName name="_xlnm.Print_Area" localSheetId="1">'Quote Sheet'!$A$4:$J$34</definedName>
    <definedName name="_xlnm.Print_Titles" localSheetId="7">'Key Items'!$1:$3</definedName>
    <definedName name="_xlnm.Print_Titles" localSheetId="6">'Order sheet'!$1:$3</definedName>
    <definedName name="_xlnm.Print_Titles" localSheetId="0">'Price List'!$1:$3</definedName>
  </definedNames>
  <calcPr calcId="191029"/>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R313" i="14" l="1"/>
  <c r="M313" i="14"/>
  <c r="R403" i="14" l="1"/>
  <c r="M403" i="14"/>
  <c r="R405" i="14" l="1"/>
  <c r="M405" i="14"/>
  <c r="R406" i="14"/>
  <c r="M406" i="14"/>
  <c r="M404" i="14"/>
  <c r="R404" i="14"/>
  <c r="R401" i="14" l="1"/>
  <c r="M401" i="14"/>
  <c r="M319" i="14" l="1"/>
  <c r="M402" i="14"/>
  <c r="R402" i="14"/>
  <c r="R319" i="14"/>
  <c r="M400" i="14"/>
  <c r="R400" i="14"/>
  <c r="M399" i="14" l="1"/>
  <c r="M397" i="14"/>
  <c r="R397" i="14"/>
  <c r="M318" i="14" l="1"/>
  <c r="M398" i="14"/>
  <c r="M395" i="14"/>
  <c r="M88" i="14"/>
  <c r="M87" i="14"/>
  <c r="AR87" i="14"/>
  <c r="AP87" i="14"/>
  <c r="AO87" i="14"/>
  <c r="AN87" i="14"/>
  <c r="R87" i="14"/>
  <c r="AA87" i="14" s="1"/>
  <c r="R287" i="14"/>
  <c r="M287" i="14"/>
  <c r="R396" i="14"/>
  <c r="M396" i="14"/>
  <c r="M394" i="14"/>
  <c r="M393" i="14"/>
  <c r="M392" i="14"/>
  <c r="M391" i="14"/>
  <c r="M390" i="14"/>
  <c r="M389" i="14"/>
  <c r="M388" i="14"/>
  <c r="M387" i="14"/>
  <c r="M386" i="14"/>
  <c r="M376" i="14"/>
  <c r="M375" i="14"/>
  <c r="M374" i="14"/>
  <c r="M373" i="14"/>
  <c r="M372" i="14"/>
  <c r="M371" i="14"/>
  <c r="M370" i="14"/>
  <c r="R369" i="14"/>
  <c r="M369" i="14"/>
  <c r="M367" i="14"/>
  <c r="M366" i="14"/>
  <c r="M365" i="14"/>
  <c r="M364" i="14"/>
  <c r="M363" i="14"/>
  <c r="M362" i="14"/>
  <c r="M361" i="14"/>
  <c r="M360" i="14"/>
  <c r="M359" i="14"/>
  <c r="M358" i="14"/>
  <c r="M357" i="14"/>
  <c r="M356" i="14"/>
  <c r="M355" i="14"/>
  <c r="M354" i="14"/>
  <c r="M353" i="14"/>
  <c r="M352" i="14"/>
  <c r="M351" i="14"/>
  <c r="M350" i="14"/>
  <c r="M349" i="14"/>
  <c r="M348" i="14"/>
  <c r="M347" i="14"/>
  <c r="M346" i="14"/>
  <c r="M345" i="14"/>
  <c r="M344" i="14"/>
  <c r="M343" i="14"/>
  <c r="M342" i="14"/>
  <c r="M341" i="14"/>
  <c r="M340" i="14"/>
  <c r="M339" i="14"/>
  <c r="M338" i="14"/>
  <c r="M337" i="14"/>
  <c r="M336" i="14"/>
  <c r="M335" i="14"/>
  <c r="M334" i="14"/>
  <c r="M333" i="14"/>
  <c r="M332" i="14"/>
  <c r="M331" i="14"/>
  <c r="M330" i="14"/>
  <c r="M329" i="14"/>
  <c r="M328" i="14"/>
  <c r="M327" i="14"/>
  <c r="M326" i="14"/>
  <c r="M325" i="14"/>
  <c r="M324" i="14"/>
  <c r="M323" i="14"/>
  <c r="M322" i="14"/>
  <c r="R321" i="14"/>
  <c r="M321" i="14"/>
  <c r="M320" i="14"/>
  <c r="M312" i="14"/>
  <c r="R311" i="14"/>
  <c r="M311" i="14"/>
  <c r="R310" i="14"/>
  <c r="M310" i="14"/>
  <c r="R309" i="14"/>
  <c r="M309" i="14"/>
  <c r="R308" i="14"/>
  <c r="M308" i="14"/>
  <c r="R307" i="14"/>
  <c r="M307" i="14"/>
  <c r="R306" i="14"/>
  <c r="M306" i="14"/>
  <c r="R305" i="14"/>
  <c r="M305" i="14"/>
  <c r="R304" i="14"/>
  <c r="M304" i="14"/>
  <c r="R303" i="14"/>
  <c r="M303" i="14"/>
  <c r="R302" i="14"/>
  <c r="M302" i="14"/>
  <c r="R301" i="14"/>
  <c r="M301" i="14"/>
  <c r="R300" i="14"/>
  <c r="M300" i="14"/>
  <c r="R299" i="14"/>
  <c r="M299" i="14"/>
  <c r="R298" i="14"/>
  <c r="M298" i="14"/>
  <c r="R297" i="14"/>
  <c r="M297" i="14"/>
  <c r="R296" i="14"/>
  <c r="M296" i="14"/>
  <c r="R295" i="14"/>
  <c r="R294" i="14"/>
  <c r="M294" i="14"/>
  <c r="R293" i="14"/>
  <c r="M293" i="14"/>
  <c r="R292" i="14"/>
  <c r="M292" i="14"/>
  <c r="R291" i="14"/>
  <c r="M291" i="14"/>
  <c r="R290" i="14"/>
  <c r="M290" i="14"/>
  <c r="S289" i="14"/>
  <c r="R289" i="14"/>
  <c r="M289" i="14"/>
  <c r="AP288" i="14"/>
  <c r="M288" i="14"/>
  <c r="R286" i="14"/>
  <c r="M286" i="14"/>
  <c r="R285" i="14"/>
  <c r="M285" i="14"/>
  <c r="R284" i="14"/>
  <c r="M284" i="14"/>
  <c r="R283" i="14"/>
  <c r="M283" i="14"/>
  <c r="R282" i="14"/>
  <c r="M282" i="14"/>
  <c r="R281" i="14"/>
  <c r="M281" i="14"/>
  <c r="R280" i="14"/>
  <c r="M280" i="14"/>
  <c r="R279" i="14"/>
  <c r="M279" i="14"/>
  <c r="R278" i="14"/>
  <c r="M278" i="14"/>
  <c r="R277" i="14"/>
  <c r="M277" i="14"/>
  <c r="R276" i="14"/>
  <c r="M276" i="14"/>
  <c r="R275" i="14"/>
  <c r="M275" i="14"/>
  <c r="R274" i="14"/>
  <c r="M274" i="14"/>
  <c r="R273" i="14"/>
  <c r="M273" i="14"/>
  <c r="R272" i="14"/>
  <c r="M272" i="14"/>
  <c r="R271" i="14"/>
  <c r="M271" i="14"/>
  <c r="R270" i="14"/>
  <c r="M270" i="14"/>
  <c r="R269" i="14"/>
  <c r="M269" i="14"/>
  <c r="R268" i="14"/>
  <c r="M268" i="14"/>
  <c r="R267" i="14"/>
  <c r="M267" i="14"/>
  <c r="R266" i="14"/>
  <c r="M266" i="14"/>
  <c r="R265" i="14"/>
  <c r="M265" i="14"/>
  <c r="R264" i="14"/>
  <c r="M264" i="14"/>
  <c r="R263" i="14"/>
  <c r="M263" i="14"/>
  <c r="R262" i="14"/>
  <c r="M262" i="14"/>
  <c r="R261" i="14"/>
  <c r="M261" i="14"/>
  <c r="R260" i="14"/>
  <c r="M260" i="14"/>
  <c r="R259" i="14"/>
  <c r="M259" i="14"/>
  <c r="R258" i="14"/>
  <c r="M258" i="14"/>
  <c r="R257" i="14"/>
  <c r="M257" i="14"/>
  <c r="R256" i="14"/>
  <c r="M256" i="14"/>
  <c r="AR255" i="14"/>
  <c r="AP255" i="14"/>
  <c r="R255" i="14"/>
  <c r="M255" i="14"/>
  <c r="AR254" i="14"/>
  <c r="AP254" i="14"/>
  <c r="AO254" i="14"/>
  <c r="AN254" i="14"/>
  <c r="M254" i="14"/>
  <c r="AR253" i="14"/>
  <c r="AP253" i="14"/>
  <c r="AO253" i="14"/>
  <c r="AN253" i="14"/>
  <c r="R253" i="14"/>
  <c r="M253" i="14"/>
  <c r="R252" i="14"/>
  <c r="M252" i="14"/>
  <c r="R251" i="14"/>
  <c r="M251" i="14"/>
  <c r="R250" i="14"/>
  <c r="M250" i="14"/>
  <c r="R249" i="14"/>
  <c r="M249" i="14"/>
  <c r="AR248" i="14"/>
  <c r="AP248" i="14"/>
  <c r="AO248" i="14"/>
  <c r="AN248" i="14"/>
  <c r="R248" i="14"/>
  <c r="M248" i="14"/>
  <c r="AR247" i="14"/>
  <c r="AP247" i="14"/>
  <c r="R247" i="14"/>
  <c r="M247" i="14"/>
  <c r="AP246" i="14"/>
  <c r="AO246" i="14"/>
  <c r="AN246" i="14"/>
  <c r="M246" i="14"/>
  <c r="AR245" i="14"/>
  <c r="AP245" i="14"/>
  <c r="AO245" i="14"/>
  <c r="AN245" i="14"/>
  <c r="M245" i="14"/>
  <c r="AR244" i="14"/>
  <c r="AP244" i="14"/>
  <c r="AO244" i="14"/>
  <c r="AN244" i="14"/>
  <c r="AB244" i="14"/>
  <c r="AA244" i="14"/>
  <c r="Z244" i="14"/>
  <c r="Y244" i="14"/>
  <c r="AP243" i="14"/>
  <c r="AO243" i="14"/>
  <c r="AN243" i="14"/>
  <c r="R243" i="14"/>
  <c r="M243" i="14"/>
  <c r="AR242" i="14"/>
  <c r="AP242" i="14"/>
  <c r="AO242" i="14"/>
  <c r="AN242" i="14"/>
  <c r="M242" i="14"/>
  <c r="R241" i="14"/>
  <c r="M241" i="14"/>
  <c r="R240" i="14"/>
  <c r="M240" i="14"/>
  <c r="R239" i="14"/>
  <c r="M239" i="14"/>
  <c r="R238" i="14"/>
  <c r="M238" i="14"/>
  <c r="R237" i="14"/>
  <c r="AB237" i="14" s="1"/>
  <c r="M237" i="14"/>
  <c r="AR236" i="14"/>
  <c r="AP236" i="14"/>
  <c r="AO236" i="14"/>
  <c r="AN236" i="14"/>
  <c r="R236" i="14"/>
  <c r="M236" i="14"/>
  <c r="AR235" i="14"/>
  <c r="AP235" i="14"/>
  <c r="AO235" i="14"/>
  <c r="AN235" i="14"/>
  <c r="R235" i="14"/>
  <c r="AA235" i="14" s="1"/>
  <c r="M235" i="14"/>
  <c r="AR234" i="14"/>
  <c r="AP234" i="14"/>
  <c r="AO234" i="14"/>
  <c r="AN234" i="14"/>
  <c r="R234" i="14"/>
  <c r="Z234" i="14" s="1"/>
  <c r="M234" i="14"/>
  <c r="AR233" i="14"/>
  <c r="AP233" i="14"/>
  <c r="AO233" i="14"/>
  <c r="AN233" i="14"/>
  <c r="S233" i="14"/>
  <c r="R233" i="14"/>
  <c r="Y233" i="14" s="1"/>
  <c r="M233" i="14"/>
  <c r="AR232" i="14"/>
  <c r="AP232" i="14"/>
  <c r="AO232" i="14"/>
  <c r="AN232" i="14"/>
  <c r="R232" i="14"/>
  <c r="Y232" i="14" s="1"/>
  <c r="M232" i="14"/>
  <c r="AR231" i="14"/>
  <c r="AP231" i="14"/>
  <c r="AO231" i="14"/>
  <c r="AN231" i="14"/>
  <c r="S231" i="14"/>
  <c r="R231" i="14"/>
  <c r="Y231" i="14" s="1"/>
  <c r="M231" i="14"/>
  <c r="AR230" i="14"/>
  <c r="AP230" i="14"/>
  <c r="AO230" i="14"/>
  <c r="AN230" i="14"/>
  <c r="R230" i="14"/>
  <c r="M230" i="14"/>
  <c r="AR229" i="14"/>
  <c r="AP229" i="14"/>
  <c r="AO229" i="14"/>
  <c r="AN229" i="14"/>
  <c r="S229" i="14"/>
  <c r="R229" i="14"/>
  <c r="Y229" i="14" s="1"/>
  <c r="M229" i="14"/>
  <c r="AR228" i="14"/>
  <c r="AP228" i="14"/>
  <c r="AO228" i="14"/>
  <c r="AN228" i="14"/>
  <c r="S228" i="14"/>
  <c r="R228" i="14"/>
  <c r="AB228" i="14" s="1"/>
  <c r="M228" i="14"/>
  <c r="AR227" i="14"/>
  <c r="AP227" i="14"/>
  <c r="AO227" i="14"/>
  <c r="AN227" i="14"/>
  <c r="S227" i="14"/>
  <c r="R227" i="14"/>
  <c r="AB227" i="14" s="1"/>
  <c r="M227" i="14"/>
  <c r="AR226" i="14"/>
  <c r="AP226" i="14"/>
  <c r="AO226" i="14"/>
  <c r="AN226" i="14"/>
  <c r="S226" i="14"/>
  <c r="R226" i="14"/>
  <c r="Z226" i="14" s="1"/>
  <c r="M226" i="14"/>
  <c r="AR225" i="14"/>
  <c r="AP225" i="14"/>
  <c r="AO225" i="14"/>
  <c r="AN225" i="14"/>
  <c r="S225" i="14"/>
  <c r="R225" i="14"/>
  <c r="Y225" i="14" s="1"/>
  <c r="M225" i="14"/>
  <c r="AR224" i="14"/>
  <c r="AP224" i="14"/>
  <c r="AO224" i="14"/>
  <c r="AN224" i="14"/>
  <c r="S224" i="14"/>
  <c r="R224" i="14"/>
  <c r="M224" i="14"/>
  <c r="AR223" i="14"/>
  <c r="AP223" i="14"/>
  <c r="AO223" i="14"/>
  <c r="AN223" i="14"/>
  <c r="S223" i="14"/>
  <c r="R223" i="14"/>
  <c r="Y223" i="14" s="1"/>
  <c r="M223" i="14"/>
  <c r="AR222" i="14"/>
  <c r="AP222" i="14"/>
  <c r="AO222" i="14"/>
  <c r="AN222" i="14"/>
  <c r="S222" i="14"/>
  <c r="R222" i="14"/>
  <c r="AB222" i="14" s="1"/>
  <c r="M222" i="14"/>
  <c r="AR221" i="14"/>
  <c r="AP221" i="14"/>
  <c r="AO221" i="14"/>
  <c r="AN221" i="14"/>
  <c r="S221" i="14"/>
  <c r="R221" i="14"/>
  <c r="AA221" i="14" s="1"/>
  <c r="M221" i="14"/>
  <c r="AR220" i="14"/>
  <c r="AP220" i="14"/>
  <c r="AO220" i="14"/>
  <c r="AN220" i="14"/>
  <c r="S220" i="14"/>
  <c r="R220" i="14"/>
  <c r="Z220" i="14" s="1"/>
  <c r="M220" i="14"/>
  <c r="AR219" i="14"/>
  <c r="AP219" i="14"/>
  <c r="AO219" i="14"/>
  <c r="AN219" i="14"/>
  <c r="S219" i="14"/>
  <c r="R219" i="14"/>
  <c r="Y219" i="14" s="1"/>
  <c r="M219" i="14"/>
  <c r="AR218" i="14"/>
  <c r="AP218" i="14"/>
  <c r="AO218" i="14"/>
  <c r="AN218" i="14"/>
  <c r="S218" i="14"/>
  <c r="R218" i="14"/>
  <c r="Y218" i="14" s="1"/>
  <c r="M218" i="14"/>
  <c r="AR217" i="14"/>
  <c r="AP217" i="14"/>
  <c r="AO217" i="14"/>
  <c r="AN217" i="14"/>
  <c r="S217" i="14"/>
  <c r="R217" i="14"/>
  <c r="Y217" i="14" s="1"/>
  <c r="M217" i="14"/>
  <c r="AR216" i="14"/>
  <c r="AP216" i="14"/>
  <c r="AO216" i="14"/>
  <c r="AN216" i="14"/>
  <c r="S216" i="14"/>
  <c r="R216" i="14"/>
  <c r="M216" i="14"/>
  <c r="AR215" i="14"/>
  <c r="AP215" i="14"/>
  <c r="AO215" i="14"/>
  <c r="AN215" i="14"/>
  <c r="S215" i="14"/>
  <c r="R215" i="14"/>
  <c r="Y215" i="14" s="1"/>
  <c r="M215" i="14"/>
  <c r="AR214" i="14"/>
  <c r="AP214" i="14"/>
  <c r="AO214" i="14"/>
  <c r="AN214" i="14"/>
  <c r="S214" i="14"/>
  <c r="R214" i="14"/>
  <c r="Y214" i="14" s="1"/>
  <c r="M214" i="14"/>
  <c r="AR213" i="14"/>
  <c r="AP213" i="14"/>
  <c r="AO213" i="14"/>
  <c r="AN213" i="14"/>
  <c r="S213" i="14"/>
  <c r="R213" i="14"/>
  <c r="M213" i="14"/>
  <c r="AR212" i="14"/>
  <c r="AP212" i="14"/>
  <c r="AO212" i="14"/>
  <c r="AN212" i="14"/>
  <c r="S212" i="14"/>
  <c r="R212" i="14"/>
  <c r="Y212" i="14" s="1"/>
  <c r="M212" i="14"/>
  <c r="AR211" i="14"/>
  <c r="AP211" i="14"/>
  <c r="AO211" i="14"/>
  <c r="AN211" i="14"/>
  <c r="S211" i="14"/>
  <c r="R211" i="14"/>
  <c r="Y211" i="14" s="1"/>
  <c r="M211" i="14"/>
  <c r="AR210" i="14"/>
  <c r="AP210" i="14"/>
  <c r="AO210" i="14"/>
  <c r="AN210" i="14"/>
  <c r="S210" i="14"/>
  <c r="R210" i="14"/>
  <c r="M210" i="14"/>
  <c r="AR209" i="14"/>
  <c r="AP209" i="14"/>
  <c r="AO209" i="14"/>
  <c r="AN209" i="14"/>
  <c r="S209" i="14"/>
  <c r="R209" i="14"/>
  <c r="Y209" i="14" s="1"/>
  <c r="M209" i="14"/>
  <c r="AR208" i="14"/>
  <c r="AP208" i="14"/>
  <c r="AO208" i="14"/>
  <c r="AN208" i="14"/>
  <c r="S208" i="14"/>
  <c r="R208" i="14"/>
  <c r="Y208" i="14" s="1"/>
  <c r="M208" i="14"/>
  <c r="AR207" i="14"/>
  <c r="AP207" i="14"/>
  <c r="AO207" i="14"/>
  <c r="AN207" i="14"/>
  <c r="S207" i="14"/>
  <c r="R207" i="14"/>
  <c r="M207" i="14"/>
  <c r="AR206" i="14"/>
  <c r="AP206" i="14"/>
  <c r="AO206" i="14"/>
  <c r="AN206" i="14"/>
  <c r="S206" i="14"/>
  <c r="R206" i="14"/>
  <c r="Y206" i="14" s="1"/>
  <c r="M206" i="14"/>
  <c r="AR205" i="14"/>
  <c r="AP205" i="14"/>
  <c r="AO205" i="14"/>
  <c r="AN205" i="14"/>
  <c r="S205" i="14"/>
  <c r="R205" i="14"/>
  <c r="Y205" i="14" s="1"/>
  <c r="M205" i="14"/>
  <c r="AR204" i="14"/>
  <c r="AP204" i="14"/>
  <c r="AO204" i="14"/>
  <c r="AN204" i="14"/>
  <c r="S204" i="14"/>
  <c r="R204" i="14"/>
  <c r="M204" i="14"/>
  <c r="AR203" i="14"/>
  <c r="AP203" i="14"/>
  <c r="AO203" i="14"/>
  <c r="AN203" i="14"/>
  <c r="S203" i="14"/>
  <c r="R203" i="14"/>
  <c r="Y203" i="14" s="1"/>
  <c r="M203" i="14"/>
  <c r="AR202" i="14"/>
  <c r="AP202" i="14"/>
  <c r="AO202" i="14"/>
  <c r="AN202" i="14"/>
  <c r="S202" i="14"/>
  <c r="R202" i="14"/>
  <c r="Y202" i="14" s="1"/>
  <c r="M202" i="14"/>
  <c r="AR201" i="14"/>
  <c r="AP201" i="14"/>
  <c r="AO201" i="14"/>
  <c r="AN201" i="14"/>
  <c r="S201" i="14"/>
  <c r="R201" i="14"/>
  <c r="M201" i="14"/>
  <c r="AR200" i="14"/>
  <c r="AP200" i="14"/>
  <c r="AO200" i="14"/>
  <c r="AN200" i="14"/>
  <c r="S200" i="14"/>
  <c r="R200" i="14"/>
  <c r="Y200" i="14" s="1"/>
  <c r="M200" i="14"/>
  <c r="AR199" i="14"/>
  <c r="AP199" i="14"/>
  <c r="AO199" i="14"/>
  <c r="AN199" i="14"/>
  <c r="S199" i="14"/>
  <c r="R199" i="14"/>
  <c r="Y199" i="14" s="1"/>
  <c r="M199" i="14"/>
  <c r="AR198" i="14"/>
  <c r="AP198" i="14"/>
  <c r="AO198" i="14"/>
  <c r="AN198" i="14"/>
  <c r="S198" i="14"/>
  <c r="R198" i="14"/>
  <c r="M198" i="14"/>
  <c r="AR197" i="14"/>
  <c r="AP197" i="14"/>
  <c r="AO197" i="14"/>
  <c r="AN197" i="14"/>
  <c r="S197" i="14"/>
  <c r="R197" i="14"/>
  <c r="Y197" i="14" s="1"/>
  <c r="M197" i="14"/>
  <c r="AR196" i="14"/>
  <c r="AP196" i="14"/>
  <c r="AO196" i="14"/>
  <c r="AN196" i="14"/>
  <c r="S196" i="14"/>
  <c r="R196" i="14"/>
  <c r="Y196" i="14" s="1"/>
  <c r="M196" i="14"/>
  <c r="AR195" i="14"/>
  <c r="AP195" i="14"/>
  <c r="AO195" i="14"/>
  <c r="AN195" i="14"/>
  <c r="S195" i="14"/>
  <c r="R195" i="14"/>
  <c r="M195" i="14"/>
  <c r="AR194" i="14"/>
  <c r="AP194" i="14"/>
  <c r="AO194" i="14"/>
  <c r="AN194" i="14"/>
  <c r="S194" i="14"/>
  <c r="R194" i="14"/>
  <c r="Y194" i="14" s="1"/>
  <c r="M194" i="14"/>
  <c r="AR193" i="14"/>
  <c r="AP193" i="14"/>
  <c r="AO193" i="14"/>
  <c r="AN193" i="14"/>
  <c r="R193" i="14"/>
  <c r="AR192" i="14"/>
  <c r="AP192" i="14"/>
  <c r="AO192" i="14"/>
  <c r="AN192" i="14"/>
  <c r="R192" i="14"/>
  <c r="Y192" i="14" s="1"/>
  <c r="AR191" i="14"/>
  <c r="AP191" i="14"/>
  <c r="AO191" i="14"/>
  <c r="AN191" i="14"/>
  <c r="S191" i="14"/>
  <c r="R191" i="14"/>
  <c r="AB191" i="14" s="1"/>
  <c r="M191" i="14"/>
  <c r="AR190" i="14"/>
  <c r="AP190" i="14"/>
  <c r="AO190" i="14"/>
  <c r="AN190" i="14"/>
  <c r="S190" i="14"/>
  <c r="R190" i="14"/>
  <c r="AB190" i="14" s="1"/>
  <c r="M190" i="14"/>
  <c r="AR189" i="14"/>
  <c r="AP189" i="14"/>
  <c r="AO189" i="14"/>
  <c r="AN189" i="14"/>
  <c r="S189" i="14"/>
  <c r="R189" i="14"/>
  <c r="AB189" i="14" s="1"/>
  <c r="M189" i="14"/>
  <c r="AR188" i="14"/>
  <c r="AP188" i="14"/>
  <c r="AO188" i="14"/>
  <c r="AN188" i="14"/>
  <c r="S188" i="14"/>
  <c r="R188" i="14"/>
  <c r="AB188" i="14" s="1"/>
  <c r="M188" i="14"/>
  <c r="AR187" i="14"/>
  <c r="AP187" i="14"/>
  <c r="AO187" i="14"/>
  <c r="AN187" i="14"/>
  <c r="S187" i="14"/>
  <c r="R187" i="14"/>
  <c r="M187" i="14"/>
  <c r="AR186" i="14"/>
  <c r="AP186" i="14"/>
  <c r="AO186" i="14"/>
  <c r="AN186" i="14"/>
  <c r="S186" i="14"/>
  <c r="R186" i="14"/>
  <c r="AB186" i="14" s="1"/>
  <c r="M186" i="14"/>
  <c r="AR185" i="14"/>
  <c r="AP185" i="14"/>
  <c r="AO185" i="14"/>
  <c r="AN185" i="14"/>
  <c r="S185" i="14"/>
  <c r="R185" i="14"/>
  <c r="AB185" i="14" s="1"/>
  <c r="M185" i="14"/>
  <c r="AR184" i="14"/>
  <c r="AP184" i="14"/>
  <c r="AO184" i="14"/>
  <c r="AN184" i="14"/>
  <c r="S184" i="14"/>
  <c r="R184" i="14"/>
  <c r="AB184" i="14" s="1"/>
  <c r="M184" i="14"/>
  <c r="AR183" i="14"/>
  <c r="AP183" i="14"/>
  <c r="AO183" i="14"/>
  <c r="AN183" i="14"/>
  <c r="S183" i="14"/>
  <c r="R183" i="14"/>
  <c r="M183" i="14"/>
  <c r="AR182" i="14"/>
  <c r="AP182" i="14"/>
  <c r="AO182" i="14"/>
  <c r="AN182" i="14"/>
  <c r="S182" i="14"/>
  <c r="R182" i="14"/>
  <c r="AB182" i="14" s="1"/>
  <c r="M182" i="14"/>
  <c r="AR181" i="14"/>
  <c r="AP181" i="14"/>
  <c r="AO181" i="14"/>
  <c r="AN181" i="14"/>
  <c r="S181" i="14"/>
  <c r="R181" i="14"/>
  <c r="AB181" i="14" s="1"/>
  <c r="M181" i="14"/>
  <c r="AR180" i="14"/>
  <c r="AP180" i="14"/>
  <c r="AO180" i="14"/>
  <c r="AN180" i="14"/>
  <c r="S180" i="14"/>
  <c r="R180" i="14"/>
  <c r="AB180" i="14" s="1"/>
  <c r="M180" i="14"/>
  <c r="AR179" i="14"/>
  <c r="AP179" i="14"/>
  <c r="AO179" i="14"/>
  <c r="AN179" i="14"/>
  <c r="S179" i="14"/>
  <c r="R179" i="14"/>
  <c r="AB179" i="14" s="1"/>
  <c r="M179" i="14"/>
  <c r="AR178" i="14"/>
  <c r="AP178" i="14"/>
  <c r="AO178" i="14"/>
  <c r="AN178" i="14"/>
  <c r="S178" i="14"/>
  <c r="R178" i="14"/>
  <c r="M178" i="14"/>
  <c r="AR177" i="14"/>
  <c r="AP177" i="14"/>
  <c r="AO177" i="14"/>
  <c r="AN177" i="14"/>
  <c r="S177" i="14"/>
  <c r="R177" i="14"/>
  <c r="AB177" i="14" s="1"/>
  <c r="M177" i="14"/>
  <c r="AR176" i="14"/>
  <c r="AP176" i="14"/>
  <c r="AO176" i="14"/>
  <c r="AN176" i="14"/>
  <c r="S176" i="14"/>
  <c r="R176" i="14"/>
  <c r="AB176" i="14" s="1"/>
  <c r="M176" i="14"/>
  <c r="AR175" i="14"/>
  <c r="AP175" i="14"/>
  <c r="AO175" i="14"/>
  <c r="AN175" i="14"/>
  <c r="S175" i="14"/>
  <c r="R175" i="14"/>
  <c r="Y175" i="14" s="1"/>
  <c r="M175" i="14"/>
  <c r="AR174" i="14"/>
  <c r="AP174" i="14"/>
  <c r="AO174" i="14"/>
  <c r="AN174" i="14"/>
  <c r="S174" i="14"/>
  <c r="R174" i="14"/>
  <c r="Y174" i="14" s="1"/>
  <c r="M174" i="14"/>
  <c r="AR173" i="14"/>
  <c r="AP173" i="14"/>
  <c r="AO173" i="14"/>
  <c r="AN173" i="14"/>
  <c r="S173" i="14"/>
  <c r="R173" i="14"/>
  <c r="Y173" i="14" s="1"/>
  <c r="M173" i="14"/>
  <c r="AR172" i="14"/>
  <c r="AP172" i="14"/>
  <c r="AO172" i="14"/>
  <c r="AN172" i="14"/>
  <c r="S172" i="14"/>
  <c r="R172" i="14"/>
  <c r="Y172" i="14" s="1"/>
  <c r="M172" i="14"/>
  <c r="AR171" i="14"/>
  <c r="AP171" i="14"/>
  <c r="AO171" i="14"/>
  <c r="AN171" i="14"/>
  <c r="S171" i="14"/>
  <c r="R171" i="14"/>
  <c r="Y171" i="14" s="1"/>
  <c r="M171" i="14"/>
  <c r="AR170" i="14"/>
  <c r="AP170" i="14"/>
  <c r="AO170" i="14"/>
  <c r="AN170" i="14"/>
  <c r="S170" i="14"/>
  <c r="R170" i="14"/>
  <c r="Y170" i="14" s="1"/>
  <c r="M170" i="14"/>
  <c r="AR169" i="14"/>
  <c r="AP169" i="14"/>
  <c r="AO169" i="14"/>
  <c r="AN169" i="14"/>
  <c r="S169" i="14"/>
  <c r="R169" i="14"/>
  <c r="Y169" i="14" s="1"/>
  <c r="M169" i="14"/>
  <c r="AR168" i="14"/>
  <c r="AP168" i="14"/>
  <c r="AO168" i="14"/>
  <c r="AN168" i="14"/>
  <c r="S168" i="14"/>
  <c r="R168" i="14"/>
  <c r="Y168" i="14" s="1"/>
  <c r="M168" i="14"/>
  <c r="AR167" i="14"/>
  <c r="AP167" i="14"/>
  <c r="AO167" i="14"/>
  <c r="AN167" i="14"/>
  <c r="S167" i="14"/>
  <c r="R167" i="14"/>
  <c r="Y167" i="14" s="1"/>
  <c r="M167" i="14"/>
  <c r="AR166" i="14"/>
  <c r="AP166" i="14"/>
  <c r="AO166" i="14"/>
  <c r="AN166" i="14"/>
  <c r="S166" i="14"/>
  <c r="R166" i="14"/>
  <c r="Y166" i="14" s="1"/>
  <c r="M166" i="14"/>
  <c r="AR165" i="14"/>
  <c r="AP165" i="14"/>
  <c r="AO165" i="14"/>
  <c r="AN165" i="14"/>
  <c r="S165" i="14"/>
  <c r="R165" i="14"/>
  <c r="Y165" i="14" s="1"/>
  <c r="M165" i="14"/>
  <c r="AR164" i="14"/>
  <c r="AP164" i="14"/>
  <c r="AO164" i="14"/>
  <c r="AN164" i="14"/>
  <c r="S164" i="14"/>
  <c r="R164" i="14"/>
  <c r="Y164" i="14" s="1"/>
  <c r="M164" i="14"/>
  <c r="AR163" i="14"/>
  <c r="AP163" i="14"/>
  <c r="AO163" i="14"/>
  <c r="AN163" i="14"/>
  <c r="S163" i="14"/>
  <c r="R163" i="14"/>
  <c r="Y163" i="14" s="1"/>
  <c r="M163" i="14"/>
  <c r="AR162" i="14"/>
  <c r="AP162" i="14"/>
  <c r="AO162" i="14"/>
  <c r="AN162" i="14"/>
  <c r="S162" i="14"/>
  <c r="R162" i="14"/>
  <c r="M162" i="14"/>
  <c r="AR161" i="14"/>
  <c r="AP161" i="14"/>
  <c r="AO161" i="14"/>
  <c r="AN161" i="14"/>
  <c r="S161" i="14"/>
  <c r="R161" i="14"/>
  <c r="M161" i="14"/>
  <c r="AR160" i="14"/>
  <c r="AP160" i="14"/>
  <c r="AO160" i="14"/>
  <c r="AN160" i="14"/>
  <c r="S160" i="14"/>
  <c r="R160" i="14"/>
  <c r="M160" i="14"/>
  <c r="AR159" i="14"/>
  <c r="AP159" i="14"/>
  <c r="AO159" i="14"/>
  <c r="AN159" i="14"/>
  <c r="S159" i="14"/>
  <c r="R159" i="14"/>
  <c r="M159" i="14"/>
  <c r="AR158" i="14"/>
  <c r="AP158" i="14"/>
  <c r="AO158" i="14"/>
  <c r="AN158" i="14"/>
  <c r="S158" i="14"/>
  <c r="R158" i="14"/>
  <c r="M158" i="14"/>
  <c r="AR157" i="14"/>
  <c r="AP157" i="14"/>
  <c r="AO157" i="14"/>
  <c r="AN157" i="14"/>
  <c r="S157" i="14"/>
  <c r="R157" i="14"/>
  <c r="M157" i="14"/>
  <c r="AR156" i="14"/>
  <c r="AP156" i="14"/>
  <c r="AO156" i="14"/>
  <c r="AN156" i="14"/>
  <c r="S156" i="14"/>
  <c r="R156" i="14"/>
  <c r="M156" i="14"/>
  <c r="AR155" i="14"/>
  <c r="AP155" i="14"/>
  <c r="AO155" i="14"/>
  <c r="AN155" i="14"/>
  <c r="S155" i="14"/>
  <c r="R155" i="14"/>
  <c r="M155" i="14"/>
  <c r="AR154" i="14"/>
  <c r="AP154" i="14"/>
  <c r="AO154" i="14"/>
  <c r="AN154" i="14"/>
  <c r="S154" i="14"/>
  <c r="R154" i="14"/>
  <c r="M154" i="14"/>
  <c r="AR153" i="14"/>
  <c r="AP153" i="14"/>
  <c r="AO153" i="14"/>
  <c r="AN153" i="14"/>
  <c r="S153" i="14"/>
  <c r="R153" i="14"/>
  <c r="M153" i="14"/>
  <c r="AR152" i="14"/>
  <c r="AP152" i="14"/>
  <c r="AO152" i="14"/>
  <c r="AN152" i="14"/>
  <c r="S152" i="14"/>
  <c r="R152" i="14"/>
  <c r="M152" i="14"/>
  <c r="AR151" i="14"/>
  <c r="AP151" i="14"/>
  <c r="AO151" i="14"/>
  <c r="AN151" i="14"/>
  <c r="R151" i="14"/>
  <c r="M151" i="14"/>
  <c r="AR150" i="14"/>
  <c r="AP150" i="14"/>
  <c r="AO150" i="14"/>
  <c r="AN150" i="14"/>
  <c r="S150" i="14"/>
  <c r="R150" i="14"/>
  <c r="Z150" i="14" s="1"/>
  <c r="M150" i="14"/>
  <c r="AR149" i="14"/>
  <c r="AP149" i="14"/>
  <c r="AO149" i="14"/>
  <c r="AN149" i="14"/>
  <c r="S149" i="14"/>
  <c r="R149" i="14"/>
  <c r="Z149" i="14" s="1"/>
  <c r="M149" i="14"/>
  <c r="AR148" i="14"/>
  <c r="AP148" i="14"/>
  <c r="AO148" i="14"/>
  <c r="AN148" i="14"/>
  <c r="S148" i="14"/>
  <c r="R148" i="14"/>
  <c r="M148" i="14"/>
  <c r="AR147" i="14"/>
  <c r="AP147" i="14"/>
  <c r="AO147" i="14"/>
  <c r="AN147" i="14"/>
  <c r="S147" i="14"/>
  <c r="R147" i="14"/>
  <c r="Z147" i="14" s="1"/>
  <c r="M147" i="14"/>
  <c r="AR146" i="14"/>
  <c r="AP146" i="14"/>
  <c r="AO146" i="14"/>
  <c r="AN146" i="14"/>
  <c r="S146" i="14"/>
  <c r="R146" i="14"/>
  <c r="Z146" i="14" s="1"/>
  <c r="M146" i="14"/>
  <c r="AR145" i="14"/>
  <c r="AP145" i="14"/>
  <c r="AO145" i="14"/>
  <c r="AN145" i="14"/>
  <c r="S145" i="14"/>
  <c r="R145" i="14"/>
  <c r="M145" i="14"/>
  <c r="AR144" i="14"/>
  <c r="AP144" i="14"/>
  <c r="AO144" i="14"/>
  <c r="AN144" i="14"/>
  <c r="R144" i="14"/>
  <c r="Z144" i="14" s="1"/>
  <c r="M144" i="14"/>
  <c r="AR143" i="14"/>
  <c r="AP143" i="14"/>
  <c r="AO143" i="14"/>
  <c r="AN143" i="14"/>
  <c r="S143" i="14"/>
  <c r="R143" i="14"/>
  <c r="M143" i="14"/>
  <c r="AR142" i="14"/>
  <c r="AP142" i="14"/>
  <c r="AO142" i="14"/>
  <c r="AN142" i="14"/>
  <c r="S142" i="14"/>
  <c r="R142" i="14"/>
  <c r="AB142" i="14" s="1"/>
  <c r="M142" i="14"/>
  <c r="AR141" i="14"/>
  <c r="AP141" i="14"/>
  <c r="AO141" i="14"/>
  <c r="AN141" i="14"/>
  <c r="S141" i="14"/>
  <c r="R141" i="14"/>
  <c r="AB141" i="14" s="1"/>
  <c r="M141" i="14"/>
  <c r="AR140" i="14"/>
  <c r="AP140" i="14"/>
  <c r="AO140" i="14"/>
  <c r="AN140" i="14"/>
  <c r="S140" i="14"/>
  <c r="R140" i="14"/>
  <c r="AB140" i="14" s="1"/>
  <c r="M140" i="14"/>
  <c r="AR139" i="14"/>
  <c r="AP139" i="14"/>
  <c r="AO139" i="14"/>
  <c r="AN139" i="14"/>
  <c r="S139" i="14"/>
  <c r="R139" i="14"/>
  <c r="AB139" i="14" s="1"/>
  <c r="M139" i="14"/>
  <c r="AR138" i="14"/>
  <c r="AP138" i="14"/>
  <c r="AO138" i="14"/>
  <c r="AN138" i="14"/>
  <c r="S138" i="14"/>
  <c r="R138" i="14"/>
  <c r="AB138" i="14" s="1"/>
  <c r="M138" i="14"/>
  <c r="AR137" i="14"/>
  <c r="AP137" i="14"/>
  <c r="AO137" i="14"/>
  <c r="AN137" i="14"/>
  <c r="S137" i="14"/>
  <c r="R137" i="14"/>
  <c r="AB137" i="14" s="1"/>
  <c r="M137" i="14"/>
  <c r="AR136" i="14"/>
  <c r="AP136" i="14"/>
  <c r="AO136" i="14"/>
  <c r="AN136" i="14"/>
  <c r="S136" i="14"/>
  <c r="R136" i="14"/>
  <c r="M136" i="14"/>
  <c r="AR135" i="14"/>
  <c r="AP135" i="14"/>
  <c r="AO135" i="14"/>
  <c r="AN135" i="14"/>
  <c r="S135" i="14"/>
  <c r="R135" i="14"/>
  <c r="M135" i="14"/>
  <c r="AR134" i="14"/>
  <c r="AP134" i="14"/>
  <c r="AO134" i="14"/>
  <c r="AN134" i="14"/>
  <c r="S134" i="14"/>
  <c r="R134" i="14"/>
  <c r="Z134" i="14" s="1"/>
  <c r="M134" i="14"/>
  <c r="AR133" i="14"/>
  <c r="AP133" i="14"/>
  <c r="AO133" i="14"/>
  <c r="AN133" i="14"/>
  <c r="S133" i="14"/>
  <c r="R133" i="14"/>
  <c r="M133" i="14"/>
  <c r="AR132" i="14"/>
  <c r="AP132" i="14"/>
  <c r="AO132" i="14"/>
  <c r="AN132" i="14"/>
  <c r="S132" i="14"/>
  <c r="R132" i="14"/>
  <c r="M132" i="14"/>
  <c r="AR131" i="14"/>
  <c r="AP131" i="14"/>
  <c r="AO131" i="14"/>
  <c r="AN131" i="14"/>
  <c r="S131" i="14"/>
  <c r="R131" i="14"/>
  <c r="M131" i="14"/>
  <c r="AR130" i="14"/>
  <c r="AP130" i="14"/>
  <c r="AO130" i="14"/>
  <c r="AN130" i="14"/>
  <c r="S130" i="14"/>
  <c r="R130" i="14"/>
  <c r="M130" i="14"/>
  <c r="AR129" i="14"/>
  <c r="AP129" i="14"/>
  <c r="AO129" i="14"/>
  <c r="AN129" i="14"/>
  <c r="AB129" i="14"/>
  <c r="AA129" i="14"/>
  <c r="Z129" i="14"/>
  <c r="Y129" i="14"/>
  <c r="S129" i="14"/>
  <c r="M129" i="14"/>
  <c r="AR128" i="14"/>
  <c r="AP128" i="14"/>
  <c r="AO128" i="14"/>
  <c r="AN128" i="14"/>
  <c r="S128" i="14"/>
  <c r="R128" i="14"/>
  <c r="AA128" i="14" s="1"/>
  <c r="M128" i="14"/>
  <c r="AR127" i="14"/>
  <c r="AP127" i="14"/>
  <c r="AO127" i="14"/>
  <c r="AN127" i="14"/>
  <c r="S127" i="14"/>
  <c r="R127" i="14"/>
  <c r="AA127" i="14" s="1"/>
  <c r="M127" i="14"/>
  <c r="AR126" i="14"/>
  <c r="AP126" i="14"/>
  <c r="AO126" i="14"/>
  <c r="AN126" i="14"/>
  <c r="S126" i="14"/>
  <c r="R126" i="14"/>
  <c r="AA126" i="14" s="1"/>
  <c r="M126" i="14"/>
  <c r="AR125" i="14"/>
  <c r="AP125" i="14"/>
  <c r="AO125" i="14"/>
  <c r="AN125" i="14"/>
  <c r="S125" i="14"/>
  <c r="R125" i="14"/>
  <c r="AA125" i="14" s="1"/>
  <c r="M125" i="14"/>
  <c r="AR124" i="14"/>
  <c r="AP124" i="14"/>
  <c r="AO124" i="14"/>
  <c r="AN124" i="14"/>
  <c r="S124" i="14"/>
  <c r="R124" i="14"/>
  <c r="AA124" i="14" s="1"/>
  <c r="M124" i="14"/>
  <c r="S123" i="14"/>
  <c r="R123" i="14"/>
  <c r="Z123" i="14" s="1"/>
  <c r="M123" i="14"/>
  <c r="AR122" i="14"/>
  <c r="AP122" i="14"/>
  <c r="AO122" i="14"/>
  <c r="AN122" i="14"/>
  <c r="S122" i="14"/>
  <c r="R122" i="14"/>
  <c r="AA122" i="14" s="1"/>
  <c r="M122" i="14"/>
  <c r="AR121" i="14"/>
  <c r="AP121" i="14"/>
  <c r="AO121" i="14"/>
  <c r="AN121" i="14"/>
  <c r="S121" i="14"/>
  <c r="R121" i="14"/>
  <c r="Z121" i="14" s="1"/>
  <c r="M121" i="14"/>
  <c r="AR120" i="14"/>
  <c r="AP120" i="14"/>
  <c r="AO120" i="14"/>
  <c r="AN120" i="14"/>
  <c r="S120" i="14"/>
  <c r="R120" i="14"/>
  <c r="Z120" i="14" s="1"/>
  <c r="M120" i="14"/>
  <c r="AR119" i="14"/>
  <c r="AP119" i="14"/>
  <c r="AO119" i="14"/>
  <c r="AN119" i="14"/>
  <c r="S119" i="14"/>
  <c r="R119" i="14"/>
  <c r="AA119" i="14" s="1"/>
  <c r="M119" i="14"/>
  <c r="AR118" i="14"/>
  <c r="AP118" i="14"/>
  <c r="AO118" i="14"/>
  <c r="AN118" i="14"/>
  <c r="S118" i="14"/>
  <c r="R118" i="14"/>
  <c r="Z118" i="14" s="1"/>
  <c r="M118" i="14"/>
  <c r="AQ117" i="14"/>
  <c r="S117" i="14"/>
  <c r="R117" i="14"/>
  <c r="AB117" i="14" s="1"/>
  <c r="M117" i="14"/>
  <c r="AR116" i="14"/>
  <c r="AP116" i="14"/>
  <c r="AO116" i="14"/>
  <c r="AN116" i="14"/>
  <c r="S116" i="14"/>
  <c r="R116" i="14"/>
  <c r="M116" i="14"/>
  <c r="AR115" i="14"/>
  <c r="AP115" i="14"/>
  <c r="AO115" i="14"/>
  <c r="AN115" i="14"/>
  <c r="S115" i="14"/>
  <c r="R115" i="14"/>
  <c r="AA115" i="14" s="1"/>
  <c r="M115" i="14"/>
  <c r="AR114" i="14"/>
  <c r="AP114" i="14"/>
  <c r="AO114" i="14"/>
  <c r="AN114" i="14"/>
  <c r="S114" i="14"/>
  <c r="R114" i="14"/>
  <c r="AA114" i="14" s="1"/>
  <c r="M114" i="14"/>
  <c r="AR113" i="14"/>
  <c r="AP113" i="14"/>
  <c r="AO113" i="14"/>
  <c r="AN113" i="14"/>
  <c r="S113" i="14"/>
  <c r="R113" i="14"/>
  <c r="AA113" i="14" s="1"/>
  <c r="M113" i="14"/>
  <c r="AR112" i="14"/>
  <c r="AP112" i="14"/>
  <c r="AO112" i="14"/>
  <c r="AN112" i="14"/>
  <c r="S112" i="14"/>
  <c r="R112" i="14"/>
  <c r="M112" i="14"/>
  <c r="AR111" i="14"/>
  <c r="AP111" i="14"/>
  <c r="AO111" i="14"/>
  <c r="AN111" i="14"/>
  <c r="S111" i="14"/>
  <c r="R111" i="14"/>
  <c r="AA111" i="14" s="1"/>
  <c r="M111" i="14"/>
  <c r="AR110" i="14"/>
  <c r="AP110" i="14"/>
  <c r="AO110" i="14"/>
  <c r="AN110" i="14"/>
  <c r="S110" i="14"/>
  <c r="R110" i="14"/>
  <c r="AA110" i="14" s="1"/>
  <c r="M110" i="14"/>
  <c r="AR109" i="14"/>
  <c r="AP109" i="14"/>
  <c r="AO109" i="14"/>
  <c r="AN109" i="14"/>
  <c r="S109" i="14"/>
  <c r="R109" i="14"/>
  <c r="AA109" i="14" s="1"/>
  <c r="M109" i="14"/>
  <c r="AR108" i="14"/>
  <c r="AP108" i="14"/>
  <c r="AO108" i="14"/>
  <c r="AN108" i="14"/>
  <c r="S108" i="14"/>
  <c r="R108" i="14"/>
  <c r="AA108" i="14" s="1"/>
  <c r="M108" i="14"/>
  <c r="AR107" i="14"/>
  <c r="AP107" i="14"/>
  <c r="AO107" i="14"/>
  <c r="AN107" i="14"/>
  <c r="S107" i="14"/>
  <c r="R107" i="14"/>
  <c r="AA107" i="14" s="1"/>
  <c r="M107" i="14"/>
  <c r="AR106" i="14"/>
  <c r="AP106" i="14"/>
  <c r="AO106" i="14"/>
  <c r="AN106" i="14"/>
  <c r="S106" i="14"/>
  <c r="R106" i="14"/>
  <c r="AA106" i="14" s="1"/>
  <c r="M106" i="14"/>
  <c r="AR105" i="14"/>
  <c r="AP105" i="14"/>
  <c r="AO105" i="14"/>
  <c r="AN105" i="14"/>
  <c r="R105" i="14"/>
  <c r="AA105" i="14" s="1"/>
  <c r="M105" i="14"/>
  <c r="AR104" i="14"/>
  <c r="AP104" i="14"/>
  <c r="AO104" i="14"/>
  <c r="AN104" i="14"/>
  <c r="R104" i="14"/>
  <c r="Z104" i="14" s="1"/>
  <c r="M104" i="14"/>
  <c r="AR103" i="14"/>
  <c r="AP103" i="14"/>
  <c r="AO103" i="14"/>
  <c r="AN103" i="14"/>
  <c r="S103" i="14"/>
  <c r="R103" i="14"/>
  <c r="Z103" i="14" s="1"/>
  <c r="M103" i="14"/>
  <c r="AR102" i="14"/>
  <c r="AP102" i="14"/>
  <c r="AO102" i="14"/>
  <c r="AN102" i="14"/>
  <c r="S102" i="14"/>
  <c r="R102" i="14"/>
  <c r="Z102" i="14" s="1"/>
  <c r="M102" i="14"/>
  <c r="AR101" i="14"/>
  <c r="AP101" i="14"/>
  <c r="AO101" i="14"/>
  <c r="AN101" i="14"/>
  <c r="S101" i="14"/>
  <c r="R101" i="14"/>
  <c r="AA101" i="14" s="1"/>
  <c r="M101" i="14"/>
  <c r="AR100" i="14"/>
  <c r="AP100" i="14"/>
  <c r="AO100" i="14"/>
  <c r="AN100" i="14"/>
  <c r="S100" i="14"/>
  <c r="R100" i="14"/>
  <c r="Z100" i="14" s="1"/>
  <c r="M100" i="14"/>
  <c r="AR99" i="14"/>
  <c r="AP99" i="14"/>
  <c r="AO99" i="14"/>
  <c r="AN99" i="14"/>
  <c r="S99" i="14"/>
  <c r="R99" i="14"/>
  <c r="Z99" i="14" s="1"/>
  <c r="M99" i="14"/>
  <c r="AR98" i="14"/>
  <c r="AP98" i="14"/>
  <c r="AO98" i="14"/>
  <c r="AN98" i="14"/>
  <c r="S98" i="14"/>
  <c r="R98" i="14"/>
  <c r="AA98" i="14" s="1"/>
  <c r="M98" i="14"/>
  <c r="AR97" i="14"/>
  <c r="AP97" i="14"/>
  <c r="AO97" i="14"/>
  <c r="AN97" i="14"/>
  <c r="S97" i="14"/>
  <c r="R97" i="14"/>
  <c r="Z97" i="14" s="1"/>
  <c r="M97" i="14"/>
  <c r="AR96" i="14"/>
  <c r="AP96" i="14"/>
  <c r="AO96" i="14"/>
  <c r="AN96" i="14"/>
  <c r="S96" i="14"/>
  <c r="R96" i="14"/>
  <c r="Z96" i="14" s="1"/>
  <c r="M96" i="14"/>
  <c r="AR95" i="14"/>
  <c r="AP95" i="14"/>
  <c r="AO95" i="14"/>
  <c r="AN95" i="14"/>
  <c r="S95" i="14"/>
  <c r="R95" i="14"/>
  <c r="AA95" i="14" s="1"/>
  <c r="M95" i="14"/>
  <c r="AR94" i="14"/>
  <c r="AP94" i="14"/>
  <c r="AO94" i="14"/>
  <c r="AN94" i="14"/>
  <c r="S94" i="14"/>
  <c r="R94" i="14"/>
  <c r="Z94" i="14" s="1"/>
  <c r="M94" i="14"/>
  <c r="AR93" i="14"/>
  <c r="AP93" i="14"/>
  <c r="AO93" i="14"/>
  <c r="AN93" i="14"/>
  <c r="S93" i="14"/>
  <c r="R93" i="14"/>
  <c r="Z93" i="14" s="1"/>
  <c r="M93" i="14"/>
  <c r="AR92" i="14"/>
  <c r="AP92" i="14"/>
  <c r="AO92" i="14"/>
  <c r="AN92" i="14"/>
  <c r="R92" i="14"/>
  <c r="AA92" i="14" s="1"/>
  <c r="M92" i="14"/>
  <c r="AR91" i="14"/>
  <c r="AP91" i="14"/>
  <c r="AO91" i="14"/>
  <c r="AN91" i="14"/>
  <c r="S91" i="14"/>
  <c r="R91" i="14"/>
  <c r="M91" i="14"/>
  <c r="AR90" i="14"/>
  <c r="AP90" i="14"/>
  <c r="AO90" i="14"/>
  <c r="AN90" i="14"/>
  <c r="S90" i="14"/>
  <c r="R90" i="14"/>
  <c r="AA90" i="14" s="1"/>
  <c r="M90" i="14"/>
  <c r="AR89" i="14"/>
  <c r="AP89" i="14"/>
  <c r="AO89" i="14"/>
  <c r="AN89" i="14"/>
  <c r="S89" i="14"/>
  <c r="R89" i="14"/>
  <c r="AA89" i="14" s="1"/>
  <c r="M89" i="14"/>
  <c r="AR88" i="14"/>
  <c r="AP88" i="14"/>
  <c r="AO88" i="14"/>
  <c r="AN88" i="14"/>
  <c r="R88" i="14"/>
  <c r="AA88" i="14" s="1"/>
  <c r="AR86" i="14"/>
  <c r="AP86" i="14"/>
  <c r="AO86" i="14"/>
  <c r="AN86" i="14"/>
  <c r="S86" i="14"/>
  <c r="R86" i="14"/>
  <c r="AA86" i="14" s="1"/>
  <c r="M86" i="14"/>
  <c r="AR85" i="14"/>
  <c r="AP85" i="14"/>
  <c r="AO85" i="14"/>
  <c r="AN85" i="14"/>
  <c r="S85" i="14"/>
  <c r="R85" i="14"/>
  <c r="Z85" i="14" s="1"/>
  <c r="M85" i="14"/>
  <c r="AR84" i="14"/>
  <c r="AP84" i="14"/>
  <c r="AO84" i="14"/>
  <c r="AN84" i="14"/>
  <c r="S84" i="14"/>
  <c r="R84" i="14"/>
  <c r="Z84" i="14" s="1"/>
  <c r="M84" i="14"/>
  <c r="AR83" i="14"/>
  <c r="AP83" i="14"/>
  <c r="AO83" i="14"/>
  <c r="AN83" i="14"/>
  <c r="S83" i="14"/>
  <c r="R83" i="14"/>
  <c r="AA83" i="14" s="1"/>
  <c r="M83" i="14"/>
  <c r="AR82" i="14"/>
  <c r="AP82" i="14"/>
  <c r="AO82" i="14"/>
  <c r="AN82" i="14"/>
  <c r="S82" i="14"/>
  <c r="R82" i="14"/>
  <c r="Z82" i="14" s="1"/>
  <c r="M82" i="14"/>
  <c r="AR81" i="14"/>
  <c r="AP81" i="14"/>
  <c r="AO81" i="14"/>
  <c r="AN81" i="14"/>
  <c r="AB81" i="14"/>
  <c r="AA81" i="14"/>
  <c r="Z81" i="14"/>
  <c r="Y81" i="14"/>
  <c r="AR80" i="14"/>
  <c r="AP80" i="14"/>
  <c r="AO80" i="14"/>
  <c r="AN80" i="14"/>
  <c r="AB80" i="14"/>
  <c r="AA80" i="14"/>
  <c r="Z80" i="14"/>
  <c r="Y80" i="14"/>
  <c r="AR79" i="14"/>
  <c r="AP79" i="14"/>
  <c r="AO79" i="14"/>
  <c r="AN79" i="14"/>
  <c r="AB79" i="14"/>
  <c r="AA79" i="14"/>
  <c r="Z79" i="14"/>
  <c r="Y79" i="14"/>
  <c r="AR78" i="14"/>
  <c r="AP78" i="14"/>
  <c r="AO78" i="14"/>
  <c r="AN78" i="14"/>
  <c r="AB78" i="14"/>
  <c r="AA78" i="14"/>
  <c r="Z78" i="14"/>
  <c r="Y78" i="14"/>
  <c r="AR77" i="14"/>
  <c r="AP77" i="14"/>
  <c r="AO77" i="14"/>
  <c r="AN77" i="14"/>
  <c r="AB77" i="14"/>
  <c r="AA77" i="14"/>
  <c r="Z77" i="14"/>
  <c r="Y77" i="14"/>
  <c r="AR76" i="14"/>
  <c r="AP76" i="14"/>
  <c r="AO76" i="14"/>
  <c r="AN76" i="14"/>
  <c r="S76" i="14"/>
  <c r="R76" i="14"/>
  <c r="AA76" i="14" s="1"/>
  <c r="M76" i="14"/>
  <c r="AR75" i="14"/>
  <c r="AP75" i="14"/>
  <c r="AO75" i="14"/>
  <c r="AN75" i="14"/>
  <c r="S75" i="14"/>
  <c r="R75" i="14"/>
  <c r="M75" i="14"/>
  <c r="AR74" i="14"/>
  <c r="AP74" i="14"/>
  <c r="AO74" i="14"/>
  <c r="AN74" i="14"/>
  <c r="S74" i="14"/>
  <c r="R74" i="14"/>
  <c r="M74" i="14"/>
  <c r="AR73" i="14"/>
  <c r="AP73" i="14"/>
  <c r="AO73" i="14"/>
  <c r="AN73" i="14"/>
  <c r="S73" i="14"/>
  <c r="R73" i="14"/>
  <c r="Z73" i="14" s="1"/>
  <c r="M73" i="14"/>
  <c r="AR72" i="14"/>
  <c r="AP72" i="14"/>
  <c r="AO72" i="14"/>
  <c r="AN72" i="14"/>
  <c r="S72" i="14"/>
  <c r="R72" i="14"/>
  <c r="M72" i="14"/>
  <c r="AR71" i="14"/>
  <c r="AP71" i="14"/>
  <c r="AO71" i="14"/>
  <c r="AN71" i="14"/>
  <c r="S71" i="14"/>
  <c r="R71" i="14"/>
  <c r="M71" i="14"/>
  <c r="AR70" i="14"/>
  <c r="AP70" i="14"/>
  <c r="AO70" i="14"/>
  <c r="AN70" i="14"/>
  <c r="S70" i="14"/>
  <c r="R70" i="14"/>
  <c r="AA70" i="14" s="1"/>
  <c r="M70" i="14"/>
  <c r="AR69" i="14"/>
  <c r="AP69" i="14"/>
  <c r="AO69" i="14"/>
  <c r="AN69" i="14"/>
  <c r="S69" i="14"/>
  <c r="R69" i="14"/>
  <c r="AA69" i="14" s="1"/>
  <c r="M69" i="14"/>
  <c r="AR68" i="14"/>
  <c r="AP68" i="14"/>
  <c r="AO68" i="14"/>
  <c r="AN68" i="14"/>
  <c r="S68" i="14"/>
  <c r="R68" i="14"/>
  <c r="M68" i="14"/>
  <c r="AR67" i="14"/>
  <c r="AP67" i="14"/>
  <c r="AO67" i="14"/>
  <c r="AN67" i="14"/>
  <c r="S67" i="14"/>
  <c r="R67" i="14"/>
  <c r="Z67" i="14" s="1"/>
  <c r="M67" i="14"/>
  <c r="AR66" i="14"/>
  <c r="AP66" i="14"/>
  <c r="AO66" i="14"/>
  <c r="AN66" i="14"/>
  <c r="S66" i="14"/>
  <c r="R66" i="14"/>
  <c r="AA66" i="14" s="1"/>
  <c r="M66" i="14"/>
  <c r="AR65" i="14"/>
  <c r="AP65" i="14"/>
  <c r="AO65" i="14"/>
  <c r="AN65" i="14"/>
  <c r="S65" i="14"/>
  <c r="R65" i="14"/>
  <c r="M65" i="14"/>
  <c r="AR64" i="14"/>
  <c r="AP64" i="14"/>
  <c r="AO64" i="14"/>
  <c r="AN64" i="14"/>
  <c r="S64" i="14"/>
  <c r="R64" i="14"/>
  <c r="AA64" i="14" s="1"/>
  <c r="M64" i="14"/>
  <c r="AR63" i="14"/>
  <c r="AP63" i="14"/>
  <c r="AO63" i="14"/>
  <c r="AN63" i="14"/>
  <c r="S63" i="14"/>
  <c r="R63" i="14"/>
  <c r="M63" i="14"/>
  <c r="AR62" i="14"/>
  <c r="AP62" i="14"/>
  <c r="AO62" i="14"/>
  <c r="AN62" i="14"/>
  <c r="S62" i="14"/>
  <c r="R62" i="14"/>
  <c r="M62" i="14"/>
  <c r="AR61" i="14"/>
  <c r="AP61" i="14"/>
  <c r="AO61" i="14"/>
  <c r="AN61" i="14"/>
  <c r="S61" i="14"/>
  <c r="R61" i="14"/>
  <c r="Z61" i="14" s="1"/>
  <c r="M61" i="14"/>
  <c r="AR60" i="14"/>
  <c r="AP60" i="14"/>
  <c r="AO60" i="14"/>
  <c r="AN60" i="14"/>
  <c r="S60" i="14"/>
  <c r="R60" i="14"/>
  <c r="AA60" i="14" s="1"/>
  <c r="M60" i="14"/>
  <c r="AR59" i="14"/>
  <c r="AP59" i="14"/>
  <c r="AO59" i="14"/>
  <c r="AN59" i="14"/>
  <c r="S59" i="14"/>
  <c r="R59" i="14"/>
  <c r="Y59" i="14" s="1"/>
  <c r="M59" i="14"/>
  <c r="AR58" i="14"/>
  <c r="AP58" i="14"/>
  <c r="AO58" i="14"/>
  <c r="AN58" i="14"/>
  <c r="S58" i="14"/>
  <c r="R58" i="14"/>
  <c r="Y58" i="14" s="1"/>
  <c r="M58" i="14"/>
  <c r="AR57" i="14"/>
  <c r="AP57" i="14"/>
  <c r="AO57" i="14"/>
  <c r="AN57" i="14"/>
  <c r="S57" i="14"/>
  <c r="R57" i="14"/>
  <c r="Y57" i="14" s="1"/>
  <c r="M57" i="14"/>
  <c r="AR56" i="14"/>
  <c r="AP56" i="14"/>
  <c r="AO56" i="14"/>
  <c r="AN56" i="14"/>
  <c r="S56" i="14"/>
  <c r="R56" i="14"/>
  <c r="Z56" i="14" s="1"/>
  <c r="M56" i="14"/>
  <c r="AR55" i="14"/>
  <c r="AP55" i="14"/>
  <c r="AO55" i="14"/>
  <c r="AN55" i="14"/>
  <c r="S55" i="14"/>
  <c r="R55" i="14"/>
  <c r="Y55" i="14" s="1"/>
  <c r="M55" i="14"/>
  <c r="AR54" i="14"/>
  <c r="AP54" i="14"/>
  <c r="AO54" i="14"/>
  <c r="AN54" i="14"/>
  <c r="S54" i="14"/>
  <c r="R54" i="14"/>
  <c r="Y54" i="14" s="1"/>
  <c r="M54" i="14"/>
  <c r="AR53" i="14"/>
  <c r="AP53" i="14"/>
  <c r="AO53" i="14"/>
  <c r="AN53" i="14"/>
  <c r="S53" i="14"/>
  <c r="R53" i="14"/>
  <c r="AB53" i="14" s="1"/>
  <c r="M53" i="14"/>
  <c r="AR52" i="14"/>
  <c r="AP52" i="14"/>
  <c r="AO52" i="14"/>
  <c r="AN52" i="14"/>
  <c r="S52" i="14"/>
  <c r="R52" i="14"/>
  <c r="AB52" i="14" s="1"/>
  <c r="M52" i="14"/>
  <c r="AR51" i="14"/>
  <c r="AP51" i="14"/>
  <c r="AO51" i="14"/>
  <c r="AN51" i="14"/>
  <c r="S51" i="14"/>
  <c r="R51" i="14"/>
  <c r="AB51" i="14" s="1"/>
  <c r="M51" i="14"/>
  <c r="AR50" i="14"/>
  <c r="AP50" i="14"/>
  <c r="AO50" i="14"/>
  <c r="AN50" i="14"/>
  <c r="S50" i="14"/>
  <c r="R50" i="14"/>
  <c r="AB50" i="14" s="1"/>
  <c r="M50" i="14"/>
  <c r="AR49" i="14"/>
  <c r="AP49" i="14"/>
  <c r="AO49" i="14"/>
  <c r="AN49" i="14"/>
  <c r="S49" i="14"/>
  <c r="R49" i="14"/>
  <c r="AB49" i="14" s="1"/>
  <c r="M49" i="14"/>
  <c r="AR48" i="14"/>
  <c r="AP48" i="14"/>
  <c r="AO48" i="14"/>
  <c r="AN48" i="14"/>
  <c r="S48" i="14"/>
  <c r="R48" i="14"/>
  <c r="AB48" i="14" s="1"/>
  <c r="M48" i="14"/>
  <c r="AR47" i="14"/>
  <c r="AP47" i="14"/>
  <c r="AO47" i="14"/>
  <c r="AN47" i="14"/>
  <c r="S47" i="14"/>
  <c r="R47" i="14"/>
  <c r="AB47" i="14" s="1"/>
  <c r="M47" i="14"/>
  <c r="AR46" i="14"/>
  <c r="AP46" i="14"/>
  <c r="AO46" i="14"/>
  <c r="AN46" i="14"/>
  <c r="S46" i="14"/>
  <c r="R46" i="14"/>
  <c r="AB46" i="14" s="1"/>
  <c r="M46" i="14"/>
  <c r="AR45" i="14"/>
  <c r="AP45" i="14"/>
  <c r="AO45" i="14"/>
  <c r="AN45" i="14"/>
  <c r="R45" i="14"/>
  <c r="AA45" i="14" s="1"/>
  <c r="M45" i="14"/>
  <c r="AR44" i="14"/>
  <c r="AP44" i="14"/>
  <c r="AO44" i="14"/>
  <c r="AN44" i="14"/>
  <c r="S44" i="14"/>
  <c r="R44" i="14"/>
  <c r="Z44" i="14" s="1"/>
  <c r="M44" i="14"/>
  <c r="AR43" i="14"/>
  <c r="AP43" i="14"/>
  <c r="AO43" i="14"/>
  <c r="AN43" i="14"/>
  <c r="S43" i="14"/>
  <c r="R43" i="14"/>
  <c r="Z43" i="14" s="1"/>
  <c r="M43" i="14"/>
  <c r="AR42" i="14"/>
  <c r="AP42" i="14"/>
  <c r="AO42" i="14"/>
  <c r="AN42" i="14"/>
  <c r="S42" i="14"/>
  <c r="R42" i="14"/>
  <c r="Z42" i="14" s="1"/>
  <c r="M42" i="14"/>
  <c r="AR41" i="14"/>
  <c r="AP41" i="14"/>
  <c r="AO41" i="14"/>
  <c r="AN41" i="14"/>
  <c r="S41" i="14"/>
  <c r="R41" i="14"/>
  <c r="Z41" i="14" s="1"/>
  <c r="M41" i="14"/>
  <c r="AR40" i="14"/>
  <c r="AP40" i="14"/>
  <c r="AO40" i="14"/>
  <c r="AN40" i="14"/>
  <c r="S40" i="14"/>
  <c r="R40" i="14"/>
  <c r="Z40" i="14" s="1"/>
  <c r="M40" i="14"/>
  <c r="AR39" i="14"/>
  <c r="AP39" i="14"/>
  <c r="AO39" i="14"/>
  <c r="AN39" i="14"/>
  <c r="S39" i="14"/>
  <c r="R39" i="14"/>
  <c r="Z39" i="14" s="1"/>
  <c r="M39" i="14"/>
  <c r="AR38" i="14"/>
  <c r="AP38" i="14"/>
  <c r="AO38" i="14"/>
  <c r="AN38" i="14"/>
  <c r="S38" i="14"/>
  <c r="R38" i="14"/>
  <c r="Z38" i="14" s="1"/>
  <c r="M38" i="14"/>
  <c r="AR37" i="14"/>
  <c r="AP37" i="14"/>
  <c r="AO37" i="14"/>
  <c r="AN37" i="14"/>
  <c r="S37" i="14"/>
  <c r="R37" i="14"/>
  <c r="Z37" i="14" s="1"/>
  <c r="M37" i="14"/>
  <c r="AR36" i="14"/>
  <c r="AP36" i="14"/>
  <c r="AO36" i="14"/>
  <c r="AN36" i="14"/>
  <c r="S36" i="14"/>
  <c r="R36" i="14"/>
  <c r="Z36" i="14" s="1"/>
  <c r="M36" i="14"/>
  <c r="AR35" i="14"/>
  <c r="AP35" i="14"/>
  <c r="AO35" i="14"/>
  <c r="AN35" i="14"/>
  <c r="S35" i="14"/>
  <c r="R35" i="14"/>
  <c r="AA35" i="14" s="1"/>
  <c r="M35" i="14"/>
  <c r="AR34" i="14"/>
  <c r="AP34" i="14"/>
  <c r="AO34" i="14"/>
  <c r="AN34" i="14"/>
  <c r="S34" i="14"/>
  <c r="R34" i="14"/>
  <c r="Z34" i="14" s="1"/>
  <c r="M34" i="14"/>
  <c r="AR33" i="14"/>
  <c r="AP33" i="14"/>
  <c r="AO33" i="14"/>
  <c r="AN33" i="14"/>
  <c r="S33" i="14"/>
  <c r="R33" i="14"/>
  <c r="Z33" i="14" s="1"/>
  <c r="M33" i="14"/>
  <c r="AR32" i="14"/>
  <c r="AP32" i="14"/>
  <c r="AO32" i="14"/>
  <c r="AN32" i="14"/>
  <c r="S32" i="14"/>
  <c r="R32" i="14"/>
  <c r="AA32" i="14" s="1"/>
  <c r="M32" i="14"/>
  <c r="AR31" i="14"/>
  <c r="AP31" i="14"/>
  <c r="AO31" i="14"/>
  <c r="AN31" i="14"/>
  <c r="R31" i="14"/>
  <c r="AA31" i="14" s="1"/>
  <c r="M31" i="14"/>
  <c r="AR30" i="14"/>
  <c r="AP30" i="14"/>
  <c r="AO30" i="14"/>
  <c r="AN30" i="14"/>
  <c r="S30" i="14"/>
  <c r="R30" i="14"/>
  <c r="M30" i="14"/>
  <c r="AR29" i="14"/>
  <c r="AP29" i="14"/>
  <c r="AO29" i="14"/>
  <c r="AN29" i="14"/>
  <c r="S29" i="14"/>
  <c r="R29" i="14"/>
  <c r="Z29" i="14" s="1"/>
  <c r="M29" i="14"/>
  <c r="AR28" i="14"/>
  <c r="AP28" i="14"/>
  <c r="AO28" i="14"/>
  <c r="AN28" i="14"/>
  <c r="S28" i="14"/>
  <c r="R28" i="14"/>
  <c r="Z28" i="14" s="1"/>
  <c r="M28" i="14"/>
  <c r="AR27" i="14"/>
  <c r="AP27" i="14"/>
  <c r="AO27" i="14"/>
  <c r="AN27" i="14"/>
  <c r="S27" i="14"/>
  <c r="R27" i="14"/>
  <c r="Z27" i="14" s="1"/>
  <c r="M27" i="14"/>
  <c r="AR26" i="14"/>
  <c r="AP26" i="14"/>
  <c r="AO26" i="14"/>
  <c r="AN26" i="14"/>
  <c r="S26" i="14"/>
  <c r="R26" i="14"/>
  <c r="Z26" i="14" s="1"/>
  <c r="M26" i="14"/>
  <c r="AR25" i="14"/>
  <c r="AP25" i="14"/>
  <c r="AO25" i="14"/>
  <c r="AN25" i="14"/>
  <c r="S25" i="14"/>
  <c r="R25" i="14"/>
  <c r="Z25" i="14" s="1"/>
  <c r="M25" i="14"/>
  <c r="AR24" i="14"/>
  <c r="AP24" i="14"/>
  <c r="AO24" i="14"/>
  <c r="AN24" i="14"/>
  <c r="S24" i="14"/>
  <c r="R24" i="14"/>
  <c r="Z24" i="14" s="1"/>
  <c r="M24" i="14"/>
  <c r="AR23" i="14"/>
  <c r="AP23" i="14"/>
  <c r="AO23" i="14"/>
  <c r="AN23" i="14"/>
  <c r="S23" i="14"/>
  <c r="R23" i="14"/>
  <c r="Z23" i="14" s="1"/>
  <c r="M23" i="14"/>
  <c r="AR22" i="14"/>
  <c r="AP22" i="14"/>
  <c r="AO22" i="14"/>
  <c r="AN22" i="14"/>
  <c r="R22" i="14"/>
  <c r="Z22" i="14" s="1"/>
  <c r="M22" i="14"/>
  <c r="AR21" i="14"/>
  <c r="AP21" i="14"/>
  <c r="AO21" i="14"/>
  <c r="AN21" i="14"/>
  <c r="R21" i="14"/>
  <c r="AB21" i="14" s="1"/>
  <c r="M21" i="14"/>
  <c r="AR20" i="14"/>
  <c r="AP20" i="14"/>
  <c r="AO20" i="14"/>
  <c r="AN20" i="14"/>
  <c r="S20" i="14"/>
  <c r="R20" i="14"/>
  <c r="AB20" i="14" s="1"/>
  <c r="M20" i="14"/>
  <c r="AR19" i="14"/>
  <c r="AP19" i="14"/>
  <c r="AO19" i="14"/>
  <c r="AN19" i="14"/>
  <c r="S19" i="14"/>
  <c r="R19" i="14"/>
  <c r="AB19" i="14" s="1"/>
  <c r="M19" i="14"/>
  <c r="AR18" i="14"/>
  <c r="AP18" i="14"/>
  <c r="AO18" i="14"/>
  <c r="AN18" i="14"/>
  <c r="S18" i="14"/>
  <c r="R18" i="14"/>
  <c r="Z18" i="14" s="1"/>
  <c r="M18" i="14"/>
  <c r="AR17" i="14"/>
  <c r="AP17" i="14"/>
  <c r="AO17" i="14"/>
  <c r="AN17" i="14"/>
  <c r="S17" i="14"/>
  <c r="R17" i="14"/>
  <c r="AB17" i="14" s="1"/>
  <c r="M17" i="14"/>
  <c r="AR16" i="14"/>
  <c r="AP16" i="14"/>
  <c r="AO16" i="14"/>
  <c r="AN16" i="14"/>
  <c r="S16" i="14"/>
  <c r="R16" i="14"/>
  <c r="AA16" i="14" s="1"/>
  <c r="M16" i="14"/>
  <c r="AR15" i="14"/>
  <c r="AP15" i="14"/>
  <c r="AO15" i="14"/>
  <c r="AN15" i="14"/>
  <c r="S15" i="14"/>
  <c r="R15" i="14"/>
  <c r="AA15" i="14" s="1"/>
  <c r="M15" i="14"/>
  <c r="AR14" i="14"/>
  <c r="AP14" i="14"/>
  <c r="AO14" i="14"/>
  <c r="AN14" i="14"/>
  <c r="S14" i="14"/>
  <c r="R14" i="14"/>
  <c r="Y14" i="14" s="1"/>
  <c r="M14" i="14"/>
  <c r="AR13" i="14"/>
  <c r="AP13" i="14"/>
  <c r="AO13" i="14"/>
  <c r="AN13" i="14"/>
  <c r="S13" i="14"/>
  <c r="R13" i="14"/>
  <c r="AB13" i="14" s="1"/>
  <c r="M13" i="14"/>
  <c r="AR12" i="14"/>
  <c r="AP12" i="14"/>
  <c r="AO12" i="14"/>
  <c r="AN12" i="14"/>
  <c r="S12" i="14"/>
  <c r="R12" i="14"/>
  <c r="Z12" i="14" s="1"/>
  <c r="M12" i="14"/>
  <c r="AR11" i="14"/>
  <c r="AP11" i="14"/>
  <c r="AO11" i="14"/>
  <c r="AN11" i="14"/>
  <c r="S11" i="14"/>
  <c r="R11" i="14"/>
  <c r="AB11" i="14" s="1"/>
  <c r="M11" i="14"/>
  <c r="AR10" i="14"/>
  <c r="AP10" i="14"/>
  <c r="AO10" i="14"/>
  <c r="AN10" i="14"/>
  <c r="S10" i="14"/>
  <c r="R10" i="14"/>
  <c r="AA10" i="14" s="1"/>
  <c r="M10" i="14"/>
  <c r="AR9" i="14"/>
  <c r="AP9" i="14"/>
  <c r="AO9" i="14"/>
  <c r="AN9" i="14"/>
  <c r="R9" i="14"/>
  <c r="Z9" i="14" s="1"/>
  <c r="M9" i="14"/>
  <c r="AR8" i="14"/>
  <c r="AP8" i="14"/>
  <c r="AO8" i="14"/>
  <c r="AN8" i="14"/>
  <c r="S8" i="14"/>
  <c r="R8" i="14"/>
  <c r="AB8" i="14" s="1"/>
  <c r="M8" i="14"/>
  <c r="AR7" i="14"/>
  <c r="AP7" i="14"/>
  <c r="AO7" i="14"/>
  <c r="AN7" i="14"/>
  <c r="S7" i="14"/>
  <c r="R7" i="14"/>
  <c r="AB7" i="14" s="1"/>
  <c r="M7" i="14"/>
  <c r="AR6" i="14"/>
  <c r="AP6" i="14"/>
  <c r="AO6" i="14"/>
  <c r="AN6" i="14"/>
  <c r="S6" i="14"/>
  <c r="R6" i="14"/>
  <c r="AB6" i="14" s="1"/>
  <c r="M6" i="14"/>
  <c r="AR5" i="14"/>
  <c r="AP5" i="14"/>
  <c r="AO5" i="14"/>
  <c r="AN5" i="14"/>
  <c r="S5" i="14"/>
  <c r="R5" i="14"/>
  <c r="AB5" i="14" s="1"/>
  <c r="M5" i="14"/>
  <c r="AA33" i="14" l="1"/>
  <c r="Z137" i="14"/>
  <c r="Y149" i="14"/>
  <c r="Z87" i="14"/>
  <c r="AQ87" i="14"/>
  <c r="AB87" i="14"/>
  <c r="Y87" i="14"/>
  <c r="AA103" i="14"/>
  <c r="Y42" i="14"/>
  <c r="Z92" i="14"/>
  <c r="AA228" i="14"/>
  <c r="Z219" i="14"/>
  <c r="AQ184" i="14"/>
  <c r="AQ8" i="14"/>
  <c r="AB45" i="14"/>
  <c r="Z88" i="14"/>
  <c r="AB15" i="14"/>
  <c r="AA177" i="14"/>
  <c r="AQ108" i="14"/>
  <c r="AQ203" i="14"/>
  <c r="AQ178" i="14"/>
  <c r="Z14" i="14"/>
  <c r="AB39" i="14"/>
  <c r="AA73" i="14"/>
  <c r="AQ80" i="14"/>
  <c r="AA85" i="14"/>
  <c r="AB89" i="14"/>
  <c r="AQ124" i="14"/>
  <c r="AB125" i="14"/>
  <c r="AQ141" i="14"/>
  <c r="Z233" i="14"/>
  <c r="AQ243" i="14"/>
  <c r="Z19" i="14"/>
  <c r="AA25" i="14"/>
  <c r="AQ38" i="14"/>
  <c r="AQ48" i="14"/>
  <c r="AA139" i="14"/>
  <c r="AB150" i="14"/>
  <c r="Z179" i="14"/>
  <c r="AA184" i="14"/>
  <c r="AQ254" i="14"/>
  <c r="AQ107" i="14"/>
  <c r="Z21" i="14"/>
  <c r="AQ31" i="14"/>
  <c r="Y33" i="14"/>
  <c r="AB37" i="14"/>
  <c r="Y88" i="14"/>
  <c r="AQ234" i="14"/>
  <c r="AQ130" i="14"/>
  <c r="AB9" i="14"/>
  <c r="Y13" i="14"/>
  <c r="AA24" i="14"/>
  <c r="AA28" i="14"/>
  <c r="AQ32" i="14"/>
  <c r="AA37" i="14"/>
  <c r="AQ55" i="14"/>
  <c r="AQ92" i="14"/>
  <c r="AQ98" i="14"/>
  <c r="AB105" i="14"/>
  <c r="AA191" i="14"/>
  <c r="Z192" i="14"/>
  <c r="AQ212" i="14"/>
  <c r="AQ232" i="14"/>
  <c r="Y20" i="14"/>
  <c r="AB40" i="14"/>
  <c r="AA43" i="14"/>
  <c r="AQ44" i="14"/>
  <c r="AQ50" i="14"/>
  <c r="AQ82" i="14"/>
  <c r="AQ91" i="14"/>
  <c r="Y126" i="14"/>
  <c r="Z142" i="14"/>
  <c r="Y146" i="14"/>
  <c r="AQ180" i="14"/>
  <c r="Z182" i="14"/>
  <c r="Y185" i="14"/>
  <c r="Y189" i="14"/>
  <c r="AB192" i="14"/>
  <c r="Y220" i="14"/>
  <c r="Z223" i="14"/>
  <c r="Y226" i="14"/>
  <c r="AA229" i="14"/>
  <c r="AA142" i="14"/>
  <c r="AQ161" i="14"/>
  <c r="AQ167" i="14"/>
  <c r="AQ173" i="14"/>
  <c r="AA182" i="14"/>
  <c r="AA189" i="14"/>
  <c r="AA223" i="14"/>
  <c r="AA226" i="14"/>
  <c r="AQ248" i="14"/>
  <c r="AQ15" i="14"/>
  <c r="AB43" i="14"/>
  <c r="AQ9" i="14"/>
  <c r="AA18" i="14"/>
  <c r="AQ21" i="14"/>
  <c r="AA22" i="14"/>
  <c r="AA41" i="14"/>
  <c r="Z127" i="14"/>
  <c r="AB147" i="14"/>
  <c r="AA186" i="14"/>
  <c r="Z221" i="14"/>
  <c r="AB223" i="14"/>
  <c r="Z231" i="14"/>
  <c r="AQ242" i="14"/>
  <c r="AQ246" i="14"/>
  <c r="AA12" i="14"/>
  <c r="Y15" i="14"/>
  <c r="Y36" i="14"/>
  <c r="AA39" i="14"/>
  <c r="AA44" i="14"/>
  <c r="AB55" i="14"/>
  <c r="Z59" i="14"/>
  <c r="AQ63" i="14"/>
  <c r="Z70" i="14"/>
  <c r="AQ94" i="14"/>
  <c r="AQ100" i="14"/>
  <c r="AQ111" i="14"/>
  <c r="Y113" i="14"/>
  <c r="AQ126" i="14"/>
  <c r="AB144" i="14"/>
  <c r="AQ152" i="14"/>
  <c r="AQ157" i="14"/>
  <c r="AQ163" i="14"/>
  <c r="AQ164" i="14"/>
  <c r="AQ169" i="14"/>
  <c r="AQ170" i="14"/>
  <c r="AQ175" i="14"/>
  <c r="AQ176" i="14"/>
  <c r="Y180" i="14"/>
  <c r="AA190" i="14"/>
  <c r="AQ220" i="14"/>
  <c r="AB221" i="14"/>
  <c r="AB12" i="14"/>
  <c r="AQ13" i="14"/>
  <c r="AA14" i="14"/>
  <c r="AB18" i="14"/>
  <c r="AQ19" i="14"/>
  <c r="Z20" i="14"/>
  <c r="AQ30" i="14"/>
  <c r="AB31" i="14"/>
  <c r="AA36" i="14"/>
  <c r="AA38" i="14"/>
  <c r="AA40" i="14"/>
  <c r="AQ41" i="14"/>
  <c r="AA42" i="14"/>
  <c r="AQ69" i="14"/>
  <c r="AQ84" i="14"/>
  <c r="AQ97" i="14"/>
  <c r="AQ102" i="14"/>
  <c r="Y107" i="14"/>
  <c r="AQ112" i="14"/>
  <c r="Z113" i="14"/>
  <c r="AB126" i="14"/>
  <c r="AQ136" i="14"/>
  <c r="AQ151" i="14"/>
  <c r="AQ179" i="14"/>
  <c r="AA180" i="14"/>
  <c r="AQ191" i="14"/>
  <c r="AA220" i="14"/>
  <c r="AQ230" i="14"/>
  <c r="AA233" i="14"/>
  <c r="AQ6" i="14"/>
  <c r="Z7" i="14"/>
  <c r="AB10" i="14"/>
  <c r="AB16" i="14"/>
  <c r="AA20" i="14"/>
  <c r="AA27" i="14"/>
  <c r="AA34" i="14"/>
  <c r="AB36" i="14"/>
  <c r="AQ37" i="14"/>
  <c r="AB42" i="14"/>
  <c r="AQ43" i="14"/>
  <c r="Y45" i="14"/>
  <c r="AQ56" i="14"/>
  <c r="AQ57" i="14"/>
  <c r="AA61" i="14"/>
  <c r="AQ70" i="14"/>
  <c r="AQ74" i="14"/>
  <c r="AB104" i="14"/>
  <c r="AB107" i="14"/>
  <c r="AB110" i="14"/>
  <c r="AB113" i="14"/>
  <c r="AQ118" i="14"/>
  <c r="AA141" i="14"/>
  <c r="AQ142" i="14"/>
  <c r="Y144" i="14"/>
  <c r="AB146" i="14"/>
  <c r="AB149" i="14"/>
  <c r="AQ153" i="14"/>
  <c r="AQ160" i="14"/>
  <c r="AQ165" i="14"/>
  <c r="AQ166" i="14"/>
  <c r="AQ171" i="14"/>
  <c r="AQ172" i="14"/>
  <c r="Z185" i="14"/>
  <c r="AQ187" i="14"/>
  <c r="Z188" i="14"/>
  <c r="AQ189" i="14"/>
  <c r="AQ194" i="14"/>
  <c r="AA222" i="14"/>
  <c r="Y227" i="14"/>
  <c r="Z232" i="14"/>
  <c r="AA234" i="14"/>
  <c r="AA7" i="14"/>
  <c r="Y19" i="14"/>
  <c r="AB34" i="14"/>
  <c r="Y39" i="14"/>
  <c r="Z45" i="14"/>
  <c r="AQ47" i="14"/>
  <c r="AQ53" i="14"/>
  <c r="AA55" i="14"/>
  <c r="AA67" i="14"/>
  <c r="AA82" i="14"/>
  <c r="AQ85" i="14"/>
  <c r="AA100" i="14"/>
  <c r="AQ103" i="14"/>
  <c r="AQ113" i="14"/>
  <c r="AQ116" i="14"/>
  <c r="AA134" i="14"/>
  <c r="AA138" i="14"/>
  <c r="AA144" i="14"/>
  <c r="AQ159" i="14"/>
  <c r="AA181" i="14"/>
  <c r="Y184" i="14"/>
  <c r="AA185" i="14"/>
  <c r="AQ190" i="14"/>
  <c r="Z191" i="14"/>
  <c r="Y221" i="14"/>
  <c r="Z225" i="14"/>
  <c r="AQ226" i="14"/>
  <c r="Z227" i="14"/>
  <c r="Z229" i="14"/>
  <c r="AQ231" i="14"/>
  <c r="AB232" i="14"/>
  <c r="AQ233" i="14"/>
  <c r="AB234" i="14"/>
  <c r="AQ245" i="14"/>
  <c r="Z5" i="14"/>
  <c r="Z13" i="14"/>
  <c r="Z15" i="14"/>
  <c r="AQ62" i="14"/>
  <c r="AQ76" i="14"/>
  <c r="AQ129" i="14"/>
  <c r="AQ156" i="14"/>
  <c r="AQ168" i="14"/>
  <c r="AQ174" i="14"/>
  <c r="AQ185" i="14"/>
  <c r="AA227" i="14"/>
  <c r="AA5" i="14"/>
  <c r="AA9" i="14"/>
  <c r="Y12" i="14"/>
  <c r="Y18" i="14"/>
  <c r="AB59" i="14"/>
  <c r="AQ105" i="14"/>
  <c r="AB106" i="14"/>
  <c r="Z108" i="14"/>
  <c r="AB115" i="14"/>
  <c r="AQ121" i="14"/>
  <c r="AQ122" i="14"/>
  <c r="AQ127" i="14"/>
  <c r="AQ138" i="14"/>
  <c r="AQ146" i="14"/>
  <c r="AQ149" i="14"/>
  <c r="AQ155" i="14"/>
  <c r="AQ181" i="14"/>
  <c r="AQ188" i="14"/>
  <c r="AB229" i="14"/>
  <c r="AB143" i="14"/>
  <c r="AA143" i="14"/>
  <c r="Z143" i="14"/>
  <c r="AB224" i="14"/>
  <c r="AA224" i="14"/>
  <c r="Z224" i="14"/>
  <c r="Y224" i="14"/>
  <c r="AB178" i="14"/>
  <c r="AA178" i="14"/>
  <c r="Z178" i="14"/>
  <c r="Y178" i="14"/>
  <c r="Y11" i="14"/>
  <c r="AQ11" i="14"/>
  <c r="AA13" i="14"/>
  <c r="AB14" i="14"/>
  <c r="Y17" i="14"/>
  <c r="AQ17" i="14"/>
  <c r="AA19" i="14"/>
  <c r="Y21" i="14"/>
  <c r="AA21" i="14"/>
  <c r="AA23" i="14"/>
  <c r="AA26" i="14"/>
  <c r="AA29" i="14"/>
  <c r="Z30" i="14"/>
  <c r="AA30" i="14"/>
  <c r="Y56" i="14"/>
  <c r="AB56" i="14"/>
  <c r="AA56" i="14"/>
  <c r="AA91" i="14"/>
  <c r="AB91" i="14"/>
  <c r="Z91" i="14"/>
  <c r="Z35" i="14"/>
  <c r="Y35" i="14"/>
  <c r="AB35" i="14"/>
  <c r="AB183" i="14"/>
  <c r="AA183" i="14"/>
  <c r="Z183" i="14"/>
  <c r="Y183" i="14"/>
  <c r="AQ18" i="14"/>
  <c r="AQ5" i="14"/>
  <c r="Z6" i="14"/>
  <c r="AQ7" i="14"/>
  <c r="Z8" i="14"/>
  <c r="Y10" i="14"/>
  <c r="AQ10" i="14"/>
  <c r="Z11" i="14"/>
  <c r="Y16" i="14"/>
  <c r="AQ16" i="14"/>
  <c r="Z17" i="14"/>
  <c r="AQ34" i="14"/>
  <c r="AQ40" i="14"/>
  <c r="AA112" i="14"/>
  <c r="AB112" i="14"/>
  <c r="Z112" i="14"/>
  <c r="AQ182" i="14"/>
  <c r="AA6" i="14"/>
  <c r="Z16" i="14"/>
  <c r="Z32" i="14"/>
  <c r="Y32" i="14"/>
  <c r="AB32" i="14"/>
  <c r="AA131" i="14"/>
  <c r="Z131" i="14"/>
  <c r="Z145" i="14"/>
  <c r="AB145" i="14"/>
  <c r="AA145" i="14"/>
  <c r="Y145" i="14"/>
  <c r="Z148" i="14"/>
  <c r="AB148" i="14"/>
  <c r="AA148" i="14"/>
  <c r="Y148" i="14"/>
  <c r="AA151" i="14"/>
  <c r="Y151" i="14"/>
  <c r="AB151" i="14"/>
  <c r="Z151" i="14"/>
  <c r="AQ12" i="14"/>
  <c r="AA8" i="14"/>
  <c r="Z10" i="14"/>
  <c r="AA11" i="14"/>
  <c r="AA17" i="14"/>
  <c r="Y9" i="14"/>
  <c r="AQ14" i="14"/>
  <c r="AQ20" i="14"/>
  <c r="AQ24" i="14"/>
  <c r="AQ27" i="14"/>
  <c r="AQ35" i="14"/>
  <c r="Z64" i="14"/>
  <c r="AQ90" i="14"/>
  <c r="AA116" i="14"/>
  <c r="AB116" i="14"/>
  <c r="Y116" i="14"/>
  <c r="AB187" i="14"/>
  <c r="AA187" i="14"/>
  <c r="Z187" i="14"/>
  <c r="Y187" i="14"/>
  <c r="Y230" i="14"/>
  <c r="AB230" i="14"/>
  <c r="AA230" i="14"/>
  <c r="Z230" i="14"/>
  <c r="AQ200" i="14"/>
  <c r="AQ209" i="14"/>
  <c r="AQ218" i="14"/>
  <c r="AQ224" i="14"/>
  <c r="AQ235" i="14"/>
  <c r="AQ23" i="14"/>
  <c r="AQ26" i="14"/>
  <c r="AQ29" i="14"/>
  <c r="Y34" i="14"/>
  <c r="Y37" i="14"/>
  <c r="AB38" i="14"/>
  <c r="Y40" i="14"/>
  <c r="AB41" i="14"/>
  <c r="Y43" i="14"/>
  <c r="AB44" i="14"/>
  <c r="AQ45" i="14"/>
  <c r="AQ51" i="14"/>
  <c r="AB58" i="14"/>
  <c r="AQ60" i="14"/>
  <c r="AQ67" i="14"/>
  <c r="AQ71" i="14"/>
  <c r="AQ77" i="14"/>
  <c r="AQ83" i="14"/>
  <c r="Y89" i="14"/>
  <c r="AQ93" i="14"/>
  <c r="AA94" i="14"/>
  <c r="AQ101" i="14"/>
  <c r="Y105" i="14"/>
  <c r="Z106" i="14"/>
  <c r="Y110" i="14"/>
  <c r="AQ115" i="14"/>
  <c r="AA118" i="14"/>
  <c r="Z125" i="14"/>
  <c r="AQ134" i="14"/>
  <c r="AQ137" i="14"/>
  <c r="Z138" i="14"/>
  <c r="AQ144" i="14"/>
  <c r="AQ147" i="14"/>
  <c r="AQ150" i="14"/>
  <c r="AQ154" i="14"/>
  <c r="AQ158" i="14"/>
  <c r="AQ162" i="14"/>
  <c r="AQ177" i="14"/>
  <c r="AA179" i="14"/>
  <c r="Y182" i="14"/>
  <c r="AQ186" i="14"/>
  <c r="AA188" i="14"/>
  <c r="Y191" i="14"/>
  <c r="AQ192" i="14"/>
  <c r="AA219" i="14"/>
  <c r="AB220" i="14"/>
  <c r="AQ223" i="14"/>
  <c r="AA225" i="14"/>
  <c r="AB226" i="14"/>
  <c r="AQ229" i="14"/>
  <c r="AA231" i="14"/>
  <c r="AQ253" i="14"/>
  <c r="AQ33" i="14"/>
  <c r="AQ36" i="14"/>
  <c r="AQ39" i="14"/>
  <c r="AQ42" i="14"/>
  <c r="AQ46" i="14"/>
  <c r="AQ52" i="14"/>
  <c r="AQ58" i="14"/>
  <c r="AQ64" i="14"/>
  <c r="AQ68" i="14"/>
  <c r="AQ75" i="14"/>
  <c r="Z76" i="14"/>
  <c r="AQ78" i="14"/>
  <c r="AQ86" i="14"/>
  <c r="AQ88" i="14"/>
  <c r="AQ96" i="14"/>
  <c r="AA97" i="14"/>
  <c r="Z105" i="14"/>
  <c r="AQ109" i="14"/>
  <c r="Z114" i="14"/>
  <c r="AQ120" i="14"/>
  <c r="AA121" i="14"/>
  <c r="AQ128" i="14"/>
  <c r="AQ131" i="14"/>
  <c r="AQ135" i="14"/>
  <c r="AQ139" i="14"/>
  <c r="Z140" i="14"/>
  <c r="Y147" i="14"/>
  <c r="Y150" i="14"/>
  <c r="Z163" i="14"/>
  <c r="Z165" i="14"/>
  <c r="Z167" i="14"/>
  <c r="Z169" i="14"/>
  <c r="Z171" i="14"/>
  <c r="Z173" i="14"/>
  <c r="Z175" i="14"/>
  <c r="Y177" i="14"/>
  <c r="Y181" i="14"/>
  <c r="Y186" i="14"/>
  <c r="Y190" i="14"/>
  <c r="AQ197" i="14"/>
  <c r="AQ206" i="14"/>
  <c r="AQ215" i="14"/>
  <c r="AB219" i="14"/>
  <c r="Y222" i="14"/>
  <c r="AQ222" i="14"/>
  <c r="AB225" i="14"/>
  <c r="Y228" i="14"/>
  <c r="AQ228" i="14"/>
  <c r="AB231" i="14"/>
  <c r="Y235" i="14"/>
  <c r="AQ54" i="14"/>
  <c r="AQ61" i="14"/>
  <c r="AQ65" i="14"/>
  <c r="AQ72" i="14"/>
  <c r="AQ81" i="14"/>
  <c r="AQ99" i="14"/>
  <c r="AQ114" i="14"/>
  <c r="AQ132" i="14"/>
  <c r="AA140" i="14"/>
  <c r="AQ143" i="14"/>
  <c r="AA147" i="14"/>
  <c r="AA150" i="14"/>
  <c r="Z177" i="14"/>
  <c r="Z181" i="14"/>
  <c r="Z186" i="14"/>
  <c r="Z190" i="14"/>
  <c r="AQ221" i="14"/>
  <c r="Z222" i="14"/>
  <c r="AQ227" i="14"/>
  <c r="Z228" i="14"/>
  <c r="AB235" i="14"/>
  <c r="AQ244" i="14"/>
  <c r="AQ22" i="14"/>
  <c r="AQ25" i="14"/>
  <c r="AQ28" i="14"/>
  <c r="AB33" i="14"/>
  <c r="Y38" i="14"/>
  <c r="Y41" i="14"/>
  <c r="Y44" i="14"/>
  <c r="AQ49" i="14"/>
  <c r="AA57" i="14"/>
  <c r="AQ59" i="14"/>
  <c r="AQ66" i="14"/>
  <c r="AQ73" i="14"/>
  <c r="AQ79" i="14"/>
  <c r="AB88" i="14"/>
  <c r="AQ89" i="14"/>
  <c r="AQ95" i="14"/>
  <c r="AQ106" i="14"/>
  <c r="Z107" i="14"/>
  <c r="AB109" i="14"/>
  <c r="AQ110" i="14"/>
  <c r="AQ119" i="14"/>
  <c r="AQ125" i="14"/>
  <c r="Z126" i="14"/>
  <c r="AB128" i="14"/>
  <c r="AQ133" i="14"/>
  <c r="AA137" i="14"/>
  <c r="Z139" i="14"/>
  <c r="AQ140" i="14"/>
  <c r="Z141" i="14"/>
  <c r="AQ145" i="14"/>
  <c r="AA146" i="14"/>
  <c r="AQ148" i="14"/>
  <c r="AA149" i="14"/>
  <c r="Z164" i="14"/>
  <c r="Z166" i="14"/>
  <c r="Z168" i="14"/>
  <c r="Z170" i="14"/>
  <c r="Z172" i="14"/>
  <c r="Z174" i="14"/>
  <c r="Z176" i="14"/>
  <c r="Y179" i="14"/>
  <c r="Z180" i="14"/>
  <c r="AQ183" i="14"/>
  <c r="Z184" i="14"/>
  <c r="Y188" i="14"/>
  <c r="Z189" i="14"/>
  <c r="AA192" i="14"/>
  <c r="AQ219" i="14"/>
  <c r="AQ225" i="14"/>
  <c r="AA232" i="14"/>
  <c r="AB130" i="14"/>
  <c r="Y130" i="14"/>
  <c r="AB133" i="14"/>
  <c r="Y133" i="14"/>
  <c r="AB136" i="14"/>
  <c r="Y136" i="14"/>
  <c r="Y153" i="14"/>
  <c r="AB153" i="14"/>
  <c r="AA153" i="14"/>
  <c r="Y155" i="14"/>
  <c r="AB155" i="14"/>
  <c r="AA155" i="14"/>
  <c r="Y157" i="14"/>
  <c r="AB157" i="14"/>
  <c r="AA157" i="14"/>
  <c r="Y159" i="14"/>
  <c r="AB159" i="14"/>
  <c r="AA159" i="14"/>
  <c r="Y161" i="14"/>
  <c r="AB161" i="14"/>
  <c r="AA161" i="14"/>
  <c r="Y5" i="14"/>
  <c r="Y6" i="14"/>
  <c r="Y7" i="14"/>
  <c r="Y8" i="14"/>
  <c r="AB22" i="14"/>
  <c r="AB23" i="14"/>
  <c r="AB24" i="14"/>
  <c r="AB25" i="14"/>
  <c r="AB26" i="14"/>
  <c r="AB27" i="14"/>
  <c r="AB28" i="14"/>
  <c r="AB29" i="14"/>
  <c r="AB30" i="14"/>
  <c r="Z55" i="14"/>
  <c r="AB57" i="14"/>
  <c r="Y84" i="14"/>
  <c r="AB84" i="14"/>
  <c r="Y91" i="14"/>
  <c r="Y93" i="14"/>
  <c r="AB93" i="14"/>
  <c r="Y96" i="14"/>
  <c r="AB96" i="14"/>
  <c r="Y99" i="14"/>
  <c r="AB99" i="14"/>
  <c r="Y102" i="14"/>
  <c r="AB102" i="14"/>
  <c r="Y106" i="14"/>
  <c r="AB108" i="14"/>
  <c r="Y112" i="14"/>
  <c r="AB114" i="14"/>
  <c r="AB120" i="14"/>
  <c r="Y120" i="14"/>
  <c r="AB123" i="14"/>
  <c r="Y123" i="14"/>
  <c r="Y125" i="14"/>
  <c r="AB127" i="14"/>
  <c r="AB63" i="14"/>
  <c r="Y63" i="14"/>
  <c r="AB72" i="14"/>
  <c r="Y72" i="14"/>
  <c r="AB75" i="14"/>
  <c r="Y75" i="14"/>
  <c r="Y46" i="14"/>
  <c r="Y47" i="14"/>
  <c r="Y48" i="14"/>
  <c r="Y49" i="14"/>
  <c r="Y50" i="14"/>
  <c r="Y51" i="14"/>
  <c r="Y52" i="14"/>
  <c r="Y53" i="14"/>
  <c r="Z54" i="14"/>
  <c r="Z60" i="14"/>
  <c r="AB62" i="14"/>
  <c r="Y62" i="14"/>
  <c r="Z63" i="14"/>
  <c r="AB65" i="14"/>
  <c r="Y65" i="14"/>
  <c r="Z66" i="14"/>
  <c r="AB68" i="14"/>
  <c r="Y68" i="14"/>
  <c r="Z69" i="14"/>
  <c r="AB71" i="14"/>
  <c r="Y71" i="14"/>
  <c r="Z72" i="14"/>
  <c r="AB74" i="14"/>
  <c r="Y74" i="14"/>
  <c r="Z75" i="14"/>
  <c r="Y90" i="14"/>
  <c r="Y111" i="14"/>
  <c r="Y124" i="14"/>
  <c r="Z130" i="14"/>
  <c r="AB132" i="14"/>
  <c r="Y132" i="14"/>
  <c r="Z133" i="14"/>
  <c r="AB135" i="14"/>
  <c r="Y135" i="14"/>
  <c r="Z136" i="14"/>
  <c r="Z153" i="14"/>
  <c r="Z155" i="14"/>
  <c r="Z157" i="14"/>
  <c r="Z159" i="14"/>
  <c r="Z161" i="14"/>
  <c r="Y31" i="14"/>
  <c r="Z46" i="14"/>
  <c r="Z49" i="14"/>
  <c r="Z52" i="14"/>
  <c r="Z53" i="14"/>
  <c r="AA63" i="14"/>
  <c r="AA72" i="14"/>
  <c r="AA75" i="14"/>
  <c r="Y83" i="14"/>
  <c r="AB83" i="14"/>
  <c r="Y86" i="14"/>
  <c r="AB86" i="14"/>
  <c r="Z90" i="14"/>
  <c r="Y95" i="14"/>
  <c r="AB95" i="14"/>
  <c r="Y101" i="14"/>
  <c r="AB101" i="14"/>
  <c r="AQ104" i="14"/>
  <c r="Z124" i="14"/>
  <c r="AA130" i="14"/>
  <c r="AA136" i="14"/>
  <c r="Y152" i="14"/>
  <c r="AB152" i="14"/>
  <c r="AA152" i="14"/>
  <c r="Y154" i="14"/>
  <c r="AB154" i="14"/>
  <c r="AA154" i="14"/>
  <c r="Y156" i="14"/>
  <c r="AB156" i="14"/>
  <c r="AA156" i="14"/>
  <c r="Y158" i="14"/>
  <c r="AB158" i="14"/>
  <c r="AA158" i="14"/>
  <c r="Y160" i="14"/>
  <c r="AB160" i="14"/>
  <c r="AA160" i="14"/>
  <c r="Y162" i="14"/>
  <c r="AB162" i="14"/>
  <c r="AA162" i="14"/>
  <c r="Z48" i="14"/>
  <c r="Z50" i="14"/>
  <c r="Z51" i="14"/>
  <c r="AA54" i="14"/>
  <c r="Y98" i="14"/>
  <c r="AB98" i="14"/>
  <c r="Z111" i="14"/>
  <c r="AB119" i="14"/>
  <c r="Y119" i="14"/>
  <c r="AB122" i="14"/>
  <c r="Y122" i="14"/>
  <c r="AA133" i="14"/>
  <c r="Y22" i="14"/>
  <c r="Y23" i="14"/>
  <c r="Y24" i="14"/>
  <c r="Y25" i="14"/>
  <c r="Y26" i="14"/>
  <c r="Y27" i="14"/>
  <c r="Y28" i="14"/>
  <c r="Y29" i="14"/>
  <c r="Y30" i="14"/>
  <c r="Z31" i="14"/>
  <c r="AA46" i="14"/>
  <c r="AA47" i="14"/>
  <c r="AA48" i="14"/>
  <c r="AA49" i="14"/>
  <c r="AA50" i="14"/>
  <c r="AA51" i="14"/>
  <c r="AA52" i="14"/>
  <c r="AA53" i="14"/>
  <c r="AB54" i="14"/>
  <c r="Z58" i="14"/>
  <c r="AA59" i="14"/>
  <c r="AB61" i="14"/>
  <c r="Y61" i="14"/>
  <c r="Z62" i="14"/>
  <c r="AB64" i="14"/>
  <c r="Y64" i="14"/>
  <c r="Z65" i="14"/>
  <c r="AB67" i="14"/>
  <c r="Y67" i="14"/>
  <c r="Z68" i="14"/>
  <c r="AB70" i="14"/>
  <c r="Y70" i="14"/>
  <c r="Z71" i="14"/>
  <c r="AB73" i="14"/>
  <c r="Y73" i="14"/>
  <c r="Z74" i="14"/>
  <c r="AB76" i="14"/>
  <c r="Y76" i="14"/>
  <c r="AA84" i="14"/>
  <c r="Z89" i="14"/>
  <c r="AB90" i="14"/>
  <c r="Y92" i="14"/>
  <c r="AB92" i="14"/>
  <c r="AA93" i="14"/>
  <c r="AA96" i="14"/>
  <c r="AA99" i="14"/>
  <c r="AA102" i="14"/>
  <c r="Y104" i="14"/>
  <c r="Y109" i="14"/>
  <c r="Z110" i="14"/>
  <c r="AB111" i="14"/>
  <c r="Y115" i="14"/>
  <c r="Z116" i="14"/>
  <c r="AA120" i="14"/>
  <c r="AA123" i="14"/>
  <c r="AB124" i="14"/>
  <c r="Y128" i="14"/>
  <c r="AB131" i="14"/>
  <c r="Y131" i="14"/>
  <c r="Z132" i="14"/>
  <c r="AB134" i="14"/>
  <c r="Y134" i="14"/>
  <c r="Z135" i="14"/>
  <c r="AB60" i="14"/>
  <c r="Y60" i="14"/>
  <c r="AB66" i="14"/>
  <c r="Y66" i="14"/>
  <c r="AB69" i="14"/>
  <c r="Y69" i="14"/>
  <c r="Z47" i="14"/>
  <c r="Z57" i="14"/>
  <c r="AA58" i="14"/>
  <c r="AA62" i="14"/>
  <c r="AA65" i="14"/>
  <c r="AA68" i="14"/>
  <c r="AA71" i="14"/>
  <c r="AA74" i="14"/>
  <c r="Y82" i="14"/>
  <c r="AB82" i="14"/>
  <c r="Z83" i="14"/>
  <c r="Y85" i="14"/>
  <c r="AB85" i="14"/>
  <c r="Z86" i="14"/>
  <c r="Y94" i="14"/>
  <c r="AB94" i="14"/>
  <c r="Z95" i="14"/>
  <c r="Y97" i="14"/>
  <c r="AB97" i="14"/>
  <c r="Z98" i="14"/>
  <c r="Y100" i="14"/>
  <c r="AB100" i="14"/>
  <c r="Z101" i="14"/>
  <c r="Y103" i="14"/>
  <c r="AB103" i="14"/>
  <c r="AA104" i="14"/>
  <c r="Y108" i="14"/>
  <c r="Z109" i="14"/>
  <c r="Y114" i="14"/>
  <c r="Z115" i="14"/>
  <c r="AB118" i="14"/>
  <c r="Y118" i="14"/>
  <c r="Z119" i="14"/>
  <c r="AB121" i="14"/>
  <c r="Y121" i="14"/>
  <c r="Z122" i="14"/>
  <c r="Y127" i="14"/>
  <c r="Z128" i="14"/>
  <c r="AA132" i="14"/>
  <c r="AA135" i="14"/>
  <c r="Z152" i="14"/>
  <c r="Z154" i="14"/>
  <c r="Z156" i="14"/>
  <c r="Z158" i="14"/>
  <c r="Z160" i="14"/>
  <c r="Z162" i="14"/>
  <c r="AB193" i="14"/>
  <c r="AA193" i="14"/>
  <c r="Z193" i="14"/>
  <c r="Y193" i="14"/>
  <c r="Y137" i="14"/>
  <c r="Y138" i="14"/>
  <c r="Y139" i="14"/>
  <c r="Y140" i="14"/>
  <c r="Y141" i="14"/>
  <c r="Y142" i="14"/>
  <c r="Y143" i="14"/>
  <c r="AA163" i="14"/>
  <c r="AA164" i="14"/>
  <c r="AA165" i="14"/>
  <c r="AA166" i="14"/>
  <c r="AA167" i="14"/>
  <c r="AA168" i="14"/>
  <c r="AA169" i="14"/>
  <c r="AA170" i="14"/>
  <c r="AA171" i="14"/>
  <c r="AA172" i="14"/>
  <c r="AA173" i="14"/>
  <c r="AA174" i="14"/>
  <c r="AA175" i="14"/>
  <c r="AA176" i="14"/>
  <c r="AB194" i="14"/>
  <c r="AA194" i="14"/>
  <c r="Z194" i="14"/>
  <c r="AB197" i="14"/>
  <c r="AA197" i="14"/>
  <c r="Z197" i="14"/>
  <c r="AB200" i="14"/>
  <c r="AA200" i="14"/>
  <c r="Z200" i="14"/>
  <c r="AB203" i="14"/>
  <c r="AA203" i="14"/>
  <c r="Z203" i="14"/>
  <c r="AB206" i="14"/>
  <c r="AA206" i="14"/>
  <c r="Z206" i="14"/>
  <c r="AB209" i="14"/>
  <c r="AA209" i="14"/>
  <c r="Z209" i="14"/>
  <c r="AB212" i="14"/>
  <c r="AA212" i="14"/>
  <c r="Z212" i="14"/>
  <c r="AB215" i="14"/>
  <c r="AA215" i="14"/>
  <c r="Z215" i="14"/>
  <c r="AB218" i="14"/>
  <c r="AA218" i="14"/>
  <c r="Z218" i="14"/>
  <c r="AB163" i="14"/>
  <c r="AB164" i="14"/>
  <c r="AB165" i="14"/>
  <c r="AB166" i="14"/>
  <c r="AB167" i="14"/>
  <c r="AB168" i="14"/>
  <c r="AB169" i="14"/>
  <c r="AB170" i="14"/>
  <c r="AB171" i="14"/>
  <c r="AB172" i="14"/>
  <c r="AB173" i="14"/>
  <c r="AB174" i="14"/>
  <c r="AB175" i="14"/>
  <c r="AQ195" i="14"/>
  <c r="AQ198" i="14"/>
  <c r="AQ201" i="14"/>
  <c r="AQ204" i="14"/>
  <c r="AQ207" i="14"/>
  <c r="AQ210" i="14"/>
  <c r="AQ213" i="14"/>
  <c r="AQ216" i="14"/>
  <c r="AB195" i="14"/>
  <c r="AA195" i="14"/>
  <c r="Z195" i="14"/>
  <c r="AB198" i="14"/>
  <c r="AA198" i="14"/>
  <c r="Z198" i="14"/>
  <c r="AB201" i="14"/>
  <c r="AA201" i="14"/>
  <c r="Z201" i="14"/>
  <c r="AB204" i="14"/>
  <c r="AA204" i="14"/>
  <c r="Z204" i="14"/>
  <c r="AB207" i="14"/>
  <c r="AA207" i="14"/>
  <c r="Z207" i="14"/>
  <c r="AB210" i="14"/>
  <c r="AA210" i="14"/>
  <c r="Z210" i="14"/>
  <c r="AB213" i="14"/>
  <c r="AA213" i="14"/>
  <c r="Z213" i="14"/>
  <c r="AB216" i="14"/>
  <c r="AA216" i="14"/>
  <c r="Z216" i="14"/>
  <c r="AB236" i="14"/>
  <c r="AA236" i="14"/>
  <c r="Z236" i="14"/>
  <c r="Y236" i="14"/>
  <c r="AQ193" i="14"/>
  <c r="AQ196" i="14"/>
  <c r="AQ199" i="14"/>
  <c r="AQ202" i="14"/>
  <c r="AQ205" i="14"/>
  <c r="AQ208" i="14"/>
  <c r="AQ211" i="14"/>
  <c r="AQ214" i="14"/>
  <c r="AQ217" i="14"/>
  <c r="AQ236" i="14"/>
  <c r="Y176" i="14"/>
  <c r="Y195" i="14"/>
  <c r="AB196" i="14"/>
  <c r="AA196" i="14"/>
  <c r="Z196" i="14"/>
  <c r="Y198" i="14"/>
  <c r="AB199" i="14"/>
  <c r="AA199" i="14"/>
  <c r="Z199" i="14"/>
  <c r="Y201" i="14"/>
  <c r="AB202" i="14"/>
  <c r="AA202" i="14"/>
  <c r="Z202" i="14"/>
  <c r="Y204" i="14"/>
  <c r="AB205" i="14"/>
  <c r="AA205" i="14"/>
  <c r="Z205" i="14"/>
  <c r="Y207" i="14"/>
  <c r="AB208" i="14"/>
  <c r="AA208" i="14"/>
  <c r="Z208" i="14"/>
  <c r="Y210" i="14"/>
  <c r="AB211" i="14"/>
  <c r="AA211" i="14"/>
  <c r="Z211" i="14"/>
  <c r="Y213" i="14"/>
  <c r="AB214" i="14"/>
  <c r="AA214" i="14"/>
  <c r="Z214" i="14"/>
  <c r="Y216" i="14"/>
  <c r="AB217" i="14"/>
  <c r="AA217" i="14"/>
  <c r="Z217" i="14"/>
  <c r="Y237" i="14"/>
  <c r="AB233" i="14"/>
  <c r="Z237" i="14"/>
  <c r="AA237" i="14"/>
  <c r="Y234" i="14"/>
  <c r="Z235" i="14"/>
  <c r="G63" i="8" l="1"/>
  <c r="G46" i="8"/>
  <c r="F123" i="8"/>
  <c r="F44" i="8"/>
  <c r="F93" i="8"/>
  <c r="G122" i="8"/>
  <c r="G121" i="8"/>
  <c r="G120" i="8"/>
  <c r="G119" i="8"/>
  <c r="G118" i="8"/>
  <c r="G117" i="8"/>
  <c r="G116" i="8"/>
  <c r="G112" i="8"/>
  <c r="G115" i="8"/>
  <c r="G114" i="8"/>
  <c r="G111" i="8"/>
  <c r="G113" i="8"/>
  <c r="G109" i="8"/>
  <c r="G108" i="8"/>
  <c r="G107" i="8"/>
  <c r="G106" i="8"/>
  <c r="G105" i="8"/>
  <c r="G104" i="8"/>
  <c r="G103" i="8"/>
  <c r="G100" i="8"/>
  <c r="G102" i="8"/>
  <c r="G101" i="8"/>
  <c r="G110" i="8"/>
  <c r="G99" i="8"/>
  <c r="G98" i="8"/>
  <c r="G97" i="8"/>
  <c r="G96" i="8"/>
  <c r="G92" i="8"/>
  <c r="G91" i="8"/>
  <c r="G76" i="8"/>
  <c r="G90" i="8"/>
  <c r="G75" i="8"/>
  <c r="G74" i="8"/>
  <c r="G89" i="8"/>
  <c r="G88" i="8"/>
  <c r="G87" i="8"/>
  <c r="G70" i="8"/>
  <c r="G86" i="8"/>
  <c r="G85" i="8"/>
  <c r="G84" i="8"/>
  <c r="G78" i="8"/>
  <c r="G83" i="8"/>
  <c r="G82" i="8"/>
  <c r="G81" i="8"/>
  <c r="G77" i="8"/>
  <c r="G80" i="8"/>
  <c r="G79" i="8"/>
  <c r="G72" i="8"/>
  <c r="G71" i="8"/>
  <c r="G68" i="8"/>
  <c r="G73" i="8"/>
  <c r="G69" i="8"/>
  <c r="G67" i="8"/>
  <c r="G66" i="8"/>
  <c r="G65" i="8"/>
  <c r="G64" i="8"/>
  <c r="G62" i="8"/>
  <c r="G61" i="8"/>
  <c r="G52" i="8"/>
  <c r="G51" i="8"/>
  <c r="G60" i="8"/>
  <c r="G59" i="8"/>
  <c r="G58" i="8"/>
  <c r="G57" i="8"/>
  <c r="G56" i="8"/>
  <c r="G50" i="8"/>
  <c r="G55" i="8"/>
  <c r="G49" i="8"/>
  <c r="G47" i="8"/>
  <c r="G54" i="8"/>
  <c r="G53" i="8"/>
  <c r="G48" i="8"/>
  <c r="G26" i="8"/>
  <c r="G43" i="8"/>
  <c r="G30" i="8"/>
  <c r="G42" i="8"/>
  <c r="G41" i="8"/>
  <c r="G40" i="8"/>
  <c r="G39" i="8"/>
  <c r="G38" i="8"/>
  <c r="G37" i="8"/>
  <c r="G36" i="8"/>
  <c r="G35" i="8"/>
  <c r="G34" i="8"/>
  <c r="G33" i="8"/>
  <c r="G32" i="8"/>
  <c r="G31" i="8"/>
  <c r="G28" i="8"/>
  <c r="G27" i="8"/>
  <c r="G29" i="8"/>
  <c r="G25" i="8"/>
  <c r="G24" i="8"/>
  <c r="G23" i="8"/>
  <c r="G22" i="8"/>
  <c r="G21" i="8"/>
  <c r="G20" i="8"/>
  <c r="G19" i="8"/>
  <c r="G8" i="8"/>
  <c r="G18" i="8"/>
  <c r="G17" i="8"/>
  <c r="G16" i="8"/>
  <c r="G15" i="8"/>
  <c r="G14" i="8"/>
  <c r="G13" i="8"/>
  <c r="G12" i="8"/>
  <c r="G7" i="8"/>
  <c r="G11" i="8"/>
  <c r="G10" i="8"/>
  <c r="G6" i="8"/>
  <c r="G9" i="8"/>
  <c r="A10" i="2"/>
  <c r="A13" i="2" s="1"/>
  <c r="B7" i="2"/>
  <c r="J28" i="2" l="1"/>
  <c r="I28" i="2"/>
  <c r="H28" i="2"/>
  <c r="G44" i="8"/>
  <c r="G123" i="8"/>
  <c r="I34" i="2"/>
  <c r="G93" i="8"/>
  <c r="H10" i="2"/>
  <c r="J20" i="2"/>
  <c r="A20" i="2"/>
  <c r="A34" i="2"/>
  <c r="G28" i="2"/>
  <c r="I20" i="2"/>
  <c r="A30" i="2"/>
  <c r="F34" i="2"/>
  <c r="E20" i="2"/>
  <c r="J34" i="2"/>
  <c r="G24" i="2"/>
  <c r="B34" i="2"/>
  <c r="G20" i="2"/>
  <c r="C28" i="2"/>
  <c r="G10" i="2"/>
  <c r="H34" i="2"/>
  <c r="F24" i="2"/>
  <c r="H20" i="2"/>
  <c r="B20" i="2"/>
  <c r="G34" i="2"/>
  <c r="F13" i="2"/>
  <c r="D28" i="2"/>
  <c r="B10" i="2"/>
  <c r="A28" i="2"/>
  <c r="B24" i="2"/>
  <c r="E28" i="2"/>
  <c r="J24" i="2"/>
  <c r="J10" i="2"/>
  <c r="C34" i="2"/>
  <c r="D20" i="2"/>
  <c r="B28" i="2"/>
  <c r="F20" i="2"/>
  <c r="D34" i="2"/>
  <c r="H24" i="2"/>
  <c r="C20" i="2"/>
</calcChain>
</file>

<file path=xl/sharedStrings.xml><?xml version="1.0" encoding="utf-8"?>
<sst xmlns="http://schemas.openxmlformats.org/spreadsheetml/2006/main" count="6595" uniqueCount="1887">
  <si>
    <t>Item Number</t>
  </si>
  <si>
    <t>PRODUCT DESCRIPTION</t>
  </si>
  <si>
    <t>Case Pack</t>
  </si>
  <si>
    <t>Suggested Retail</t>
  </si>
  <si>
    <t>UPC</t>
  </si>
  <si>
    <t>ExploreOne</t>
  </si>
  <si>
    <t>Microscopes</t>
  </si>
  <si>
    <t>88-50101</t>
  </si>
  <si>
    <t>4</t>
  </si>
  <si>
    <t>88-51000</t>
  </si>
  <si>
    <t>88-52000</t>
  </si>
  <si>
    <t>ExploreOne - Microscope 20x</t>
  </si>
  <si>
    <t>DM350</t>
  </si>
  <si>
    <t>ExploreOne - USB Hand Microscope w/ Stand</t>
  </si>
  <si>
    <t>88-55001</t>
  </si>
  <si>
    <t>Telescopes</t>
  </si>
  <si>
    <t>88-10051</t>
  </si>
  <si>
    <t>88-10050</t>
  </si>
  <si>
    <t>ExploreOne Aires - Telescope 50/600</t>
  </si>
  <si>
    <t>88-41101</t>
  </si>
  <si>
    <t>88-10060</t>
  </si>
  <si>
    <t>ExploreOne Argo 50mm Tele-Micro-Slide Viewer</t>
  </si>
  <si>
    <t>88-06000</t>
  </si>
  <si>
    <t>1</t>
  </si>
  <si>
    <t>88-10170</t>
  </si>
  <si>
    <t>88-10076</t>
  </si>
  <si>
    <t>ExploreOne 76mm Digital Eyepiece Telescope</t>
  </si>
  <si>
    <t>88-10114</t>
  </si>
  <si>
    <t>ExploreOne  Aurora 114mm AZ Telescope</t>
  </si>
  <si>
    <t>Binoculars</t>
  </si>
  <si>
    <t>BRBINO430-PDQ</t>
  </si>
  <si>
    <t>88-10621</t>
  </si>
  <si>
    <t>ExploreOne - Binoculars 6x21</t>
  </si>
  <si>
    <t>Adventure</t>
  </si>
  <si>
    <t>88-34000</t>
  </si>
  <si>
    <t>ExploreOne - Explore Set</t>
  </si>
  <si>
    <t>88-30000</t>
  </si>
  <si>
    <t>88-25000</t>
  </si>
  <si>
    <t>ExploreOne Land and Water Habitat</t>
  </si>
  <si>
    <t>88-50105</t>
  </si>
  <si>
    <t>ExploreOne Night Vision 3x20</t>
  </si>
  <si>
    <t>88-20001</t>
  </si>
  <si>
    <t>ExploreOne Jr Metal Detector</t>
  </si>
  <si>
    <t>88-20011</t>
  </si>
  <si>
    <t>ExploreOne Metal Detector</t>
  </si>
  <si>
    <t>30-10101</t>
  </si>
  <si>
    <t>20-25001-B</t>
  </si>
  <si>
    <t>4x4 Crawler Action Set (Box)</t>
  </si>
  <si>
    <t>National Geographic</t>
  </si>
  <si>
    <t>80-10051</t>
  </si>
  <si>
    <t>National Geographic 50/360 Table Top Telescope</t>
  </si>
  <si>
    <t>80-20104</t>
  </si>
  <si>
    <t>National Geographic Tele/Micro Discovery Set</t>
  </si>
  <si>
    <t>80-10050</t>
  </si>
  <si>
    <t>80-10176</t>
  </si>
  <si>
    <t>National Geographic 76/350 Push-To Telescope</t>
  </si>
  <si>
    <t>80-10070</t>
  </si>
  <si>
    <t>80-20103</t>
  </si>
  <si>
    <t>80-10160</t>
  </si>
  <si>
    <t>80-10114</t>
  </si>
  <si>
    <t>80-10171</t>
  </si>
  <si>
    <t>80-20640</t>
  </si>
  <si>
    <t>National Geographic 40x640x Zoom Microscope w/SP Adapter</t>
  </si>
  <si>
    <t>80-20101</t>
  </si>
  <si>
    <t>80-10201</t>
  </si>
  <si>
    <t>2</t>
  </si>
  <si>
    <t>80-10301</t>
  </si>
  <si>
    <t>Nat Geo Series - LCD Microscope</t>
  </si>
  <si>
    <t>80-10621</t>
  </si>
  <si>
    <t>National Geographic 6x21 Binocular</t>
  </si>
  <si>
    <t>80-10821</t>
  </si>
  <si>
    <t>Nat Geo 8x21 Foldable Roof-Prism Binoculars</t>
  </si>
  <si>
    <t>80-11025</t>
  </si>
  <si>
    <t>Nat Geo Compact 10x25 Compact Porro -Prism Binoculars</t>
  </si>
  <si>
    <t>80-11032</t>
  </si>
  <si>
    <t>Net Geo 10x32 Foldable  Roof-Prism Binoculars</t>
  </si>
  <si>
    <t>80-11050</t>
  </si>
  <si>
    <t>Nat Geo 10x50 Porro Binoculars</t>
  </si>
  <si>
    <t>80-11840</t>
  </si>
  <si>
    <t>80-11042</t>
  </si>
  <si>
    <t>Nat Geo 10x42 Waterproof Binoculars</t>
  </si>
  <si>
    <t>80-12060</t>
  </si>
  <si>
    <t>TRV-1042WP</t>
  </si>
  <si>
    <t>96-29500</t>
  </si>
  <si>
    <t xml:space="preserve">National Geographic 2.5/5x Magnifying Glass w/LED </t>
  </si>
  <si>
    <t>80-50151</t>
  </si>
  <si>
    <t>Nat Geo Night Vision 3x25 w/Scope</t>
  </si>
  <si>
    <t>44-50450</t>
  </si>
  <si>
    <t>44-20003</t>
  </si>
  <si>
    <t>44-00720</t>
  </si>
  <si>
    <t>44-00800</t>
  </si>
  <si>
    <t>44-20101</t>
  </si>
  <si>
    <t>44-00430</t>
  </si>
  <si>
    <t>44-10621</t>
  </si>
  <si>
    <t>44-50105</t>
  </si>
  <si>
    <t>Discovery Kids Night Vision Scope</t>
  </si>
  <si>
    <t>44-10040</t>
  </si>
  <si>
    <t>44-10050</t>
  </si>
  <si>
    <t>44-11050</t>
  </si>
  <si>
    <t>44-20076</t>
  </si>
  <si>
    <t>44-10160</t>
  </si>
  <si>
    <t>44-20005</t>
  </si>
  <si>
    <t>44-20001</t>
  </si>
  <si>
    <t>88-20076</t>
  </si>
  <si>
    <t>80-50152</t>
  </si>
  <si>
    <t>80-50150</t>
  </si>
  <si>
    <t>20-25003</t>
  </si>
  <si>
    <t>6</t>
  </si>
  <si>
    <t>TBD</t>
  </si>
  <si>
    <t>88-50102</t>
  </si>
  <si>
    <t>ExploreOne 900 X Microscope Set (Boxed)</t>
  </si>
  <si>
    <t>88-20004</t>
  </si>
  <si>
    <t>88-30001</t>
  </si>
  <si>
    <t>18-21040SE</t>
  </si>
  <si>
    <t>King of the Hammer Crawler Single Pack</t>
  </si>
  <si>
    <t>88-10151</t>
  </si>
  <si>
    <t>ExploreOne Juno 50mm AZ Telescope (Box)</t>
  </si>
  <si>
    <t>20-30303</t>
  </si>
  <si>
    <t>DIY Paper Airplanes</t>
  </si>
  <si>
    <t>20-30304</t>
  </si>
  <si>
    <t>20-50002</t>
  </si>
  <si>
    <t>DIY Kaleidoscope Kit</t>
  </si>
  <si>
    <t>20-50003</t>
  </si>
  <si>
    <t>DIY Rubber Band Racer</t>
  </si>
  <si>
    <t>20-80001</t>
  </si>
  <si>
    <t>DIY Airplane Secrets</t>
  </si>
  <si>
    <t>20-80002</t>
  </si>
  <si>
    <t>20-80003</t>
  </si>
  <si>
    <t>Finger Print Kit</t>
  </si>
  <si>
    <t>20-15003</t>
  </si>
  <si>
    <t>Paper Plane Launcher</t>
  </si>
  <si>
    <t>20-15004</t>
  </si>
  <si>
    <t>Metal Detector</t>
  </si>
  <si>
    <t>20-10040</t>
  </si>
  <si>
    <t>Atlas Telescope</t>
  </si>
  <si>
    <t>20-10510</t>
  </si>
  <si>
    <t>NA</t>
  </si>
  <si>
    <t>20-10310</t>
  </si>
  <si>
    <t>20-10210</t>
  </si>
  <si>
    <t>20-10410</t>
  </si>
  <si>
    <t>20-10010</t>
  </si>
  <si>
    <t>Explore Scientific LLC</t>
  </si>
  <si>
    <t>Tel: 866-252-3811, Fax: 479-717-2898, Email: orders@explorescientific.com</t>
  </si>
  <si>
    <t>Date</t>
  </si>
  <si>
    <t>Item Details</t>
  </si>
  <si>
    <t>Universal UPC Code</t>
  </si>
  <si>
    <t>Age Grade</t>
  </si>
  <si>
    <t>Product Descriptions and Features</t>
  </si>
  <si>
    <t>Detailed Product Description</t>
  </si>
  <si>
    <t>Features</t>
  </si>
  <si>
    <t>Product Images</t>
  </si>
  <si>
    <t xml:space="preserve">Product  </t>
  </si>
  <si>
    <t>Packaging</t>
  </si>
  <si>
    <t>Packaging Dimensions</t>
  </si>
  <si>
    <t>Individual Item</t>
  </si>
  <si>
    <t>Master Carton</t>
  </si>
  <si>
    <t>Height</t>
  </si>
  <si>
    <t>Length</t>
  </si>
  <si>
    <t>Width</t>
  </si>
  <si>
    <t>Item Cube</t>
  </si>
  <si>
    <t>Item Weight</t>
  </si>
  <si>
    <t>Master Cube</t>
  </si>
  <si>
    <t>Master Weight</t>
  </si>
  <si>
    <t>Cost</t>
  </si>
  <si>
    <t xml:space="preserve">Batteries  </t>
  </si>
  <si>
    <t>Batteries Required</t>
  </si>
  <si>
    <t>If so How Many</t>
  </si>
  <si>
    <t>What Kind of Batteries</t>
  </si>
  <si>
    <t>Batteries Included</t>
  </si>
  <si>
    <t>Import Details</t>
  </si>
  <si>
    <t>Container QTY</t>
  </si>
  <si>
    <t>HTS_CODE</t>
  </si>
  <si>
    <t>COUNTRY OF ORIGIN</t>
  </si>
  <si>
    <t>Import Lead Time</t>
  </si>
  <si>
    <t>DUTY %</t>
  </si>
  <si>
    <t>PORT</t>
  </si>
  <si>
    <t>20'_QTY</t>
  </si>
  <si>
    <t>40'_QTY</t>
  </si>
  <si>
    <t>40'HQ _QTY</t>
  </si>
  <si>
    <t>45'_QTY</t>
  </si>
  <si>
    <t>E-Commerce Data</t>
  </si>
  <si>
    <t>E-Commerce Shipping</t>
  </si>
  <si>
    <t>Shipper Master Carton</t>
  </si>
  <si>
    <t>Ship Type (Small Parcial, LTL)</t>
  </si>
  <si>
    <t xml:space="preserve"> Lead Time Days</t>
  </si>
  <si>
    <t>Freight Class</t>
  </si>
  <si>
    <t>Number of Boxes</t>
  </si>
  <si>
    <t xml:space="preserve">Import   </t>
  </si>
  <si>
    <t>Marketing</t>
  </si>
  <si>
    <t>Category</t>
  </si>
  <si>
    <t>Sub Category</t>
  </si>
  <si>
    <t>Short Product Description</t>
  </si>
  <si>
    <t>Supplier Lead Time in Business Day Hours</t>
  </si>
  <si>
    <t>Nat Geo</t>
  </si>
  <si>
    <t>Telescope</t>
  </si>
  <si>
    <t>10+</t>
  </si>
  <si>
    <t>9011.80.0000 @ 6.4% 9902.13.8600 @0%</t>
  </si>
  <si>
    <t>CHINA</t>
  </si>
  <si>
    <t>90 Days</t>
  </si>
  <si>
    <t>Ningbo</t>
  </si>
  <si>
    <t>Small/Parcel</t>
  </si>
  <si>
    <t>Yes</t>
  </si>
  <si>
    <t>N/A</t>
  </si>
  <si>
    <t>Bresser</t>
  </si>
  <si>
    <t>Condor 10x40 Binocular Black Edition w/Bino harness</t>
  </si>
  <si>
    <t>14+</t>
  </si>
  <si>
    <t>Magnification 10x, Lens Diameter 40, Water resistant, Flexible eyecups, Diopter Setting, Carry Case, Multi Coated BaK-4 prisms, with Bino harness</t>
  </si>
  <si>
    <t>No</t>
  </si>
  <si>
    <t>EZ Science</t>
  </si>
  <si>
    <t>20-10004</t>
  </si>
  <si>
    <t>Recycle Rubber Band Plane/Boat</t>
  </si>
  <si>
    <t>5+</t>
  </si>
  <si>
    <t>China</t>
  </si>
  <si>
    <t>Shanghai</t>
  </si>
  <si>
    <t>Fun to build and exciting to unleash, the EZ Science Rubber Band Plane is all about energy. With this kit, you can up-cycle an empty water bottle to make a plane using the enclosed wings, tail section and propeller. Once the transformation is complete, you can use your aircraft and a plain rubber band to demonstrate the moment when stored energy becomes kinetic. By turning the propeller, tension increases on the band and potential energy builds as the plane stands still. But when the band unwinds, the energy converts and the plane bursts into motion. From construction to that point of release, you are in the pilot seat and the choices you make will determine just how fast and how far your creation will go</t>
  </si>
  <si>
    <t>Styrofoam wings, Styrofoam tail, rubber band propeller system, graphics kit</t>
  </si>
  <si>
    <t>Play Structures</t>
  </si>
  <si>
    <t>Explorer Super Tent Asst</t>
  </si>
  <si>
    <t>3+</t>
  </si>
  <si>
    <t>The Explorer Adventure Tent by ExploreOne adds a fun twist to the standard dome design with a pop-out tunnel entrance that will keep children engaged for hours. Big enough to accommodate multiple young adventurers, the main tent is a simple pole structure that is quick to assemble. The exciting pop-out tunnel attaches to a circular side entrance that can be covered with a drop-down flap when the tunnel is not in use. Suitable for indoor and outdoor play, the tent also has a wide traditional entrance that be can be tied back. As an added benefit, the tent and tunnel can be neatly tucked away when adventure time is over</t>
  </si>
  <si>
    <t>Easy set up, Durable nylon fabric, Sturdy construction, Full color graphics</t>
  </si>
  <si>
    <t>Whether you want to watch wildlife or study the Moon, your adventures in observation can begin with the EZ Science Atlas Telescope. Designed to be a basic introduction to the world of telescopes, the Atlas offers a 30mm aperture that gives it the light-gathering power to capture nature’s stunning details during the day and showcase the brilliance of the Moon, our sky’s brightest object, at night. It has an easy-to-operate push/pull focusing system and comes with a 12-inch tabletop tripod for a steady image. </t>
  </si>
  <si>
    <t>Basic introduction to telescopes, Easy to operate, 30mm Aperture, Push/Pull focus system, 12' tabletop tripod.</t>
  </si>
  <si>
    <t>Explorer Pole Tent Asst</t>
  </si>
  <si>
    <t>Large unique shape, Durable nylon fabric, Sturdy pole construction, Fits up to 3 children, Full color graphics</t>
  </si>
  <si>
    <t>Explorer Dome Tent Asst.</t>
  </si>
  <si>
    <t>Lil Explorer Adventure Tent Asst.</t>
  </si>
  <si>
    <t xml:space="preserve">Embark on a medieval adventure inside the ExploreOne Magic Tent. Featuring a castle theme and a turret design, this roomy play place will ignite imaginations and provide hours of fantasy fun for knights and princesses alike. Quick to assemble and designed for both outdoor and indoor use, the tent is large enough to accommodate multiple children, tall enough for young ones to stand up in and has a wide entrance with tie back flaps. And when playtime is done, it can be neatly tucked away until the kingdom calls again. </t>
  </si>
  <si>
    <t>Simple pole based construction, Easy to set up, Full color graphics, Durable fabric.</t>
  </si>
  <si>
    <t>Mini Tent</t>
  </si>
  <si>
    <t xml:space="preserve">Whether they are camping under the stars or in the comfort of the family room, your child can find a grand getaway in an ExploreOne mini tent. Featuring an easy-to-assemble pole design that is ready to go at a moment’s notice and a simple flap closure with ties, this small tent will give your young explorer the perfect nook for playing, reading or simply dreaming. And when playtime is done, it can be neatly tucked away in its storage bag until adventure calls again. </t>
  </si>
  <si>
    <t>Easy to assemble, Opens in seconds, Durable non-woven material, Bright colored graphics</t>
  </si>
  <si>
    <t>Put some power behind your paper creations and watch them truly soar with the EZ Science Airplane Launcher set. You will put the aerodynamic forces of drag, gravity, thrust and lift into action as you use the self-assembled launcher to give your handmade aircrafts a battery-powered boost. You will also see how these forces affect different paper airplane styles by using the variety of preprinted templates and detailed folding instructions included in the kit. Your goal will be to go the farthest or the highest and to do this you will have to balance all the elements that make flight possible</t>
  </si>
  <si>
    <t>Easy assembly, twin motors, soft-safe launch system, planes included</t>
  </si>
  <si>
    <t>AA</t>
  </si>
  <si>
    <t xml:space="preserve">This EZ Science kit will get you geared up for a treasure hunt by helping you build your very own metal detector. Detailed instructions will have you sweeping for hidden valuables in no time as you construct your device from a cardboard housing, circuit board and wiring. Once assembled, the metal detector can locate a variety of different metals even in shallow soil using the principles of electromagnetic fields. Because it is made of lightweight materials, it is easy to carry and use so you can follow the treasure trail wherever it takes you. Now all you have to do is listen for the beep! </t>
  </si>
  <si>
    <t>Fully pre-wired electronics, LED Control lights and sound, Sensitivity control, easy to assemble</t>
  </si>
  <si>
    <t>9V</t>
  </si>
  <si>
    <t>20-15006</t>
  </si>
  <si>
    <t>Junkyard Toys - Tin Can Racer</t>
  </si>
  <si>
    <t>8+</t>
  </si>
  <si>
    <t>With the EZ Science Tin Can Monster Truck set, you can harness the potential of an empty can to make an intimidating RC vehicle that can stand up to the toughest challenges. After attaching a can to the supplied platform base, you can use the remote control to smash, crash and dominate just like a real monster truck. And when the body of your vehicle gets too bashed up to continue on, just replace the can and keep on trucking’</t>
  </si>
  <si>
    <t>Includes RC Chassis, Accessories, Engine, Turbo wing, graphics kit, RC Remote</t>
  </si>
  <si>
    <t xml:space="preserve">AA </t>
  </si>
  <si>
    <t>20-15101</t>
  </si>
  <si>
    <t>Flying Truck</t>
  </si>
  <si>
    <t xml:space="preserve">At first glance, the EZ Science Aero Racer may look like your standard remote control vehicle. But when you get it going fast enough, it becomes a sci-fi dream - the flying truck. Using a remote that operates on pulses of infrared light, you control the pre-made vehicle, and when it builds up enough speed it takes flight! No assembly is required, and all you need to provide is the air strip. </t>
  </si>
  <si>
    <t>Crawlers</t>
  </si>
  <si>
    <t>4x4 Crawler</t>
  </si>
  <si>
    <t>4+</t>
  </si>
  <si>
    <t>4x4 Crawler Action Set comes with 2 vehicles and Extreme obstacles and a play base/carrying case that transforms into terrain for exciting action.  Live suspension for Axle Twisting 4 wheel drive action.  Requires 2 AAA Batteries not included</t>
  </si>
  <si>
    <t>2-4x4 Crawler Vehicles, Carry case that becomes terrain, Super 4x4 twisting Suspension, Hi-Torque Motor, Battery Powered.</t>
  </si>
  <si>
    <t>AAA</t>
  </si>
  <si>
    <t>20-25001-B QVC</t>
  </si>
  <si>
    <t>20-25001-C</t>
  </si>
  <si>
    <t>4x4 Crawler Action Set (Clam Shell)</t>
  </si>
  <si>
    <t>20-25002</t>
  </si>
  <si>
    <t>4x4 Exploration Vehicles</t>
  </si>
  <si>
    <t>4x4 Crawler Exploration Vehicles available in Space and Jungle themes. Vehicles with live suspension for Axle Twisting 4 wheel drive action.  Requires 2 AAA Batteries not included</t>
  </si>
  <si>
    <t>Jungle or Space Exploration Vehicles, 4x4 Vehicles, Super 4x4 twisting Suspension, Hi-Torque Motor, Battery Powered.</t>
  </si>
  <si>
    <t>King of the Hammer Crawler Action Set</t>
  </si>
  <si>
    <t>Outfitted with Axel-Twisting suspension systems, the King of the Hammers Crawler Actin Set can traverse harsh landscapes with impressive ease.  This set included two rock crawlers for head to head action and a carrying case that makes great practice terrain.</t>
  </si>
  <si>
    <t>2-King of the Hammer 4x4 Crawler Vehicles, Carry case that becomes terrain, Super 4x4 twisting Suspension, Hi-Torque Motor, Battery Powered.</t>
  </si>
  <si>
    <t>King of the Hammers 4x4 Crawler 1 vehicle with live suspension for Axle Twisting 4 wheel drive action.  Requires 2 AAA Batteries not included</t>
  </si>
  <si>
    <t>King of the Hammers 4x4 Crawler Vehicle, Super 4x4 twisting Suspension, Hi-Torque Motor, Battery Powered.</t>
  </si>
  <si>
    <t>The Wright Brothers proved that before you can fly, you have to learn how to glide. With EZ Science’s Paper Airplane Kit, you will do just that when you put the aerodynamic forces of drag, gravity, thrust and lift into action. Filled with preprinted templates and detailed folding and flying instructions, this booklet will reveal the secrets of flight as you build a range of aircraft styles. And when you take your explorations from the page to the field, you can balance those forces and see your creations soar!</t>
  </si>
  <si>
    <t>Unique airplane design, Learn the basics of flight, pre-printed graphics and folding lines</t>
  </si>
  <si>
    <t xml:space="preserve">DIY Chatter Box </t>
  </si>
  <si>
    <t>Witness the ancient arts of origami and fortune-telling combine as you turn a simple piece of paper into a device guaranteed to provide hours of fun with the EZ Science Chatterbox Kit. Inside, you will find a collection of preprinted templates and easy-to-follow instructions on how to create and use the basic geometric form. After that, all you need to do is ask a question and watch the future unfold. </t>
  </si>
  <si>
    <t>Fun pre-printed games, learn basic origami, pre-printed graphics and fold lines</t>
  </si>
  <si>
    <t>20-50001</t>
  </si>
  <si>
    <t>5x30 Binocular PDQ/Hang Tag</t>
  </si>
  <si>
    <t>Whether you are on the hiking trail or in your own backyard, the EZ Science 5x30 Binoculars will reveal nature’s secrets in amazing detail. Designed for grab-and-go adventure, these binoculars are lightweight enough to carry even on long treks and can slide easily into a backpack or hang securely from the provided neck strap. They have a nice 30mm aperture that will generate bright images and a 5x magnification power that will bring you close to the action without disturbing the wildlife you are watching. They also have an easy-to-adjust large focus dial, comfortable rubber eyecups and a textured gripping surface. The set includes a carrying case and a cleaning cloth.  </t>
  </si>
  <si>
    <t>Lightweight and compact, 5x magnification, 30mm aperture, black rubber grip, centrally located focusing wheel, includes neckstrap</t>
  </si>
  <si>
    <t>With the EZ Science Kaleidoscope Kit, you can create stunning optical patterns and put the power of reflection in action with just a few simple steps. Invented in 1815, kaleidoscopes have wowed millions using a combination of light and multiple reflective surfaces set at different angles to make beautiful images out of random objects. As you use the materials and instructions inside this kit to build your own kaleidoscope, you will witness how light moves, how patterns form and turn a basic tube into a true instrument of wonder.  </t>
  </si>
  <si>
    <t>Easy to build-your-own design, add your own elements to create new patterns</t>
  </si>
  <si>
    <t>Fun to build and exciting to unleash, the EZ Science Rubber Band Racer is an exercise in energy. This kit provides all you need to capture the moment when stored energy turns kinetic by building a classic contraption that is powered by a simple rubber band. As the band is wound up, potential energy builds as the car stands still. But when that band unwinds, the energy transforms and the car starts to move. From construction to that point of release, you are in the driver’s seat and your choices determine just how fast and how far your creation will go</t>
  </si>
  <si>
    <t xml:space="preserve">See aerodynamics in action as the EZ Science Airplane Secrets kit reveals not all wings are the same. Using this set, you can put a variety of wing styles into a reusable plastic fuselage to see how different shapes and positions affect performance. One set may make the aircraft fly faster while another makes it go farther. It also includes ailerons, or flaps, that you can bend to generate lift and change the plane’s flight path. A special stand with an airfoil will let you take your investigations deeper by showing how forces like air pressure, lift and drag make flight possible. In the end, you’ll discover what it takes to get off the ground and truly soar!  </t>
  </si>
  <si>
    <t>Includes plastic fuselage, Various wings with graphics, aerodynamic experiments</t>
  </si>
  <si>
    <t>Junkyard Toys Stomp Rocket</t>
  </si>
  <si>
    <t xml:space="preserve">Have you ever wanted to make a rocket and see it soar into the sky? With the EZ Science Stomp Rocket kit and a quick trip to the recycle bin, you can do just that. Simply attach your own empty 2-liter bottle to the supplied tube and nose cone to get ready for launch. With the powerful force of air pressure on your side, all it takes is one firm stomp on the 2-liter bladder to make your rocket take flight. Change the power in your step to see how it affects the distance your rocket can travel, and when your experiments are done, just drop the bottle back in the bin.   </t>
  </si>
  <si>
    <t xml:space="preserve">Use recycled bottles, Launch up to 30 feet, </t>
  </si>
  <si>
    <t>Discover what it takes to be a CSI expert as you detect and collect evidence with the EZ Science Fingerprint Kit. When it comes to crime solving, fingerprints are usually the starting point in any forensic investigation and are often the key to cracking the case. This set will put you in the role of lead detective as it guides you through finding and processing crucial evidence. In addition to instructions, the kit provides a magnifying glass, ink pad, swab and collection materials to help you in the hunt and put you on track to start your very own forensics lab</t>
  </si>
  <si>
    <t xml:space="preserve">Includes developing solutions, high power magnifying glass, swabs, </t>
  </si>
  <si>
    <t>4x4 Crawler 1 vehicle with live suspension for Axle Twisting 4 wheel drive action.  Requires 2 AAA Batteries not included</t>
  </si>
  <si>
    <t>1-4x4 Crawler Vehicles, Super 4x4 twisting Suspension, Hi-Torque Motor, Battery Powered.</t>
  </si>
  <si>
    <t>A simple pair of ExploreOne 4x30 Binoculars can ignite the curiosity of any young adventurer whether they are hiking, bird-watching or just playing in their own backyard. Designed to encourage exploration, these binoculars are lightweight, compact and made to fit a child’s hands. They also have a nice 30mm aperture that generates bright images, a 4x magnification power and a centrally located focusing dial. Available in blue, yellow or green, each value-priced pair has the added benefit of being rubber-coated for protection against minor drops and bangs.  </t>
  </si>
  <si>
    <t>Lightweight, 4x magnification, 21mm aperture, black rubber grip, centrally located focusing wheel</t>
  </si>
  <si>
    <t>Microscope</t>
  </si>
  <si>
    <t>Equipped with the Discovery Kids 800x zoom lab microscope, young scientists can turn tiny specimens into big discoveries.  The microscopes zoom function maximizes observation time by allowing users to analyze the specimen to a variety of magnification powers without having to refocus.  It offers an adjustable direct illumination system, an angled eyepiece for easy viewing and a large table base for extra stability.  I comes with prepared and blank slides, tools for collecting and prepping specimens and a drawstring carry bag to transport the scope and keep it protected from dust when not in use.</t>
  </si>
  <si>
    <t>800x Zoom Microscope, Drawstring Carry Case, 3 Prepared Slides, 5 Blank Slides, Slide Case, Tweezers, 3 Empty Vials, Pipette, Shrimp Hatchery, Magnify Glass, Spatula, Graduated Cylinder</t>
  </si>
  <si>
    <t>80x-800x Microscope, Drawstring Carry Case, 3 Prepared Slides, 5 Blank Slides, Slide Case, Tweezers, 3 Empty Vials, Pipette, Shrimp Hatchery, Magnify Glass, Spatula, Graduated Cylinder</t>
  </si>
  <si>
    <t>Designed for young users who are beginning their explorations into observation, 50mm Telescope is a great starter instrument for both daytime nature watching and nighttime moon gazing. Easy to use and affordable, the refractor telescope has an aperture of just under 2 inches and comes with two interchangeable eyepieces that provide Magnification of 18x and 28.8x</t>
  </si>
  <si>
    <t>This ideal beginner's scope is easy to use and includes a simple alt-azimuth mount and tripod that allows the user to smoothly move the scope.  It offers a 50mm aperture, a 600mm focal length and two eyepieces, It comes with a red dot finder for easy object location, astronomy software and a star map.</t>
  </si>
  <si>
    <t>50mm Telescope, Two 1.25" eyepieces (12.5mm, 20mm), Eyepiece Diagonal, Pan-Tilt Alt-azimuth Mount, Red Dot finder, Tray, Downloadable Planisphere, Planetary Software</t>
  </si>
  <si>
    <t>Junior Stargazers can discover the beautiful secrets of the Moon, Saturn, and many of the night sky's brightest residents with this 60mm telescope.  The refractor which has a 700mm focal length, comes with an easy-to-use alt-azimuth mount that allow the user to smoothly move the scope.  Accessories include 2 eyepieces, red dot finder and astronomy software.</t>
  </si>
  <si>
    <t>60mm Telescope, Two eyepieces (12.5mm and 20mm), Alt-azimuth Mount,, Red Dot Finder, Tray, Downloadable Planisphere, Planetary Software</t>
  </si>
  <si>
    <t>YANTIAN</t>
  </si>
  <si>
    <t>A great pair of 6x21 Binoculars that can ignite the curiosity of any young adventurer whether they are hiking, bird-watching or just playing in their own backyard. Designed to encourage exploration, these binoculars are lightweight, compact and made to fit a child’s hands. Carry case with strap and cleaning cloth included. </t>
  </si>
  <si>
    <t>A great pair of 6x21 Binoculars that can ignite the curiosity of any young adventurer whether they are hiking, bird-watching or just playing in their own backyard. Designed to encourage exploration, these binoculars are lightweight, compact and made to fit a child’s hands.  </t>
  </si>
  <si>
    <t xml:space="preserve">Lightweight, Rubber-Coated, 6x magnification, 21mm aperture, large focus wheel, rubber eyecups, textured grip, Carry Case w/Strap, Cleaning Cloth included, </t>
  </si>
  <si>
    <t>Designed for young users who are beginning their explorations into observation, the ExploreOne Juno 50mm Telescope is a great starter instrument for both daytime nature watching and nighttime moon gazing. Easy to use and affordable, the refractor telescope has an aperture of just under 2 inches and comes with two interchangeable eyepieces that provide magnifications of 18x and 28.8x.</t>
  </si>
  <si>
    <t>8531 80 0050</t>
  </si>
  <si>
    <t>Everyone loves a treasure hunt, and our easy-to-use Metal Detector will have your junior explorer sweeping for hidden valuables in no time.  Different tones will identify various precious metals buried up to 6 inches on land or water, and LED lights allow for nighttime searching.</t>
  </si>
  <si>
    <t>Everyone loves a treasure hunt, and our easy-to-use Metal Detector will have your junior explorer sweeping for hidden valuables in no time.  Different tones will identify various precious metals buried up to 6 inches, and LED lights allow for nighttime searching.</t>
  </si>
  <si>
    <t>Take your outdoor observations to a whole new level with our Discovery Scope, Locate objects using the 4x30 binoculars, and then bring them back to your lab for up-close investigating.  The enhanced optics and articulating arm will allow you to explore every angel and show you the extraordinary in the ordinary,</t>
  </si>
  <si>
    <t>Microscope and Binoculars, Enhanced optics, Articulating arm, See bugs, rocks, anything up close.</t>
  </si>
  <si>
    <t>Seek N Spy Scope</t>
  </si>
  <si>
    <t>Get a peek around corners, over obstacles or even under water with our Seek N Spy Scope.  Perfect for a spy adventure or exploring the world around, this optical tool lets you see what your unaided eyes cannot by angling the image to your advantage.</t>
  </si>
  <si>
    <t>See around  corners, Use on land or water, Powerful LED's lite the Night or Underwater</t>
  </si>
  <si>
    <t>Seek N Spy Periscope</t>
  </si>
  <si>
    <t>With the smartphone adapter, the Starcaptue telescope is the ideal observation instrument for junior astronomers looking to make their first foray into astrophotography.  The adapter allows users to secure their smartphone to the eyepiece in order to capture and easily share images.  The scope has a 76mm aperture that will perform well in lunar, planetary, and deep sky observing situations.  It comes with 12.5mm and 50mm eyepieces, mount, Red dot finder and astronomy software.</t>
  </si>
  <si>
    <t>76mm Aperture, 2 eyepieces (12.5mm, 20mm), Mount, Red dot Finder, Tray, Photo Adapter, Downloadable Planisphere, Planetary software</t>
  </si>
  <si>
    <t>The 1200x Microscope Lab Set helps you discover the world around you. Great for the beginner, the Microscope lab set includes everything necessary for use right out of the box.  The rugged hard shell case is included for easy storage</t>
  </si>
  <si>
    <t>Features: 3 Turret:15x, 30x, 60x); Magnification 300X - 1200X; Eyepiece;20x,  Projection Eyepiece for tracing; Slides for experiments; Pipette, Scalpel,&amp; Tweezers; Color Filters; Slide Tray and extra slides; Shrimp Hatchery; Magnifying Glass; Hard Plastic Case; Battery-powered lighting; 80 Pieces Extensive experimental instruction templates; simple instruction written with help of kids.</t>
  </si>
  <si>
    <t>Our digital Night Vision is battery operated, light gathering with infra-red. The LCD screen is a safe and easy way for people to view the image and it has a manual focus/zoom. Unlike a goggle type night vision which can create feelings on nausea, or dementia due to the goggles proximity and focus; the LCD screen allows the user to have a true digital night vision experience without any ancillary concerns. It's a simple on/off, IR on/off and point and shoot item that is great fun indoors and out. Range is approximately 50 feet but we have had success up to 100' in optimum conditions and it comes with it's own carry case.</t>
  </si>
  <si>
    <t>Portable and Lightweight, 3x Magnification, 20mm Objective, 1.7' Screen, Collapsible handle, carrying case</t>
  </si>
  <si>
    <t>Young scientists can discover the miniscule details of the world around them with this 450x microscope. Users will learn about cell structure as they analyze samples of magnification ranges of 50x to 450x.  To aid in their investigations, the microscope offers a flip light element that gives the option of LED illumination or direct illumination.  The scope has a large table base for added stability and comes with prepared and blank slides and tools for collecting and prepping specimens.  The included drawstring carry case keeps the scope protected in transit or when it is not in use.</t>
  </si>
  <si>
    <t>450x Microscope, LED Flip Light, Drawstring carry case, Prepared slides, Blank slides, slide case, empty vials, Magnifying glass, Spatula</t>
  </si>
  <si>
    <t xml:space="preserve"> Nat Geo Series - Telescope 50/600</t>
  </si>
  <si>
    <t>Lightweight and highly portable, the National Geographic 50mm Telescope makes it easy to explore the celestial and the terrestrial at a moment‘s notice. Made by Bresser, this achromatic refractor has a 2“ aperture that can reveal wonders like the intricacies of the lunar terrain or some of the brighter deep sky objects. The two included Plössl eyepieces generate crisp images and work with the scope’s 600mm focal length to give a magnification range of 23x to 62x. The telescope comes with a simple tripod and mount so the instrument can smoothly move up, down, left and right by manipulating a large, simple-to-use handle. Other accessories include a red dot LED viewfinder, a star map and astronomy software.</t>
  </si>
  <si>
    <t>9005 80 4000</t>
  </si>
  <si>
    <t xml:space="preserve">90days </t>
  </si>
  <si>
    <t>Lightweight and highly portable, the National Geographic 50mm Telescope makes it easy to explore the celestial and the terrestrial at a moment‘s notice. Made by Bresser, this achromatic refractor has a 2“ aperture that can reveal wonders like the intricacies of the lunar terrain or some of the brighter deep sky objects. The two included Bresser eyepieces generate crisp images and work with the scope’s 360mm focal length to give a magnification range of 18x-28.8x. The telescope comes with a simple table top tripod and mount so the instrument can smoothly move up, down, left and right by manipulating a large, simple-to-use handle. Other accessories include a star map and astronomy software.</t>
  </si>
  <si>
    <t xml:space="preserve"> Nat Geo Series - Telescope 70mm AZ  Telescope</t>
  </si>
  <si>
    <t>Optical design : Achromatic Refractor Magnification: 11x-92x Front lens (clear aperture): 70mm Focal length: 900mm Standard eyepieces: 26mm and 9.7mm Plossl Eyepieces Viewfinder: Red Dot viewfinder Astro CD Planisphere</t>
  </si>
  <si>
    <t>Lightweight and highly portable, the National Geographic 70mm Telescope makes it easy to explore the celestial and the terrestrial at a moment‘s notice. Made by Explore Scientific, this achromatic refractor has a 2“ aperture that can reveal wonders like the intricacies of the lunar terrain or some of the brighter deep sky objects. The two included Plössl eyepieces 26mm and 9.7mm generate crisp images and work with the scope’s 900mm focal length. The telescopes comes with a simple tripod and mount so the instrument can smoothly move up, down, left and right by manipulating a large, simple-to-use handle. Other accessories include a red dot LED viewfinder, a star map and astronomy software</t>
  </si>
  <si>
    <t>80-10101</t>
  </si>
  <si>
    <t>Software and Cables included, Windows Vista Compliant, Includes blank slides, 2" LCD Screen, LED Illumination, Manual Focus, SD Card Slot, Digital Zoom, Battery Powered, Experiments included</t>
  </si>
  <si>
    <t xml:space="preserve">Software and cables included, Windows Vista Compliant, blank slides, 2" LCD Screen, LED Illumination, Manual focus, </t>
  </si>
  <si>
    <t xml:space="preserve"> Nat Geo Series - 114mm EQ Telescope</t>
  </si>
  <si>
    <t>From Explore Scientific’s National Geographic series, the Explorer 114EQ Telescope is a perfect portal into the realm of deep sky observation. With its equatorial mounting system, the lightweight Newtonian reflector telescope can follow the Earth’s rotation to easily track an object as it moves through the night sky. Offering a 114mm aperture and a 500mm focal length, the telescope comes with two Plössl eyepieces (26mm and 9.7mm) that produce images with excellent definition and contrast. The set also includes an adjustable tripod, a red dot viewfinder, Stellarium computer software and a star map.</t>
  </si>
  <si>
    <t>80-10150</t>
  </si>
  <si>
    <t xml:space="preserve"> Nat Geo Series -Carbon Fiber Telescope 50/600- </t>
  </si>
  <si>
    <t>Lightweight Carbon Fiber design and highly portable, the National Geographic 50mm Telescope makes it easy to explore the celestial and the terrestrial at a moment‘s notice. Made by Bresser, this achromatic refractor has a 2“ aperture that can reveal wonders like the intricacies of the lunar terrain or some of the brighter deep sky objects. The two included Plössl eyepieces generate crisp images and work with the scope’s 600mm focal length to give a magnification range of 23x to 62x. The telescope comes with a simple tripod and mount so the instrument can smoothly move up, down, left and right by manipulating a large, simple-to-use handle. Other accessories include a red dot LED viewfinder, a star map and astronomy software.</t>
  </si>
  <si>
    <t xml:space="preserve"> Nat Geo Series - Telescope 60/700 RB Set</t>
  </si>
  <si>
    <t>Beautiful celestial objects like the Orion Nebula and the Andromeda Galaxy are within easy reach of the National Geographic 60mm AZ Telescope. This classic achromatic refractor telescope has a 60mm aperture and comes with two premium Plössl eyepieces (26mm and 9.7mm) that fit securely in the 1.25“ eyepiece barrel. A Barlow lens is also included to expand the magnification range of the telescope from 27x to 144x. The scope’s slow motion alt-azimuth mount is simple to use and provides excellent control.  The scope also comes with a tripod, a red dot viewfinder, astronomy software and a star map.</t>
  </si>
  <si>
    <t xml:space="preserve"> Nat Geo Series - 70 Computerized Telescope</t>
  </si>
  <si>
    <t>The Automatic telescope is a wide-field-lens telescope that goes with you almost anywhere due to its compact design.  The telescope is perfectly suited for beginners or as a travel telescope.  Take this telescope with you where ever you go…..hiking, camping on  vacation.</t>
  </si>
  <si>
    <t>Optical design: Achromatic Refractor Magnification: 26x-72x Front lens (clear aperture):70mm Focal length:700mm Standard eyepieces: 26mm and 9.7mm Plössl Eyepieces  Viewfinder: Red Dot viewfinder Astro CD Planisphere</t>
  </si>
  <si>
    <t>This Dobsonian telescope is easy to maneuver and includes a navigation system that is application based.   With this system, users select from a database of sky objects and are guided step-by-step through moving the telescope to reach their chosen celestial target.  Ready to go right out of the box this tabletop reflector has a nice 76mm aperture that is great for exploring the moon and solar system.   Accessories include 6mm and 20mm eyepieces, a 2x Barlow lens that expands the magnification range, a compass on the mount, a moon filter, a star map and astronomy software.</t>
  </si>
  <si>
    <t>Nat Geo Series - Microscope -Set 40x-1024 USB Eye Pc</t>
  </si>
  <si>
    <t>12+</t>
  </si>
  <si>
    <t>LCD Digital Microscope with a high resolution 3.5" (88mm) LCD display. LCD bright screen creates clear viewing of microscopic worlds. The microscopes' three objective lenses provide 40x, 100x, and 400x optical magnification. The 4x digital zoom allows you to view objects at up to 1600 times their original size. 3.5" (88mm) LCD Screen with 4x digital zoom. Built-in digital camera - 2 mega pixels - Acts as 10x eyepiece. Top and Bottom LED illumination. 512 MB internal storage memory. SD card slot (uses optional SD/SDHC cards up to 16GB). Five prepared slides. Six position color filter wheel. USB cable for transferring images to a PC. AC adaptor to power the microscope and carrying case included.</t>
  </si>
  <si>
    <t>8.9 cm (3.5") LCD Screen, 2MD CMOS sensor, 4x/10x/40x, LED illumination, Video 1600x12000 and 800x600, Color filter wheel, Dust cover, 5 prepared slides, Ballistic nylon carrying case, Scissors, tweezers, pipettes, Sea Salt, Yeast, USB cable Needles, SD card slot</t>
  </si>
  <si>
    <t>Lightweight and compact, the National Geographic 8x21 Binoculars are designed to encourage on-the-go adventure. These pocket binoculars feature a roof prism design that is easy to manipulate for proper eye distance and quality optics made of fully-coated BK-7 glass. Offering a field of view of 413 feet at 1,000 yards, these binoculars magnify subjects eight times their standard observable size making them an ideal beginner tool for bird watching or other wildlife observation. Other features include a textured central focusing wheel, rubber eyecups for comfort and diopter adjustment capability that ensures both eyes achieve proper focus. The binoculars also come with a case, strap and cleaning cloth.</t>
  </si>
  <si>
    <t>Lightweight and compact, 8x magnification, Lens diameter 21mm, Optical type: Roof, Prism type: BK7, Fully coated, Body color: Black, Brightness 6.89, Field of View: 126m (at 1,000m) (413 ft. at 1,000 yds.) weight 188 G, Case, Strap and cleaning cloth included.</t>
  </si>
  <si>
    <t>80-10842</t>
  </si>
  <si>
    <t>Nat Geo 8x42 Binoculars</t>
  </si>
  <si>
    <t>Lightweight and compact, the National Geographic 8x42 Binoculars are designed to encourage on-the-go adventure. These pocket binoculars feature a roof prism design that is easy to manipulate for proper eye distance and quality optics made of fully-coated BK-7 glass. Offering a field of view of 413 feet at 1,000 yards, these binoculars magnify subjects eight times their standard observable size making them an ideal beginner tool for bird watching or other wildlife observation. Other features include a textured central focusing wheel, rubber eyecups for comfort and diopter adjustment capability that ensures both eyes achieve proper focus. The binoculars also come with a case, strap and cleaning cloth.</t>
  </si>
  <si>
    <t>Lightweight and compact, 8x magnification, Lens diameter 42mm, Optical type: Roof, Prism type: BK-7, Fully multi-coated, Body color: Black, Brightness 27.56, Field of View: 128m (at 1,000m) (384 ft. at 1,000 yds.) weight 1.5 lb., Case, Lens Covers, Strap and cleaning cloth included.</t>
  </si>
  <si>
    <t>Designed to encourage on-the-go adventure, the National Geographic 10x25 Binoculars are lightweight, compact, comfortable to hold for long periods of observation and slide easily into a backpack, purse or glove compartment.  Made of fully-coated BK-7 glass, the quality optics magnify subjects 10 times their standard observable size to reveal unexpected details and have a nice-sized 25mm aperture that is perfect for daytime observation. Water-resistant and rubber-coated for protection against minor bumps, these binoculars offer a textured central focusing wheel in addition to diopter adjustment capability that ensures both eyes achieve proper focus. They also come with a case, strap and cleaning cloth.</t>
  </si>
  <si>
    <t>Lightweight and compact, 10x magnification, Lens diameter 25mm, Optical type: Roof, Prism type: BaK4, Fully multi-coated, Body color: Black, Brightness 27.56, Field of View: 128m (at 1,000m) (384 ft. at 1,000 yds.) weight 1.5 lb., Case, Lens Covers, Strap and cleaning cloth included.</t>
  </si>
  <si>
    <t>Weighing just over a pound, National Geographic’s 10x32 binoculars are an ideal grab-and-go observation instrument that offers a versatile mid-size aperture in a compact roof prism design. Perfect for activities ranging from hiking to sporting events, these binoculars are sized to keep close and use fully multi-coated barium crown glass optics to enhance the contrast and clarity of the bright images produced by the 32mm aperture. They also have a 10x magnification for well-defined details, a centrally located focusing wheel and diopter adjustment capability to allow both eyes to achieve ideal focus. Housed in water-resistant rubber armoring, the binoculars include a tripod thread for hands-free viewing, a neck strap for stability, a case and a cleaning cloth.</t>
  </si>
  <si>
    <t xml:space="preserve">National Geographic binoculars are held to the highest standards of quality and workmanship. National Geographic binoculars come loaded with features and accessories. Most National Geographic binoculars come with a travel case, cleaning cloth, and neck strap. </t>
  </si>
  <si>
    <t>Lightweight and compact, 10x magnification, Lens diameter 32mm, Optical type: Roof, Porro type: BK-4, Fully multi-coated, Body color: Black, Brightness 27.56, Field of View: 105m (at 1,000m) (315 ft. at 1,000 yds.) weight 527 g., Case, Lens Covers, Strap and cleaning cloth included. Tripod Thread</t>
  </si>
  <si>
    <t>10x magnification, Lens diameter 50mm, Optical type: Porro, Prism type: BK-7, Fully multi-coated, Body color: Black, Brightness 25.0, Field of View: 119m (at 1,000m) (384 ft. at 1,000 yds.) weight 705 g., Case, Lens Covers, Strap and cleaning cloth included. Tripod Thread</t>
  </si>
  <si>
    <t>Nat Geo 8x40 Waterproof Binoculars</t>
  </si>
  <si>
    <t>8x magnification, Lens diameter 40mm, Optical type: Roof, Prism type: BaK4, Fully multi-coated, Body color: Black, Brightness 27.0, Field of View: 128m (at 1,000m) (384 ft. at 1,000 yds.) weight 1.5 lb., Case, Lens Covers, Strap and cleaning cloth included. Tripod Thread</t>
  </si>
  <si>
    <t>Spotting scopes are compact telescopes designed primarily for terrestrial observing and photography.  In addition to birding, some other uses include, Sporting events, observing easily-spooked animal life, Use as a long distance microscope , surveillance of property and outbuildings, and casual astronomy.</t>
  </si>
  <si>
    <t>Spotting scopes are compact telescopes primarily used for terrestrial observing and photography. The National Geographic Spektar Spotting Scope is great for Birding, watching, sporting events, observing easily-spooked wild life, and long distance viewing.</t>
  </si>
  <si>
    <t>Magnification: 20x60, Objective diameter: 60mm, Field of View: 29/1000m (20x), Near focus; 12m (20x) Coating: Fully Coated, Dimensions: 14x6x3.75 in, Weight: 2.25 lb., Soft Cary Case</t>
  </si>
  <si>
    <t>Nat Geo Series - Microscope-Set 300x-1200x</t>
  </si>
  <si>
    <t>Features: 3 Turret:15x, 30x, 60x); Magnification 300X - 1200X; Eyepiece;20x,  Projection Eyepiece for tracing; Slides for experiments; Pipette, Scalpel,&amp; Tweezers; Color Filters; Slide Tray and extra slides; Shrimp Hatchery; Magnifying Glass; Hard Plastic Case; Battery-powered lighting; Extensive experimental instruction templates; simple instruction written with help of kids.</t>
  </si>
  <si>
    <t>National Geographic-76mm Compact Telescope</t>
  </si>
  <si>
    <t>This National Geographic's Telescope / Microscope Set is a great Science starter set.  Easy to assemble, packed with an instruction guide and compact for easy storage this set will provide a great educational experience for anyone.  The Telescope comes with a sturdy metal tabletop tripod, 2 eye pieces, and complete instructions on how to locate objects in the sky.  The 900X Microscope has 3 selectable powers on an easy to use turret.  The Bresser team has compiled a detailed set of instructions on how to make your own slides and experiments.  This set is made of 60% Plastic, 30% Aluminum and 10% acrylic.  The Microscope Requires 2AA Batteries not included.</t>
  </si>
  <si>
    <t>Our lightweight and compact night vision monocular extends your explorations to the once unknowable realms of darkness so you can see what wildlife roams at night. The state-of-the-art intensifier tube provides the brightest image possible with two-power magnification. If you need to see in complete darkness, switch on the powerful integrated infrared illuminator. Multicoated glass optics allow 70-foot field of view at 200 feet and feature precise click-ocular focusing. Housed in a rubberized, ergonomic, water-resistant body.</t>
  </si>
  <si>
    <t>40mm Telescope:  Optical Design: Achromatic Refractor, Magnification: 20x32x, Objective: 40mm, Focal length: 300mm. Eyepieces: 26mm and 9.7mm eyepieces, Red Dot, Computer Software, Planisphere. w/Table top tripod. 900x Microscope:  900x, Projection eyepiece for tracing, Pipette, Scalpel, Tweezers, Shrimp Hatchery, Magnifying glass, Battery-powered lighting, Extra Bulb, Experiment instructions. Instruction Book</t>
  </si>
  <si>
    <t>In addition to revealing the cellular side of the world around, the National Geographic Zoom Microscope comes with a smartphone adapter that can help junior scientist document and share their microscopic discoveries.  The compound microscope has a 10x-16x zoom eyepiece, a rotating turret of three objective lenses and a magnification range of 40z-640x.  The included adapter allows the user to secure their smartphone to the device to capture the image in the eyepiece for later analysis.  The microscope offers LED illumination and comes with slides, a hatchery and full set of collection tools.</t>
  </si>
  <si>
    <t>10x-16x Widefield Zoom eyepiece, 1 prepared slide, 2 blank slides, 8 cover plates, 3 specimen vials, Graduated Cylinder, Pipette, Tweezers, Magnifying Glass, Round Cutter, Hatchery, Smartphone adapter</t>
  </si>
  <si>
    <t>80-22060</t>
  </si>
  <si>
    <t>Nat Geo 20-60X60 Spotting Scope w/tripod and hard case</t>
  </si>
  <si>
    <t>Magnification: 20x60, Objective diameter: 60mm, Field of View: 29/1000m (20x), Near focus; 12m (20x) Coating: Fully Coated, Dimensions: 14x6x3.75 in, Weight: 2.25 lb., Hard Carry Case</t>
  </si>
  <si>
    <t>Nat Geo Night Vision 3x25 w/LCD Screen</t>
  </si>
  <si>
    <t>8525.80.4000</t>
  </si>
  <si>
    <t xml:space="preserve">Our lightweight and compact night vision monocular extends your explorations to the once unknowable realms of darkness so you can see what wildlife roams at night. The state-of-the-art intensifier tube provides the brightest image possible with two-power magnification. If you need to see in complete darkness, switch on the powerful integrated infrared illuminator. Multicoated glass optics allow 70-foot field of view at 200 feet and feature precise click-ocular focusing. Housed in a rubberized, ergonomic, water-resistant body. </t>
  </si>
  <si>
    <t>16GB SD Card for recording, IR Illumination, Large Focus Wheel, 3AAA Batteries included for operation, LCD Display, Photo 2.0 Mega Pixel, Video VGA, Mini USB, 3 Power Magnification, 25mm Objective.</t>
  </si>
  <si>
    <t>IR illumination, Large Focus Wheel, 3AA Batteries included for operation, 3 power magnification, 25mm objective, Adjustable Illumination</t>
  </si>
  <si>
    <t>Nat Geo Night Vision 5x50</t>
  </si>
  <si>
    <t>Large Focus wheel, 3 AA Batteries included for operation, 5 Power Magnification, 50mm Objective, Adjustable Illumination</t>
  </si>
  <si>
    <t xml:space="preserve">ExploreOne- Theseus Telescope 60/700 AZ in Hard Case </t>
  </si>
  <si>
    <t>Equipped with the highly portable ExploreOne Theseus, budding astronomers can embark on an exhilarating journey through our solar system and into some of the star clusters, nebulas and other offerings of deep sky. Housed in a molded plastic case for secure transport, the Theseus has a 60mm aperture, a 700mm focal length and comes with three interchangeable eyepieces to meet a variety of magnification needs. The mount’s simple cradle assembly makes it easy to adjust the telescope’s position, and the full size tripod has an accessories tray for safe eyepiece storage in the field. The kit also includes a 90° diagonal for comfortable viewing and astronomy software and a finder scope to aid in locating celestial objects.</t>
  </si>
  <si>
    <t>Features: 3 eyepieces-H20, H12.5, SR4mm, Alt-azimuth Mount, Lens Diameter 60mm, Focal Length 700mm, Diagonal Mirror, Red Dot Viewfinder, 1.5x Erecting Eyepiece, Pocket Compass, Adjustable Aluminum Tripod, Hard Carrying Case</t>
  </si>
  <si>
    <t>By revealing celestial secrets like the intricate contours of the lunar terrain, the ExploreOne Aries Telescope can turn the ordinary into the extraordinary for budding junior astronomers. This ideal beginner’s scope is easy to use and includes a simple alt-azimuth mount and tripod that allow the user to smoothly move the scope up, down and side to side. It offers a 50mm aperture, a 600 mm focal length and three eyepieces that allow for varied levels of magnification. It also comes with a red dot finder for easy object location, a moon filter for comfortable viewing when the moon is exceptionally bright, astronomy software and a star map.</t>
  </si>
  <si>
    <t>By revealing celestial secrets like the intricate contours of the lunar terrain, the ExploreOne Aries Telescope can turn the ordinary into the extraordinary for budding junior astronomers. This ideal beginner’s scope is easy to use and includes a simple alt-azimuth mount and tripod that allow the user to smoothly move the scope up, down and side to side. It offers a 50mm aperture, a 600 mm focal length  and three eyepieces that allow for varied levels of magnification.</t>
  </si>
  <si>
    <t>ExploreOne Juno 50mm AZ w/ Case Telescope</t>
  </si>
  <si>
    <t>Discover the secrets of both the earth and the sky with the ExploreOne Argo Plus, which can easily transform from a telescope to a microscope with one simple attachment. Designed for young users, this multi-purpose observation instrument features binocular viewing, a table top tripod and a full-length tripod that is easy to adjust. When used as a telescope, the Argo makes the most of its 50mm aperture and 15x magnification power to reveal unexpected details of the moon and other bright celestial objects. When in microscope mode, the device has a field of view of 7.5mm and a 12x magnification power. In addition to blank slides, a slide holder and collection tools, the scope comes with prepared slides to jumpstart exploration.</t>
  </si>
  <si>
    <t>Discover the secrets of both the earth and the sky with the ExploreOne Argo Plus, which can easily transform from a telescope to a microscope with one simple attachment. Designed for young users, this multi-purpose observation instrument features binocular viewing, a table top tripod and a full-length tripod that is easy to adjust. When used as a telescope, the Argo makes the most of its 50mm aperture and 15x magnification power to reveal unexpected details of the moon and other bright celestial objects.</t>
  </si>
  <si>
    <t>ExploreOne's 76mm telescope offers a digital eyepiece that will allow junior astronomers to easily share and capture images of their observation's.  With the digital eyepiece in place the telescopes view appears on the screen of the user's connected computer.  The scope also comes with a 20mm and 12.5mm eyepiece for standard observing purposes.</t>
  </si>
  <si>
    <t>With a substantial aperture of 4 ½ inches, the ExploreOne Aurora 114mm Telescope is designed to unveil exhilarating deep sky treasures. Offering a focal length of 1100 mm and equipped with two premium Plossl eyepieces, this reflector model allows the user to experience ancient starlight in the form of galaxies, nebulae and star clusters. To produce its well-defined images, the scope combines superior optics and a sturdy mount with smooth motion controls. It also comes with a fully adjustable metal tripod, a red dot finder for locating coveted celestial targets and astronomy software.</t>
  </si>
  <si>
    <t>With a substantial aperture of 4 ½ inches, the ExploreOne Aurora 114mm Telescope is designed to unveil exhilarating deep sky treasures. Offering a focal length of 1100 mm and equipped with two premium Plossl eyepieces, this reflector model allows the user to experience ancient starlight in the form of galaxies, nebulae and star clusters.</t>
  </si>
  <si>
    <t>Features: Achromatic telescope; Objective lens diameter: 114mm; Focal length: 1100mm; Lenses: (26mm &amp; 9.7mm); 90°-diagonal; 5x24 red dot view finder; astronomy CD-ROM.</t>
  </si>
  <si>
    <t>88-10160</t>
  </si>
  <si>
    <t>ExploreOne- Triton Telescope 60/700 RB Set</t>
  </si>
  <si>
    <t>ExploreOne Gemini Telescope 70mm AZ  Telescope</t>
  </si>
  <si>
    <t>From exploring Jupiter‘s equatorial cloud belts to Saturn‘s impressive rings, the ExploreOnce Gemini 70mm Telescope allows young astronomers to see Earth’s neighbors in a whole new way. Featuring superior optics that generate bright, crisp images, this scope has a 70mm aperture and a 700mm focal length, which makes it the largest in the ExploreOne line of refracting telescopes. The scope comes with two high-end Plossl eyepieces and a red dot finder to assist in locating objects in the sky. Easy to set up and operate, it has a versatile alt-azimuth mount and a fully adjustable tripod with a tray to help keep accessories close at hand when in the field</t>
  </si>
  <si>
    <t>From exploring Jupiter‘s equatorial cloud belts to Saturn‘s impressive rings, the ExploreOne Gemini 70mm Telescope allows young astronomers to see Earth’s neighbors in a whole new way. Featuring superior optics that generate bright, crisp images, this scope has a 70mm aperture and a 700mm focal length, which makes it the largest in the ExploreOne line of refracting telescopes.</t>
  </si>
  <si>
    <t>Features: Achromatic telescope; Objective lens diameter: 60mm; Focal length: 700mm; Lenses: (26mm &amp; 9.7mm); 90°-diagonal; 5x24 red dot view finder; astronomy CD-ROM.</t>
  </si>
  <si>
    <t>ExploreOne - Jr Metal Detector</t>
  </si>
  <si>
    <t>Great beginner's metal detector, Two-tone audio discrimination, Low-battery indicator, Sensitivity level control, two modes of operation, Intensity meter system</t>
  </si>
  <si>
    <t xml:space="preserve">ExploreOne metal detector is the perfect metal detector for beginning treasure hunters. The Explorer detects all metals through dirt, rock, wood, and mud. Comes with speaker, headphone jack, two-piece adjustable stem, submersible 7'' search coil, low battery indicator, and a large screen display that visually helps you see the size and strength of your "find." Customize your search with Dual-Tone Discrimination Mode, Sensitivity Level Control, two modes of operation, intensity meter system, and automatic ground balance. Runs on two 9V batteries (not included).  </t>
  </si>
  <si>
    <t>Adjustable Length, Depth Readout, Professional grade, Waterproof Coil, Target ID, Sensitivity Control, Variable Discrimination, Variable Notch, Low Battery Indicator, 1/8 Headphone Jack, 2 x 9v Batteries, 3 -tone audio discrimination.</t>
  </si>
  <si>
    <t>You can create a terrarium for all the insects and bugs you find in the backyard by simply putting soil and plants in the bottom of the jar.  Observe your finds using the tweezers and the two different magnifiers.  You can also create an aquarium by filling with water and transfer the fish using the included net.</t>
  </si>
  <si>
    <t>Four piece set contains:  Container 3.5 Liter with handle, Detachable magnifier, Handheld magnifier, Net for catching insects, Tweezers</t>
  </si>
  <si>
    <t>ExploreOne -Jr Outdoor Set</t>
  </si>
  <si>
    <t>A great companion for kids on nature hikes and other excursions. The ExploreOne Outdoor Set is a nylon carry bag packed for grab-and go adventures with 4x30 binoculars, an LED headlamp, a mini compass and a water bottle.</t>
  </si>
  <si>
    <t>Nylon Carry Case, 4x30 Binoculars, LED Headlamp, Mini Compass, Water Bottle</t>
  </si>
  <si>
    <t>ExploreOne - Explorer Set</t>
  </si>
  <si>
    <t>ExploreOne's Explore Kit outfits children for a day of outdoor adventure and discovery.  In addition to a 2x4x magnifying glass, the set has a bug box, specimen containers and a whistle with extras like a compass and light.</t>
  </si>
  <si>
    <t>2x/4x magnifying glass, Bug Box, Specimen Containers, Whistle, Compass, Light</t>
  </si>
  <si>
    <t>Tele/Micro</t>
  </si>
  <si>
    <t>ExploreOne Apollo Tele &amp; Micro set</t>
  </si>
  <si>
    <t>Offering a full range of discovery, this ExploreOne Telescope and Microscope Set is ideal for young scientists looking to explore everything from the soil to the stars. The 40mm telescope comes with two eyepieces and an easy-mount tripod. The 900x microscope has three levels of magnification and is equipped with slide trays, lab tools and collection materials to encourage experimentation. In addition, all elements in the set are well secured in a durable case for quick portability so you can follow your investigations wherever they may take you</t>
  </si>
  <si>
    <t>88-41101-B</t>
  </si>
  <si>
    <t>ExploreOne Tele &amp; Micro Set in Box</t>
  </si>
  <si>
    <t>ExploreOne 900 X Microscope Set</t>
  </si>
  <si>
    <t>ExploreOne compound microscope can reveal the world's hidden details up to a 900x magnification level.  The 28-piece set includes color filters, slides and collection tools.  Hard side case included.</t>
  </si>
  <si>
    <t xml:space="preserve">Features: 3 lenses(5x, 20x, 60x); Magnification 900x; 5-20-60x Turret; 10-20x zoom eyepiece; Projection Eyepiece for tracing; Slides for experiments; Pipette, Scalpel,&amp; Tweezers; Color Filters; Slide Tray and extra slides; Shrimp Hatchery; Magnifying glass; hard plastic case; battery-powered lighting; extensive experimental instruction templates; simple instruction written with help of kids. </t>
  </si>
  <si>
    <t>ExploreOne compound microscope can reveal the world's hidden details up to a 900x magnification level.  The 28-piece set includes color filters, slides and collection tools.   included.</t>
  </si>
  <si>
    <t xml:space="preserve">Features: 3 lenses(5x, 20x, 60x); Magnification 900x; 5-20-60x Turret; 10-20x zoom eyepiece; Projection Eyepiece for tracing; Slides for experiments; Pipette, Scalpel,&amp; Tweezers; Color Filters; Slide Tray and extra slides; Shrimp Hatchery; Magnifying glass;  battery-powered lighting; extensive experimental instruction templates; simple instruction written with help of kids. </t>
  </si>
  <si>
    <t>The ExploreOne 300x-1200x Microscope turns the ordinary into the extraordinary by giving young scientists the tools they need to reveal the hidden details of the world around. Outfitted with a full range of collection tools, this beginner compound scope has quality optics that consist of a zoom eyepiece and a rotating turret of three objective lenses that combine to offer an impressive magnification range of 300x to 1200x. The set also includes color filters to give specimens extra definition when needed and a projection eyepiece that allows multiple viewers to investigate the image at the same time. It also comes with prepared and blank slides, a shrimp hatchery and extensive instructions on how to conduct your own investigations.</t>
  </si>
  <si>
    <t>Microscope set in cast iron, Magnification: 300x-1200x, 40x eyepiece, 3 Objectives 7.5x/15x/30x, Mirror and battery illumination, Monitor mounting with projection function for tracing objects, Prepared and blank slides, Object Holder/slide covers, Collection tools and shrimp hatchery, Microscopy instruments and comprehensive accessories</t>
  </si>
  <si>
    <t>In addition to capturing crisp three-dimensional specimen views, ExploreOne's 20x Stereo Microscope lets users work on a subject without stepping away from the eyepieces. Great for investigating larger objects, the scope has a 10x wide field eyepiece, 2x stereo lends and LED illumination.  It comes with accessories and rock set to jumpstart investigations.</t>
  </si>
  <si>
    <t>Features: 20x magnification; 1 Pair eyepiece ( wide field - 10x); stereo lens 2x; Battery powered lighting; accessory set; Colors: white/ blue &amp; white.</t>
  </si>
  <si>
    <t>ExploreOne- Microscope -Set 40x-1024 USB Eye Pc no case</t>
  </si>
  <si>
    <t>ExploreOne 40x-1024xMicroscope adds a digital twist o its compound design wit the inclusion of a USB eyepiece that connects directly to a computer to allow for easy viewing, sharing and image capturing, This model also has two wide field eyepieces, a Barlow lens, LED Illumination, and full accessories kit</t>
  </si>
  <si>
    <t>Features: 2 (wide field lenses- 10x and 16x); 3 turrets (4x,10x,40x); magnification 40x-1024x; USB eyepiece for connecting a computer; LED illumination; may accessories; 10 slides; 5 experiments; pipette; tweezers; shrimp breeding system; mounting media; VGA USB Camera.</t>
  </si>
  <si>
    <t>Magnification 2.5x and 5x (bifocus) with Built-in extra bright LED Lighting.  Lens adjustable in 5 different angles with High Grade blconvex acrylic lens</t>
  </si>
  <si>
    <t>●Magnification 2.5x and 5x (bifocus), ● Built-in extra bright LED Lighting  ●Lens adjustable in 5 different angles, ●High Grade blconvex acrylic lens●</t>
  </si>
  <si>
    <t>ExploreOne 4x 30 Binocular (PDQ Tray Asst: Blue, Green Yellow, Red)</t>
  </si>
  <si>
    <t>Powered via a computer’s USB port and driven by your young scientist’s own imagination, the ExploreOne USB Hand-Held Microscope can open up a treasure trove of the world‘s hidden details. Designed to fit a young user’s hand, the scope can be removed from its included stand and moved over an object, which can take investigations beyond the slide format. When a subject is placed under the scope, the image is displayed on the computer screen enabling multiple viewers to analyze the specimen at the same time. In addition to these kinds of versatility, this scope offers a magnification range of 20x to 200x and LED illumination. </t>
  </si>
  <si>
    <t>Features: digital hand microscope with USB port; 1.3 megapixel resolution; magnification 20x or 200x; USB cable for data transfer; power supply via USB; Bright picture illumination by 8 LEDs; Age recommendation: 8 years and up.</t>
  </si>
  <si>
    <t>Nat Geo 10x42 TRV Waterproof Binocular</t>
  </si>
  <si>
    <t>National Geographic 42mm Trueviews are an awesome choice for a "do everything" pair of binoculars! They are big enough to bring enough light to your eyes during dusk and dawn, and in high contrast scenes of light and shadow, but they are small and light enough, weighing in at about two pounds, to not be much of a burden to carry on day excursions and longer trips. Birders and nature lovers the world over prefer a 42mm model, and for good reason. They need optics that will pick up small clues as to an animal's identification, sometimes as subtle as a slight difference in color along the tips of the wings, but at the same time, bird-watchers want something that is small and light enough to hand-hold for long periods of time. While you might not be a birder, these qualities will translate easily to whatever activities you enjoy, whether you are trying to see the expression on a batter's face or attempting to ascertain the safety of a trail from a distance.</t>
  </si>
  <si>
    <t>80-40070</t>
  </si>
  <si>
    <t>National Geographic CF700SM</t>
  </si>
  <si>
    <t xml:space="preserve">This Carbon Fiber designed 70mm Alt/AZ Astrophotography low motion mount telescope is perfect for beginner and advanced astronomy.   With the red dot viewfinder you can easily direct the scope to begin taking images thru the smart phone mount.  The wide field eyepiece will give you brighter and clearer, and more brilliant images of the night sky.   The full length tripod will give you the base you need for the slow motion mount.   </t>
  </si>
  <si>
    <t>80-20011</t>
  </si>
  <si>
    <t>Nat Geo Digital Metal Detector</t>
  </si>
  <si>
    <t>40-40001</t>
  </si>
  <si>
    <t>National Geographic -Carbon Fiber Design Telescope 50/600</t>
  </si>
  <si>
    <t>National Geographic Digital Metal Detector</t>
  </si>
  <si>
    <t>Product Description</t>
  </si>
  <si>
    <t>Bresser Digital Metal Detector</t>
  </si>
  <si>
    <t>20-25006</t>
  </si>
  <si>
    <t>4x4 Crawler UTV 2 Pk w/ teeter totter</t>
  </si>
  <si>
    <t>20-25005</t>
  </si>
  <si>
    <t xml:space="preserve">4x4 Crawler UTV 2 Pk  </t>
  </si>
  <si>
    <t>4x4 Crawler UTV Vehicles available in UTV themes. Vehicles with live suspension for Axle Twisting 4 wheel drive action.  Requires 2 AAA Batteries not included</t>
  </si>
  <si>
    <t>, 4x4 Vehicles, Super 4x4 twisting Suspension, Hi-Torque Motor, Battery Powered.</t>
  </si>
  <si>
    <t>ExploreOne 76mm Telescope w/az mount</t>
  </si>
  <si>
    <t>ExploreOne's 76mm telescope that will allow junior astronomers to easily share and capture images of their observation's.  With the digital eyepiece in place the telescopes view appears on the screen of the user's connected computer.  The scope also comes with a 20mm and 12.5mm eyepiece for standard observing purposes.</t>
  </si>
  <si>
    <t>18-21040CP</t>
  </si>
  <si>
    <t>Condor 10x40 Performance Roof Binoculars</t>
  </si>
  <si>
    <t>10x Magnification, 40mm Objective Lens Diameter, BK-7: Roof Prism, Fully Coated Lens, Focus Type Center, Carry Case Included, Water Resistant, Flexible eyecups. Weight .94 lbs.</t>
  </si>
  <si>
    <t>Condor 10x40 folding binoculars offer an ideal combination of compactness and generous aperture for grab-and-go adventure.  Weighting less than one pound this sleek model features fully coated BK-7 roof prism, twist up eyecups and diopter adjustment</t>
  </si>
  <si>
    <t>88-10530</t>
  </si>
  <si>
    <t xml:space="preserve">ExploreOne 4x30 Binocular (PDQ)  </t>
  </si>
  <si>
    <t>ExploreOne 5x30 Binocular (Clam Pack)</t>
  </si>
  <si>
    <t>A simple pair of ExploreOne 5x30 Binoculars can ignite the curiosity of any young adventurer whether they are hiking, bird-watching or just playing in their own backyard. Designed to encourage exploration, these binoculars are lightweight, compact and made to fit a child’s hands. They also have a nice 30mm aperture that generates bright images, a 5x magnification power and a centrally located focusing dial. Available in red, blue, yellow or green, each value-priced pair has the added benefit of being rubber-coated for protection against minor drops and bangs.  </t>
  </si>
  <si>
    <t>Lightweight, 5x magnification, 21mm aperture, black rubber grip, centrally located focusing wheel</t>
  </si>
  <si>
    <t>ExploreOne - Binoculars 6x21 (Clam Shell)</t>
  </si>
  <si>
    <t>88-10621C</t>
  </si>
  <si>
    <t>88-70000</t>
  </si>
  <si>
    <t>Solar Eclipse Sun Catcher 50mm Telescope</t>
  </si>
  <si>
    <t>88-70050</t>
  </si>
  <si>
    <t>88-70530</t>
  </si>
  <si>
    <t>Sunglasses</t>
  </si>
  <si>
    <t>Solar Eclipse Sun Catcher 5x30  Binoculars</t>
  </si>
  <si>
    <t xml:space="preserve">On August 21, 2017 there will be a total solar eclipse of the son across North America, the last one was 38 years ago.....the next in 2075. To safely view this extraordinary event you will need optically correct protective products. Explore Scientific has engineered  our Sun Catcher 5x30 Binoculars to safely view the total solar eclipse. </t>
  </si>
  <si>
    <t>5x30 Binoculars are, 100% Safe for solar eclipse viewing using a special filter designed for direct sun viewing. Soft Lightweight, 5x magnification, black rubber grip, centrally located focusing wheel</t>
  </si>
  <si>
    <t>Sunglasses are, 100% Safe for solar eclipse viewing using a special filter designed for direct sun viewing.</t>
  </si>
  <si>
    <t>Action Camera</t>
  </si>
  <si>
    <t>A water-resistant casing that allows you to film fascinating water sports….water resistant up to 30 meters underwater.  The high definition screen displays and replays videos that have been recorded.  Detachable battery that is easy to replace and prolongs your camera's service life.  Allows video recording while charging.  12 mega pixel HD wide angle lens with HDMI HD output.  Supports SD memory cards up to 32GB maximum.</t>
  </si>
  <si>
    <t>Bresser Bird Feeder Camera</t>
  </si>
  <si>
    <t>Photograph Wild Birds Feeding, Full Color Images, Motion Sensor Activated, Download &amp; view images on your Mac or PC, Rechargeable Battery &amp; Cables included, Capture images up to 30 days, Duration may vary based on weather conditions, Water resistance, Mini-SD Card Storage, 1.5MP Camera</t>
  </si>
  <si>
    <t>Lithium</t>
  </si>
  <si>
    <t>USA</t>
  </si>
  <si>
    <t>19-40842</t>
  </si>
  <si>
    <t>88-20006</t>
  </si>
  <si>
    <t>ExploreOne 70/400 Robotic Telescope</t>
  </si>
  <si>
    <t>40-40002</t>
  </si>
  <si>
    <t>44-00150</t>
  </si>
  <si>
    <t>44-50101</t>
  </si>
  <si>
    <t>44-20006</t>
  </si>
  <si>
    <t>44-29501</t>
  </si>
  <si>
    <t>88-70070</t>
  </si>
  <si>
    <t>By revealing celestial secrets like the intricate contours of the lunar terrain, the National Geographic Carbon Fiber Design Telescope can turn the ordinary into the extraordinary for budding junior astronomers. This ideal beginner’s scope is easy to use and includes a simple alt-azimuth mount and tripod that allow the user to smoothly move the scope up, down and side to side. It offers a 50mm aperture, a 600 mm focal length and three eyepieces that allow for varied levels of magnification. It also comes with a red dot finder for easy object location, a moon filter for comfortable viewing when the moon is exceptionally bright, astronomy software and a star map.</t>
  </si>
  <si>
    <t>88-10171</t>
  </si>
  <si>
    <t>44-832TP</t>
  </si>
  <si>
    <t>ExploreOne Carbon Fiber Design 50/600 Telescope</t>
  </si>
  <si>
    <t>Nat Geo Series Telescope 70mm w/Smart Phone Adapter and digital Eyepiece</t>
  </si>
  <si>
    <t>Discovery Kids LCD Adventure Scope</t>
  </si>
  <si>
    <t>Solar Eclipse Sun Catecher 70mm/350 Telescope w/panhandle</t>
  </si>
  <si>
    <t>Solar Eclipse</t>
  </si>
  <si>
    <t xml:space="preserve">Includes * 150x Fully Focusable Microscope * Slide Kit * Experiment Book </t>
  </si>
  <si>
    <t>This handy 3x LED Magnifier comes with 8 LEDs light.  Ideal for reading, insect observation and discovering the world around you .  Includes  drawstring pouch for easy storage</t>
  </si>
  <si>
    <t>Included:  * 3' flexible camera * LED lights * Camera &amp; LED Screen</t>
  </si>
  <si>
    <t>Children can discover hidden valuables and possibly uncover clues to the past using the Discovery Kids Metal Detector.  Wit this easy-to-use device, young treasure hunters can unearth coins, jewelry and antique pieces buried up to 6 inches below the surface.  the detector uses different tones to identify various precious metals and has a water-resistant base so it can even be used to search puddles and moist areas.  It is height adjustable, has a mounted LED light for twilight searching and comes with its own scoop-and sift digging trowel.</t>
  </si>
  <si>
    <t>Metal Detector can detect 6' below the surface, Digging/scoop tool, LED Light</t>
  </si>
  <si>
    <t xml:space="preserve">Optical design: Achromatic reflector, Magnification 20-32x, Front Lens: 70mm, Focal length 400mm,  Eyepieces:  includes 2, Finish: Carbon Fiber. Viewfinder: Optical </t>
  </si>
  <si>
    <t xml:space="preserve">As night falls and house lights start to go out one by one, the full moon emerges, casting its radiant glow upon the landscape below. Now's the perfect time to take out the ExploreOne Carbon Fiber design 360 Tabletop Refractor Telescope in Blue and point the lens up at the luminescent orb. Gaze through the optical tube and diagonal eyepiece to get a close-up view of every peak and crater on the moon's surface. After studying the moon's topography, shift your attention to the surrounding stars, using the included chart and software to find Orion, the Big Dipper and other constellations. Before long, you'll be able to locate the celestial patterns on your own! Includes a digital eyepiece camera </t>
  </si>
  <si>
    <t>88-10052CF</t>
  </si>
  <si>
    <t xml:space="preserve">Discovery </t>
  </si>
  <si>
    <t xml:space="preserve">Discovery 450 Student Microscope </t>
  </si>
  <si>
    <t xml:space="preserve">Discovery 800x Advance Microscope </t>
  </si>
  <si>
    <t>Discovery 1200x Biological Microscope w/case</t>
  </si>
  <si>
    <t>Discovery 4x30 Binocular</t>
  </si>
  <si>
    <t>Discovery 6x21 Binocular</t>
  </si>
  <si>
    <t>Discovery Sky &amp; Nature Scope</t>
  </si>
  <si>
    <t>Discovery 40mm Telescope</t>
  </si>
  <si>
    <t>Discovery 50mm Telescope</t>
  </si>
  <si>
    <t>Discovery 76mm Starcapture Telescope</t>
  </si>
  <si>
    <t>Discovery Metal Detector</t>
  </si>
  <si>
    <t>Discovery Lighted Magnifying Glass</t>
  </si>
  <si>
    <t xml:space="preserve">Discovery   </t>
  </si>
  <si>
    <t>Discovery 150 Microscope</t>
  </si>
  <si>
    <t>Discovery 800x Zoom Lab Microscope</t>
  </si>
  <si>
    <t>Discovery  60mm Telescope</t>
  </si>
  <si>
    <t>Discovery  6x21 Binocular</t>
  </si>
  <si>
    <t>Discovery  -Discovery Scope</t>
  </si>
  <si>
    <t>Discovery - Microscope-300x-1200x</t>
  </si>
  <si>
    <t>Discovery 900 X Microscope Set</t>
  </si>
  <si>
    <t>Discovery Night Vision Scope</t>
  </si>
  <si>
    <t>Discovery 150x Microscope is a fun school/exploration tool that will allow kids to explore their world.  Fully focusable with 150 power, it is perfect to view slides of small objects  like leaves, critters, and every day items.  A dual element light source will target specimen table makes it easy and fun to use.  Whether your a budding scientist or DSI detective the new Discovery Kids 150x will provide hours of exploration and fun.</t>
  </si>
  <si>
    <t>Jr. Scientists can immerse themselves in a cellular world with the Discovery  80x800x Advanced Microscope, Everyday things like sand, onion skin, hair and pollen show extraordinary dimensions when viewed at magnification ranges of 80x to 800x.  The scope offers LED illumination, an angled eyepiece for easy viewing and a large table base for extra stability, It comes with prepared and blank slides, tools for collecting and prepping specimens and a drawstring carry bag to transport the scope and keep it protected from dust when not in use.</t>
  </si>
  <si>
    <t>Discover the secrets of both the earth and the sky with the Discovery 3-in-1 50mm telescope, which can easily transform from a telescope to a microscope with one simple attachment. Designed for young users, this multi-purpose observation instrument features binocular viewing, a table top tripod and a full-length tripod that is easy to adjust. When used as a telescope, the Argo makes the most of its 50mm aperture and 15x magnification power to reveal unexpected details of the moon and other bright celestial objects. When in microscope mode, the device has a field of view of 7.5mm and a 12x magnification power. In addition to blank slides, a slide holder and collection tools, the scope comes with prepared slides to jumpstart exploration.</t>
  </si>
  <si>
    <t>With the Discovery Sky &amp; Nature Scope the young explorer can see birds in the sky and kids playing ball in the vacant lot.  Enjoy the great outdoors with this portable scope with push pull focusing... 8x32 Sky and Nature Scope.</t>
  </si>
  <si>
    <t>A simple pair of Discovery 4x30 Binoculars can ignite the curiosity of any young adventurer whether they are hiking, bird-watching or just playing in their own backyard. Designed to encourage exploration, these binoculars are lightweight, compact and made to fit a child’s hands. They also have a nice 30mm aperture that generates bright images, a 4x magnification power and a centrally located focusing dial. Available in blue, yellow or green, each value-priced pair has the added benefit of being rubber-coated for protection against minor drops and bangs.  </t>
  </si>
  <si>
    <t>Nat Geo 16x32 Roof Binocular</t>
  </si>
  <si>
    <t>Magnification : 16x, Objective Lens diameter: 32mm, Prism: BK-7: Roof, Lens coating: Fully coated, Brightness: 4, Close Focus 5m, Focus type: Center, Exit pupil 2mm, Weight 1lb</t>
  </si>
  <si>
    <t>National Geographic binoculars are held to the highest standards of quality and workmanship. National Geographic binoculars come loaded with features and accessories. Most National Geographic binoculars come with a travel case, cleaning cloth, and neck strap.  Great for Hiking, nature observation and sporting events.</t>
  </si>
  <si>
    <t xml:space="preserve">  </t>
  </si>
  <si>
    <t>88-10072CF</t>
  </si>
  <si>
    <t>CF 400 Carbon Fiber 70mm Telescope w/AZ Mount</t>
  </si>
  <si>
    <t>44-50101-B</t>
  </si>
  <si>
    <t>44-10051-B</t>
  </si>
  <si>
    <t>Discovery Juno 50mm AZ Telescope Box</t>
  </si>
  <si>
    <t>Discovery 900 X Microscope Set Box</t>
  </si>
  <si>
    <t>Discovery Juno 50mm AZ (Box)</t>
  </si>
  <si>
    <t>Discovery 900 X Microscope Set (Box)</t>
  </si>
  <si>
    <t>44-41101</t>
  </si>
  <si>
    <t>44-10051</t>
  </si>
  <si>
    <t>Case Sets</t>
  </si>
  <si>
    <t>Introduction to Discovery</t>
  </si>
  <si>
    <t>National Geographic 10x40 Performance Roof Binoculars  Blister Card in PDQ</t>
  </si>
  <si>
    <t>National Geographic 10x40 Performance Roof Binoculars</t>
  </si>
  <si>
    <t>National Geographic 10x40 folding binoculars offer an ideal combination of compactness and generous aperture for grab-and-go adventure.  Weighting less than one pound this sleek model features fully coated BK-7 roof prism, twist up eyecups and diopter adjustment</t>
  </si>
  <si>
    <t xml:space="preserve">National Geographic -CF600 Pan Handle Telescope Carbon Fiber 60mm  </t>
  </si>
  <si>
    <t>National Geographic CF114PH Telescope</t>
  </si>
  <si>
    <t>National Geographic CF700SM Telescope w/Phone Adapter  Silver CF</t>
  </si>
  <si>
    <t xml:space="preserve">Bresser Nectar Bird Feeder w/Camera </t>
  </si>
  <si>
    <t xml:space="preserve">ExploreOne Nectar Bird Feeder w/Camera </t>
  </si>
  <si>
    <t xml:space="preserve">Explore your world in an amazing new way and share it. Our Natural Wonders, The Nector Bird Feeder Camera has an integrated 1.5MP Camera and Motion Sensor  allowing you to capture birds in flight and feeding as never before. With Mini SD Card memory and a rechargeable power source, families and outdoor enthusiasts can experience nature like never before! </t>
  </si>
  <si>
    <t>Adventure Gear</t>
  </si>
  <si>
    <t>National Geographic 70mm AZ Telescope</t>
  </si>
  <si>
    <t>National Geographic - 76/350 Compact Telescope</t>
  </si>
  <si>
    <t xml:space="preserve">National Geographic 60mm Slow Motion Alt-azimuth-Telescope </t>
  </si>
  <si>
    <t>National Geographic - 70 /350 Automatic Telescope</t>
  </si>
  <si>
    <t>National Geographic - 300x-1200x Microscope w/Case</t>
  </si>
  <si>
    <t>National Geographic - USB 40x-1024x Microscope</t>
  </si>
  <si>
    <t>National Geographic - LCD Microscope</t>
  </si>
  <si>
    <t>National Geographic 8x21 Foldable Roof-Prism Binoculars</t>
  </si>
  <si>
    <t>National Geographic Compact 10x25 Compact Porro -Prism Binoculars</t>
  </si>
  <si>
    <t>National Geographic 10x32 Foldable  Roof-Prism Binoculars</t>
  </si>
  <si>
    <t>National Geographic 10x42 Waterproof Binoculars</t>
  </si>
  <si>
    <t>National Geographic 114mm EQ Telescope</t>
  </si>
  <si>
    <t>Discovery 8x32 Sky &amp; Nature Scope</t>
  </si>
  <si>
    <t>Discovery LED Magnifying Glass</t>
  </si>
  <si>
    <t xml:space="preserve">Discovery 150x Student Microscope  </t>
  </si>
  <si>
    <t>Discovery Adventure Scope</t>
  </si>
  <si>
    <t>Discovery 900 X Microscope with Case</t>
  </si>
  <si>
    <t>Discovery Juno Telescope with Case</t>
  </si>
  <si>
    <t>Discovery Telescope &amp; Microscope Combo Set with Case</t>
  </si>
  <si>
    <t>44-20106</t>
  </si>
  <si>
    <t>Discovery 800x Advanced Microscope Set</t>
  </si>
  <si>
    <t>Discovery Zoom Lab Microscope Set</t>
  </si>
  <si>
    <t>Discovery 1200x Biological Microscope with Case</t>
  </si>
  <si>
    <t>Discovery 40mm Student Telescope</t>
  </si>
  <si>
    <t>Discovery 50mm Student Telescope</t>
  </si>
  <si>
    <t>Discovery 3-In-1 Micro Viewer 50mm Telescope</t>
  </si>
  <si>
    <t>ExploreOne Juno 50mm AZ with Case</t>
  </si>
  <si>
    <t xml:space="preserve">ExploreOne Apollo Telescope &amp; Micro Microscope Set with Case </t>
  </si>
  <si>
    <t>ExploreOne CF350 Silver Carbon Fiber 50mm AZ Mount Telescope</t>
  </si>
  <si>
    <t>ExploreOne CF400 Blue Carbon Fiber 70mm Pan Handle AZ Mount Telescope</t>
  </si>
  <si>
    <t xml:space="preserve">ExploreOne Aires 50mm AZ Mount Telescope </t>
  </si>
  <si>
    <t xml:space="preserve">ExploreOne CF600 Carbon Fiber 50mm AZ Mount Telescope </t>
  </si>
  <si>
    <t xml:space="preserve">ExploreOne - Theseus Telescope 60/700 AZ with Case </t>
  </si>
  <si>
    <t>ExploreOne Gemini 70mm AZ Mount Telescope</t>
  </si>
  <si>
    <t>88-20170</t>
  </si>
  <si>
    <t>ExploreOne Gemini II Flat Black 70mm AZ Mount Telescope</t>
  </si>
  <si>
    <t>ExploreOne  Aurora 114mm Slow Motion  AZ Mount Telescope</t>
  </si>
  <si>
    <t>88-20114</t>
  </si>
  <si>
    <t>ExploreOne  Aurora II Flat Black 114mm Slow Motion  AZ Mount Telescope</t>
  </si>
  <si>
    <t xml:space="preserve">ExploreOne - 20x Microscope </t>
  </si>
  <si>
    <t>ExploreOne - USB Hand Microscope with Stand</t>
  </si>
  <si>
    <t>ExploreOne - 40x-1024 USB Microscope with USB Eye Piece</t>
  </si>
  <si>
    <t>ExploreOne 900x Microscope with Case</t>
  </si>
  <si>
    <t>ExploreOne - 300-1200x Microscope Set</t>
  </si>
  <si>
    <t>Bresser Bird Feeder w/Camera</t>
  </si>
  <si>
    <t>ExploreOne Land &amp; Water Habitat</t>
  </si>
  <si>
    <t>ExploreOne - Outdoor-Set</t>
  </si>
  <si>
    <t>Rock Crawler Action Set with Case</t>
  </si>
  <si>
    <t>National Geographic 8x42 Binocular</t>
  </si>
  <si>
    <t xml:space="preserve">National Geographic 8x21 Binocular  </t>
  </si>
  <si>
    <t xml:space="preserve">National Geographic 10x40 Binocular  </t>
  </si>
  <si>
    <t xml:space="preserve">National Geographic 16x32 Binocular  </t>
  </si>
  <si>
    <t xml:space="preserve">National Geographic 8x40 Poro Binoculars </t>
  </si>
  <si>
    <t>National Geographic 10x42 Open Bridge  Waterproof Binoculars</t>
  </si>
  <si>
    <t xml:space="preserve">National Geographic 3x25 IR Night Vision  </t>
  </si>
  <si>
    <t>National Geographic 20-60X60 Spotting Scope</t>
  </si>
  <si>
    <t xml:space="preserve">National Geographic 2.5/5x LED Magnifying Glass </t>
  </si>
  <si>
    <t>National Geographic 50mm Table Top AZ Mount Telescope</t>
  </si>
  <si>
    <t xml:space="preserve">National Geographic - 50mm Pan Handle Telescope </t>
  </si>
  <si>
    <t>1010 South 48th Street, Springdale, AR 72762</t>
  </si>
  <si>
    <t>80-20114</t>
  </si>
  <si>
    <t>88-70003</t>
  </si>
  <si>
    <t>National Geographic 10x32 Binocular</t>
  </si>
  <si>
    <t>80-00842-CP</t>
  </si>
  <si>
    <t>80-10821-CP</t>
  </si>
  <si>
    <t>80-21040-CP</t>
  </si>
  <si>
    <t>80-01632-CP</t>
  </si>
  <si>
    <t>80-01032-CP</t>
  </si>
  <si>
    <t>Discovery Land and Water Habitat</t>
  </si>
  <si>
    <t>Discovery Apollo Tele &amp; Micro set</t>
  </si>
  <si>
    <t>Discovery Juno 50mm AZ w/ Case Telescope</t>
  </si>
  <si>
    <t>88-10072-CF</t>
  </si>
  <si>
    <t>88-10050-CF</t>
  </si>
  <si>
    <t>80-10050-CF</t>
  </si>
  <si>
    <t>ExploreOne Gemini II Flat Black Telescope 70mm AZ  Telescope</t>
  </si>
  <si>
    <t>National Geographic CF700SM Black Carbon Fiber Telescope with Phone Adapter</t>
  </si>
  <si>
    <t xml:space="preserve"> Nat Geo Series -Silver CF 114mm  Telescope</t>
  </si>
  <si>
    <t>Optical design : Achromatic Refractor Magnification : 20x - 375 x Objective : 114mm Focal length : 500mm Eyepieces : 26mm and 9.7mm Plössl Eyepieces Red Dot Viewfinder downloadable Astronomy software</t>
  </si>
  <si>
    <t>Optical design: Achromatic Refractor Magnification:27x144x Front lens (clear aperture):60mm Focal length:700mm Standard eyepieces: 26mm and 9.7mm Plössl Eyepieces  Mounting: Slow motion alt-azimuth; Viewfinder: Red Dot; Downloadable astronomy software.</t>
  </si>
  <si>
    <t>Optical design : Achromatic Refractor Magnification: 11x-92x Front lens (clear aperture): 70mm Focal length: 900mm Standard eyepieces: 26mm and 9.7mm Plössl Eyepieces Viewfinder: Red Dot viewfinder  Downloadable astronomy software., Carbon Fiber</t>
  </si>
  <si>
    <t>Lightweight Carbon Fiber Design, Optical design : Achromatic Refractor Magnification: 30x-48x Front lens (clear aperture): 50mm Focal length: 600mm Standard eyepieces: 26mm and 9.7mm Plossl Eyepieces Viewfinder: Red Dot viewfinder Downloadable astronomy software.</t>
  </si>
  <si>
    <t>Optical design: Achromatic Refractor Magnification: 26x-72x Front lens (clear aperture):70mm Focal length:700mm Standard eyepieces: 26mm and 9.7mm Plössl Eyepieces  Viewfinder: Red Dot viewfinder  Downloadable astronomy software.</t>
  </si>
  <si>
    <t>40mm Telescope, Two eyepieces (12.5, 20mm), Stand, Downloadable Astronomy Software</t>
  </si>
  <si>
    <t>Optical design Achromatic Refractor, Magnification 18x and 28.8x, Objective: 50mm, 2 Eyepieces, Mounting Alt/Azimuth Downloadable Astronomy Software</t>
  </si>
  <si>
    <t>Objective lens diameter: 50mm; Focal length: 300mm; Power: 5x;Close Focus: 12 Meters;  Microscope: Field of view 7.5mm; power: 12x; slides and slide Holder included; easy assembly tripod included. Downloadable Astronomy Software</t>
  </si>
  <si>
    <t>Features:  Roof prism system, Lenses made of optical plastic, 8x magnification collapsible, Drawstring bag included, Downloadable Astronomy Software</t>
  </si>
  <si>
    <t>Optical design : Achromatic Refractor Magnification: 30x-48x Front lens (clear aperture): 50mm Focal length: 600mm Standard eyepieces: 26mm and 9.7mm Plossl Eyepieces Viewfinder: Red Dot viewfinder  Downloadable Astronomy Software</t>
  </si>
  <si>
    <t>Features: Achromatic telescope; Objective lens diameter: 50mm; Focal length: 600mm; Lenses: (20, 12.5 and 4mm); 90°-diagonal; 5x24 view finder;Downloadable Astronomy Software</t>
  </si>
  <si>
    <t>Optical design: Achromatic refractor, Magnification 18x-28-8x, Front lens: 50mm, Front Length focal ratio:360mm/17.2, Bresser eyepieces: H20 and H12.5, Mounting: Alt-azimuth, Downloadable Astronomy Software</t>
  </si>
  <si>
    <t>Dobsonian telescope,  Ready to go right out of the box, 76mm aperture   Accessories include 6mm and 20mm eyepieces, 2x Barlow lens, Compass, Moon filter, Downloadable Astronomy Software</t>
  </si>
  <si>
    <t>Optical Design: Achromatic refractor, Magnification 18x-117x, Lens diameter: 76mm, Focal Length: 350mm, Standard Eyepieces Kellner 4nn and 20mm, Accepts eyepiece barrel: 31.7mm (1.25"), Mounting : Alt-Azimuth, Downloadable Astronomy Software</t>
  </si>
  <si>
    <t>Carbon Fiber Design, Optical Design:  Achromatic refractor, Magnification 35-72 1x, Front Lens: 70mm, Focal length: 700/f10, Eyepieces: Plossl 26mm and 9.7mm, Mounting:  Slow motion Alt-azimuth, Downloadable Astronomy Software</t>
  </si>
  <si>
    <t>Features: Achromatic telescope; Objective lens diameter: 50mm; Focal length: 600mm; Lenses: (20, 12.5 and 4mm); 90°-diagonal; 5x24 view finder;   Downloadable Astronomy Software</t>
  </si>
  <si>
    <t>Optical design Achromatic Refractor, Magnification 18x and 28.8x, Objective: 50mm, 2 Eyepieces, Mounting Alt/Azimuth, Hard carry case,  Downloadable Astronomy Software</t>
  </si>
  <si>
    <t>Optical design Achromatic Refractor, Magnification 18x and 28.8x, Objective: 50mm, 2 Eyepieces, Mounting Alt/Azimuth, Hard carry case, Downloadable Astronomy Software</t>
  </si>
  <si>
    <t>Features: Achromatic telescope; Objective lens diameter: 114mm; Focal length: 1100mm; Lenses: (26mm &amp; 9.7mm); 90°-diagonal; 5x24 red dot view finder;   Downloadable Astronomy Software</t>
  </si>
  <si>
    <t>Easy to set up and use, Refractor Telescope, 2" aperture, 2 interchangeable eyepieces, Magnification of 18x and 28.8x Downloadable Astronomy Software</t>
  </si>
  <si>
    <t>Optical design: Achromatic Refractor Magnification: 35x-155x Front lens (clear aperture):60mm Focal length:600mm Standard eyepieces: 26mm and 9.7mm Plössl Eyepieces  Viewfinder: Red Dot viewfinder  Downloadable Astronomy Software</t>
  </si>
  <si>
    <t>Features: Achromatic telescope; Objective lens diameter: 60mm; Focal length: 700mm; Lenses: (26mm &amp; 9.7mm); 90°-diagonal; 5x24 red dot view finder;  Downloadable Astronomy Software</t>
  </si>
  <si>
    <t>Optical Design: Achromatic refractor, Magnification: 17.5-28x, Front Lens: 50mm, Focal Length: 350mm, Two Standard eyepieces: 9.65" 20, 12.5, Finish: Carbon Fiber, Downloadable Astronomy Software</t>
  </si>
  <si>
    <t>Optical design: Achromatic reflector, Magnification 20-32x, Front Lens: 70mm, Focal length 400mm,  Eyepieces:  includes 2, Finish: Carbon Fiber. Viewfinder: Downloadable Astronomy Software</t>
  </si>
  <si>
    <t>● Detects all kinds of metals up to 6" on land or water ●Adjustable Length ●  LED Lights for night searching</t>
  </si>
  <si>
    <t>Nat Geo 8x21 Foldable Roof-Prism Binoculars Clam Pack</t>
  </si>
  <si>
    <t>80-10632-CP</t>
  </si>
  <si>
    <t>Nat Geo 16x32 Binoculars Clam Pack</t>
  </si>
  <si>
    <t>Lightweight and compact, the National Geographic 16x32 Binoculars are designed to encourage on-the-go adventure. These pocket binoculars feature a roof prism design that is easy to manipulate for proper eye distance and quality optics made of fully-coated BK-7 glass. Offering a field of view of 189 feet at 1,000 yards, these binoculars magnify subjects eight times their standard observable size making them an ideal beginner tool for bird watching or other wildlife observation. Other features include a textured central focusing wheel, rubber eyecups for comfort and diopter adjustment capability that ensures both eyes achieve proper focus. The binoculars also come with a case, strap and cleaning cloth.</t>
  </si>
  <si>
    <t>80-11040-CP</t>
  </si>
  <si>
    <t>40mm Telescope, Two eyepieces (12.5, 20mm), Eyepiece Diagonal, Stand, Downloadable Planisphere, Downloadable Planetary Software, 900x Microscope, 5 Prepared Slides, 8 Slide, Labels, Slide Covers, Cover Slips, 3 Empty Vials, Test Tube, Petri Dish, Tweezers, Pipette, Stirring Rod, Spatula</t>
  </si>
  <si>
    <t>Offering a full range of discovery, thisDiscovery  Telescope and Microscope Set is ideal for young scientists looking to explore everything from the soil to the stars. The 40mm telescope comes with two eyepieces and an easy-mount tripod. The 900x microscope has three levels of magnification and is equipped with slide trays, lab tools and collection materials to encourage experimentation. In addition, all elements in the set are well secured in a durable case for quick portability so you can follow your investigations wherever they may take you</t>
  </si>
  <si>
    <t>80-30103</t>
  </si>
  <si>
    <t>ExploreOne 2x Magnifer Habitat Jar</t>
  </si>
  <si>
    <t>9011.80.0000 @ 6.4% 9005 80 4000 @8%</t>
  </si>
  <si>
    <t>88-34000-CP</t>
  </si>
  <si>
    <t>88-30002</t>
  </si>
  <si>
    <t>ExploreOne Mag Collection Jar with Adventure Set</t>
  </si>
  <si>
    <t>Magnification 10x; lens diameter: 42; Optical type: roof-BK-4 Coating: FMC; Body Color: black; Brightness: 17.64; FOV: 101m/1000m; Dimension:  5.9x2x6.1; weight: 1.7 lb 532g.</t>
  </si>
  <si>
    <t>10x magnification, Lens diameter 42mm, Optical type: Roof, Prism type: BK-4, Fully multi-coated, Body color: Black, Brightness 27.56, Field of View: 128m (at 1,000m) (384 ft. at 1,000 yds.) weight 1.5 lb., Case, Lens Covers, Strap and cleaning cloth included.</t>
  </si>
  <si>
    <t xml:space="preserve">Optical design : Achromatic Refractor Magnification : 19x - 52x Objective : 114mm Focal length : 500mm Eyepieces : 26mm and 9.7mm Plössl Eyepieces Red Dot Viewfinder downloadable Astro software.  </t>
  </si>
  <si>
    <t>Includes: Magnifying Glass, 2x Magnify Bug Jar, Tweezers, Collection Stick</t>
  </si>
  <si>
    <t>Outdoor Adventure and Discovery Gear.  ExploreOne's Explore Kit outfits children for a day of outdoor adventure and discovery.  In addition to a 2x magnifying jar, the set has Tweezers, and Collection Stick</t>
  </si>
  <si>
    <t>Designed for young users who are beginning their explorations into observation, the Discovery Juno 50mm Telescope is a great starter instrument for both daytime nature watching and nighttime moon gazing. Easy to use and affordable, the refractor telescope has an aperture of just under 2 inches and comes with two interchangeable eyepieces that provide magnifications of 18x and 28.8x. Its alt-azimuth mount allows for smooth positioning, and the included tripod provides reliable stability. A downloadable star map is available to aid in object identification, and a hard case provides added security for the scope and its accessories when in transit or storage.</t>
  </si>
  <si>
    <t>Designed for young users who are beginning their explorations into observation, the Discovery Juno 50mm Telescope is a great starter instrument for both daytime nature watching and nighttime moon gazing. Easy to use and affordable, the refractor telescope has an aperture of just under 2 inches and comes with two interchangeable eyepieces that provide magnifications of 18x and 28.8x. Its alt-azimuth mount allows for smooth positioning, and the included tripod provides reliable stability. A downloadable star map is available to aid in object identification.</t>
  </si>
  <si>
    <t>Solar Eclipse Sun Catcher Sunglasses 2 Pack</t>
  </si>
  <si>
    <t>Solar Eclipse Sun Catcher Sunglasses 1 Pack</t>
  </si>
  <si>
    <t>National Geographic's 40x-1024x Microscope adds a digital twist to its compound design with the inclusion of USB eyepiece that connects directly to a computer to allow for easy viewing, sharing and image capturing. This model also has two wide field eyepieces, a Barlow Lens, LED Illumination, a color filter wheel, a shrimp hatchery and full accessories kit.</t>
  </si>
  <si>
    <t>Features: Software and cables included, windows compatible, includes blank slides, 2" LCD Screen, LED Illumination, SD Card Slot (SD Card not included, Digital Zoom, Experiment instructions.</t>
  </si>
  <si>
    <t>When it comes to exploration, you don't always have to think big to have an adventure. In fact, countless amazing discoveries await, if you take your quest for the unknown to a cellular level.  Just like its iconic namesake, the National Geographic 300x-1200x microscope ignites curiosity and encourages explorations of the world around you.  With this traditional compound microscope, users can delve into the hidden details of unusual specimens or reveal the surprising dimensions of the most common of subjects.</t>
  </si>
  <si>
    <t>With the National Geographic Detector, treasure hunters can discover coins, jewelry, antique pieces and other hidden finds that lie up to 12 inches below the surface.  In addition to varied tone alerts, this device has an LCD screen that identifies what specific precious metals it has located.  Its padded arm cuff and curved grip design allow for added comfort and smoother motion control. It also offers a headphone plug-</t>
  </si>
  <si>
    <t>Adjustable Length, Professional grade, Waterproof coil, target ID, Depth readout, Sensitivity control, variable discrimination, Variable notch, 3-tone audio discrimination, Low battery indication, 1/8" headphone Jack, 2x9V batteries (not included), 200mm waterproof search coil.</t>
  </si>
  <si>
    <t xml:space="preserve"> </t>
  </si>
  <si>
    <t>70mm telescope, 100% sun safe, Two eyepieces (18x, 28.8x), Aluminum Tripod</t>
  </si>
  <si>
    <t>50mm telescope, 100% sun safe, Two eyepieces (18x, 28.8x), Aluminum Tripod</t>
  </si>
  <si>
    <t>A simple pair of ExploreOne 5x30 Binoculars can ignite the curiosity of any young adventurer whether they are hiking, bird-watching or just playing in their own backyard. Designed to encourage exploration, these binoculars are lightweight, compact and made to fit a child’s hands. They also have a nice 30mm aperture that generates bright images, a 5x magnification power and a centrally located focusing dial. Available in blue, yellow or green, each value-priced pair has the added benefit of being rubber-coated for protection against minor drops and bangs.  </t>
  </si>
  <si>
    <t>Lightweight, 5x magnification, Carry case, Lanyard and Cleaning Cloth</t>
  </si>
  <si>
    <t>40-40001-C</t>
  </si>
  <si>
    <t>An item as common as a sliver of onion skin reveals unexpected dimensions and ignites curiosity when viewed through the Discovery Kids 900x Microscope. With this 28-piece set, junior scientists will find everything they need to begin exploring the hidden details of the world around us. This compound microscope has a zoom eyepiece, a rotating turret of three objective lenses and a maximum magnification level of 900x. It also includes color filters and a projection eyepiece that allows for tracing or for multiple viewers to see the image at the same time. The set also comes fully equipped with prepared and blank slides, collection tools and extensive instructions for experiments. </t>
  </si>
  <si>
    <t>An item as common as a sliver of onion skin reveals unexpected dimensions and ignites curiosity when viewed through the ExploreOne 900x Microscope. With this 28-piece set, junior scientists will find everything they need to begin exploring the hidden details of the world around us. This compound microscope has a zoom eyepiece, a rotating turret of three objective lenses and a maximum magnification level of 900x. It also includes color filters and a projection eyepiece that allows for tracing or for multiple viewers to see the image at the same time. The set also comes fully equipped with prepared and blank slides, collection tools and extensive instructions for experiments. </t>
  </si>
  <si>
    <t>The granddaddy of them all - a freaky 2.5 Minute 60 mile wide mind blowing total eclipse blackout will pass America from coast to coast. Oregon’s west coast to South Carolina’s east coast!!! Experts predict this will be the most watched total solar eclipse in history!!! Get to the path of totality days before the event! Expect roads to be jammed, literally bumper to bumper near path of blackout totality. Most of Canada, USA and Mexico will be within range of a major 80% partial solar eclipse.  Great little telescope for this grand event.</t>
  </si>
  <si>
    <t>How did ancient astronomers accurately predict solar eclipses hundreds of years into the future??? Use our educational learning tool and experience the rare astronomical phenomenon of all the different types of solar eclipses, total, partial, annular, hybrid, safely with your 70mm portable telescope seeing the moon orbiting directly in the path of the sun’s rays and the different stages of a total solar eclipse.</t>
  </si>
  <si>
    <t>44-20101-1</t>
  </si>
  <si>
    <t>Designed for young users who are beginning their explorations into observation, the ExploreOne Juno 50mm Telescope is a great starter instrument for both daytime nature watching and nighttime moon gazing. Easy to use and affordable, the refractor telescope has an aperture of just under 2 inches and comes with two interchangeable eyepieces that provide magnifications of 18x and 28.8x. Its alt-azimuth mount allows for smooth positioning, and the included tripod provides reliable stability. A star map is included to aid in object identification, and a hard case provides added security for the scope and its accessories when in transit or storage.</t>
  </si>
  <si>
    <t>Designed for young users who are beginning their explorations into observation, the ExploreOne Juno 50mm Telescope is a great starter instrument for both daytime nature watching and nighttime moon gazing. Easy to use and affordable, the refractor telescope has an aperture of just under 2 inches and comes with two interchangeable eyepieces that provide magnifications of 18x and 28.8x. Its alt-azimuth mount allows for smooth positioning, and the included tripod provides reliable stability. A star map is included to aid in object identification,</t>
  </si>
  <si>
    <t>From exploring Jupiter‘s equatorial cloud belts to Saturn‘s impressive rings, the ExploreOne Gemini 70mm Telescope allows young astronomers to see Earth’s neighbors in a whole new way. Featuring superior optics that generate bright, crisp images, this scope has a 70mm aperture and a 700mm focal length, which makes it the largest in the ExploreOne line of refracting telescopes. The scope comes with two high-end Plossl eyepieces and a red dot finder to assist in locating objects in the sky. Easy to set up and operate, it has a versatile alt-azimuth mount and a fully adjustable tripod with a tray to help keep accessories close at hand when in the field</t>
  </si>
  <si>
    <t xml:space="preserve">The Bresser Digital Detail detector is the perfect metal detector for beginning treasure hunters. The Explorer detects all metals through dirt, rock, wood, and mud. Comes with speaker, headphone jack, two-piece adjustable stem, submersible 7'' search coil, low battery indicator, and a large screen display that visually helps you see the size and strength of your "find." Customize your search with Dual-Tone Discrimination Mode, Sensitivity Level Control, two modes of operation, intensity meter system, and automatic ground balance. Runs on two 9V batteries (not included).  </t>
  </si>
  <si>
    <t>Carbon Fiber Design, Optical Design:  Achromatic refractor, Magnificatio`n 35-72 1x, Front Lens: 70mm, Focal length: 700/f10, Eyepieces: Plossl 26mm and 9.7mm, Mounting:  Slow motion Alt-azimuth, Downloadable Astronomy Software</t>
  </si>
  <si>
    <t>88-10050CF</t>
  </si>
  <si>
    <t>ExploreOne HD Action Camera (Blister Card)</t>
  </si>
  <si>
    <t>Discovery HD Action Camera (Blister Card)</t>
  </si>
  <si>
    <t>Natures Habitat</t>
  </si>
  <si>
    <t>This cool little bug collector features a flip up magnifying glass so kids can view those creepy things they love.</t>
  </si>
  <si>
    <t xml:space="preserve">Flip lid with dual magnaifying glasses. Up to 4z power, </t>
  </si>
  <si>
    <t>Discovery Outdoor Adventure Set</t>
  </si>
  <si>
    <t>Everything the young explorer will need on an adventure into the deep dark backyard.   Monoscope to see the moon at nigh along with observing nature during the day.  Binoculars to bird watch and keep up with the neighbor kids, Microscope with 150x power magnification and accessories for experiments.</t>
  </si>
  <si>
    <t>Binocular view 4x, Monoscope view 8x, Magnifying Glass 3x and Microscope 150x with 16 total pieces.</t>
  </si>
  <si>
    <t>44-83000</t>
  </si>
  <si>
    <t>88-83000</t>
  </si>
  <si>
    <t>Full HD Action Camera, TFT Screen size 1.5", Image resolution: 12MP, video resolution 1920x1080/1440x1080, Lens 140 wide angle, USB Connections  Waterproof Case, Memory SD Card, Bases, Pole Mount, 1/4 inch Tripod Adapter, belt mount, mounting accessories.</t>
  </si>
  <si>
    <t>ExploreOne Crawling Critters Habitat Jar</t>
  </si>
  <si>
    <t>12</t>
  </si>
  <si>
    <t>Bresser Monoscope 6x18</t>
  </si>
  <si>
    <t>Bresser Bird Feeder w/Camera (Blister Pack)</t>
  </si>
  <si>
    <t>Bresser Bird Feeder w/video Cam</t>
  </si>
  <si>
    <t>40-40005</t>
  </si>
  <si>
    <t>44-00009</t>
  </si>
  <si>
    <t>88-83001</t>
  </si>
  <si>
    <t>88-25001</t>
  </si>
  <si>
    <t>88-25002</t>
  </si>
  <si>
    <t>88-25003</t>
  </si>
  <si>
    <t>16-10618</t>
  </si>
  <si>
    <t>40-40006</t>
  </si>
  <si>
    <t>Bresser Inspection Scope</t>
  </si>
  <si>
    <t>Ultra portable Monoscope for quick viewing in the car or sporting events.  Easily fits in pocket or on your wrist.  The 6X18 lens give a 6 zoom for easy viewing.</t>
  </si>
  <si>
    <t>Magnification 6x, Objective lens 18MM, Lens is fully coated, field of view 426/1,000 yards</t>
  </si>
  <si>
    <t>o    Watch the Great American Eclipse on August 21st. 2017 in safety, comfort, and style. Made with an advanced impregnated polymer filter material. These safe solar filtered solar viewing glasses are the ultimate in protection, and produce a natural yellow-orange solar image. The metallic polymer filter material used in these glasses are safety tested to extremely tight requirements. Encapsulated and laminated in two layers of sturdy chip board, each eye size of the front of the glasses measures a generous 33.7mm x 44.3mm providing superior eye comfort for viewers ages 8 and up. Large right and left temples with double matrix scores give adjustment for a good fit and block stray light.  Attractive design with black and gold printing on the outside with "Sun Catcher" logo, and clear printed instructions for proper use and care on the inside.</t>
  </si>
  <si>
    <t>6+</t>
  </si>
  <si>
    <t>Nature Habitat</t>
  </si>
  <si>
    <t>ExploreOne 2x/4x Micro Habitat</t>
  </si>
  <si>
    <t>ExploreOne Bug Bucket PDQ</t>
  </si>
  <si>
    <t>You can create a terrarium for all the insects and bugs you find in the backyard by simply putting soil and plants in the bottom of the jar.  Observe your finds using the magnifier in the lid.  You can also create an aquarium by filling with water. Air holes in the top will keep the habitat healthy. The easy lift lid is great for feeding and adding additional creatures.  Take you critters everywhere with the handy strap.</t>
  </si>
  <si>
    <t xml:space="preserve">Includes: Habitat Jar. 2x magnifier, carry strap </t>
  </si>
  <si>
    <t>Capture critters from the backyard and observe their crawling habits and life style.  Aeriated jar lid provides a comfortable habitat for your new friends.  Small light on bugs tail to illuminate at night.  Real cricket sound when you push its tail.</t>
  </si>
  <si>
    <t>Includes Jar, batteries, and cap.</t>
  </si>
  <si>
    <t>Designed for young users who are beginning their explorations into the world of science, the Discovery Outdoor Adventure Kit is a great starter set or both daytime nature watching.  Includes a 8x32 Monoscope, 4x30 binocular, 3x LED Magnifier, and a 150x Microscope with experiment accessories.</t>
  </si>
  <si>
    <t>Includes a 8x32 Monoscope, 4x30 binocular, 3x LED Magnifier, and a 150x Microscope with experiment accessories.</t>
  </si>
  <si>
    <t>National Geographic Deluxe Adventure Set</t>
  </si>
  <si>
    <t>Shenzhen</t>
  </si>
  <si>
    <t>88-180GO</t>
  </si>
  <si>
    <t>National Geographic Jr. Metal Detector</t>
  </si>
  <si>
    <t>80-20001</t>
  </si>
  <si>
    <t>National Geographic - Jr Metal Detector</t>
  </si>
  <si>
    <t>Factory</t>
  </si>
  <si>
    <t>80-10020</t>
  </si>
  <si>
    <t>80-50020</t>
  </si>
  <si>
    <t>80-00150</t>
  </si>
  <si>
    <t>80-00430</t>
  </si>
  <si>
    <t>80-80042</t>
  </si>
  <si>
    <t>80-29501</t>
  </si>
  <si>
    <t>80-41101</t>
  </si>
  <si>
    <t>80-50101</t>
  </si>
  <si>
    <t>National Geographic 900x Microscope</t>
  </si>
  <si>
    <t>80-95002</t>
  </si>
  <si>
    <t>80-832TP</t>
  </si>
  <si>
    <t>80-25001</t>
  </si>
  <si>
    <t>88-83003</t>
  </si>
  <si>
    <t>88-83004</t>
  </si>
  <si>
    <t>88-83005</t>
  </si>
  <si>
    <t>80-25000</t>
  </si>
  <si>
    <t>80-95001</t>
  </si>
  <si>
    <t>80-95000</t>
  </si>
  <si>
    <t>80-30001</t>
  </si>
  <si>
    <t>80-25002</t>
  </si>
  <si>
    <t>80-25003</t>
  </si>
  <si>
    <t>Adventure Science</t>
  </si>
  <si>
    <t>National Geographic Adventure</t>
  </si>
  <si>
    <t>National Geographic Adventure 150x Student Microscope</t>
  </si>
  <si>
    <t>National Geographic Adventure 6x21 Binocular</t>
  </si>
  <si>
    <t>National Geographic Adventure 8x32 Sky &amp; Nature Scope</t>
  </si>
  <si>
    <t>National Geographic Adventure 2x/4x Micro Habitat</t>
  </si>
  <si>
    <t>National Geographic Adventure Crawling Critters Habitat Jar</t>
  </si>
  <si>
    <t>National Geographic Adventure Tele/Micro Combo Set</t>
  </si>
  <si>
    <t>Habitat</t>
  </si>
  <si>
    <t>80-25005</t>
  </si>
  <si>
    <t>44-30001</t>
  </si>
  <si>
    <t>80-10052</t>
  </si>
  <si>
    <t>National Geographic Juno Telescope w/case</t>
  </si>
  <si>
    <t>Bird Feeder</t>
  </si>
  <si>
    <t>National Geographic Adventure Bug Net</t>
  </si>
  <si>
    <t>National Geographic Adventure Land &amp; Water Habitat</t>
  </si>
  <si>
    <t>44-25000</t>
  </si>
  <si>
    <t>80-80041</t>
  </si>
  <si>
    <t>Explore Scientific, LLC, 1010 South 48th Street, Springdale, AR 72762, orders@explorescientific.com</t>
  </si>
  <si>
    <t>Discovery 60mm Advanced Telescope</t>
  </si>
  <si>
    <t xml:space="preserve">Explore One White Vlogger Camera </t>
  </si>
  <si>
    <t>National Geographic Adventure LED Magnifying Glass</t>
  </si>
  <si>
    <t>National Geographic Adventure Observatory Tent Set w/ 20mm Telescope</t>
  </si>
  <si>
    <t>National Geographic Adventure Habitat</t>
  </si>
  <si>
    <t>National Geographic Adventure Telescopes and Microscopes</t>
  </si>
  <si>
    <t>National Geographic Adventure Outdoor</t>
  </si>
  <si>
    <t>Discovery  2x Magnifer Habitat Jar</t>
  </si>
  <si>
    <t>Discovery  Land and Water Habitat</t>
  </si>
  <si>
    <t>ExploreOne Vlogger Camera</t>
  </si>
  <si>
    <t>44-10052</t>
  </si>
  <si>
    <t>Designed for young users who are beginning their explorations into observation, the National Geographic Adventure Juno 50mm Telescope is a great starter instrument for both daytime nature watching and nighttime moon gazing. Easy to use and affordable, the refractor telescope has an aperture of just under 2 inches and comes with two interchangeable eyepieces that provide magnifications of 18x and 28.8x. Its alt-azimuth mount allows for smooth positioning, and the included tripod provides reliable stability. A star map is included to aid in object identification, and a hard case provides added security for the scope and its accessories when in transit or storage.</t>
  </si>
  <si>
    <t>National Geographic Adventure 900 X Microscope Set</t>
  </si>
  <si>
    <t>An item as common as a sliver of onion skin reveals unexpected dimensions and ignites curiosity when viewed through the National Geographic Adventure  900x Microscope. With this 28-piece set, junior scientists will find everything they need to begin exploring the hidden details of the world around us. This compound microscope has a zoom eyepiece, a rotating turret of three objective lenses and a maximum magnification level of 900x. It also includes color filters and a projection eyepiece that allows for tracing or for multiple viewers to see the image at the same time. The set also comes fully equipped with prepared and blank slides, collection tools and extensive instructions for experiments. </t>
  </si>
  <si>
    <t>88-29501</t>
  </si>
  <si>
    <t>A simple pair of National Geographic Adventure 4x30 Binoculars can ignite the curiosity of any young adventurer whether they are hiking, bird-watching or just playing in their own backyard. Designed to encourage exploration, these binoculars are lightweight, compact and made to fit a child’s hands. They also have a nice 30mm aperture that generates bright images, a 4x magnification power and a centrally located focusing dial. Available in blue, yellow or green, each value-priced pair has the added benefit of being rubber-coated for protection against minor drops and bangs.  </t>
  </si>
  <si>
    <t>National Geographic Adventure Sky &amp; Nature Scope</t>
  </si>
  <si>
    <t>With the National Geographic Adventure Sky &amp; Nature Scope the young explorer can see birds in the sky and kids playing ball in the vacant lot.  Enjoy the great outdoors with this portable scope with push pull focusing... 8x32 Sky and Nature Scope.</t>
  </si>
  <si>
    <t>88-00150</t>
  </si>
  <si>
    <t>National Geographic Adventure 150 Microscope</t>
  </si>
  <si>
    <t>National Geographic Adventure 150x Microscope is a fun school/exploration tool that will allow kids to explore their world.  Fully focusable with 150 power, it is perfect to view slides of small objects  like leaves, critters, and every day items.  A dual element light source will target specimen table makes it easy and fun to use.  Whether your a budding scientist or DSI detective the new Discovery Kids 150x will provide hours of exploration and fun.</t>
  </si>
  <si>
    <t>National Geographic Adventure  6x21 Binocular</t>
  </si>
  <si>
    <t>National Geographic Adventure 2x Magnifer Habitat Jar</t>
  </si>
  <si>
    <t>National Geographic Adventure  Bug Bucket PDQ</t>
  </si>
  <si>
    <t>National Geographic Land and Water Habitat</t>
  </si>
  <si>
    <t>National Geographic Adventure Apollo Tele &amp; Micro set</t>
  </si>
  <si>
    <t>Offering a full range of discovery, this Telescope and Microscope Set is ideal for young scientists looking to explore everything from the soil to the stars. The 40mm telescope comes with two eyepieces and an easy-mount tripod. The 900x microscope has three levels of magnification and is equipped with slide trays, lab tools and collection materials to encourage experimentation. In addition, all elements in the set are well secured in a durable case for quick portability so you can follow your investigations wherever they may take you</t>
  </si>
  <si>
    <t xml:space="preserve">Explore Scientific EXOS iEQ 80mmTelescope </t>
  </si>
  <si>
    <t xml:space="preserve">Flip lid with dual magnaifying glasses. Up to 4x power, </t>
  </si>
  <si>
    <t>80-40070DE</t>
  </si>
  <si>
    <t>National Geographic CF700SM Black Carbon Fiber Telescope with Phone Adapter Dule Eyepiece</t>
  </si>
  <si>
    <t>80-40071-CF</t>
  </si>
  <si>
    <t>Bresser HD Action Camera Crystal Pack</t>
  </si>
  <si>
    <t>ExploreOne WIFI HD Action Camera w/ accessories</t>
  </si>
  <si>
    <t>ExploreOne4K WIFI HD action Camera w/ accessories</t>
  </si>
  <si>
    <t>ExploreOne Bug Vac Collector</t>
  </si>
  <si>
    <t>ExploreOne - Binoculars 5x30 (PDQ)</t>
  </si>
  <si>
    <t xml:space="preserve">National Geographic Adventure Bug Vac Collector </t>
  </si>
  <si>
    <t>88-10070V</t>
  </si>
  <si>
    <t>ExploreOne V400 Virtual Telescope &amp; Micro w/Case</t>
  </si>
  <si>
    <t>Ningbo Zhanjing Optical Instruments Co. Ltd. 1 Xiongjia Street, Langxia town, Yayao City, hejiang Provience, China 315482 86-574-62181382</t>
  </si>
  <si>
    <t>Chongoing Orient Optical Co. LTD, Industrial zone Jin Long Lake Beigei, Chonghong China, Mr. Hugh Peng, tele 86-66023168, Email cq_orient_optical@163.com</t>
  </si>
  <si>
    <t>Lucky Group Company LTD, Yinghuataiying Industri8al Park, Hkongmei Town, Dongguan City, Guangdong Provicence, China, Contact: Kwong Ng,Email kwong.ng@luckygrooupcn.com, Tele 0769-81212988</t>
  </si>
  <si>
    <t>Eyesun Technology Co., 3/F, No. 12 Zhenye Street, Xianxi, Changan Town, Dongguan, Guangdong, China, Zhiwen tang</t>
  </si>
  <si>
    <t>Bird Feeders</t>
  </si>
  <si>
    <t>Metal Detectors</t>
  </si>
  <si>
    <t>ExploreOne Bug Net (PDQ)</t>
  </si>
  <si>
    <t>ExploreOne - Explore Set (Clam Pack)</t>
  </si>
  <si>
    <t>National Geographic Juno 50mm AZ w/ Case Telescope</t>
  </si>
  <si>
    <t>88-25005</t>
  </si>
  <si>
    <t>2018 FOB China</t>
  </si>
  <si>
    <t>2018 Domestic Cost</t>
  </si>
  <si>
    <t>Order Qty</t>
  </si>
  <si>
    <t>Now</t>
  </si>
  <si>
    <t>Bill To Address</t>
  </si>
  <si>
    <t>Ship To Address</t>
  </si>
  <si>
    <t>Ship Date</t>
  </si>
  <si>
    <t>Credit Card Info</t>
  </si>
  <si>
    <t>Phone #</t>
  </si>
  <si>
    <t xml:space="preserve">Email </t>
  </si>
  <si>
    <t>Contact</t>
  </si>
  <si>
    <t>Tax ID</t>
  </si>
  <si>
    <t>Avail</t>
  </si>
  <si>
    <t>PO#</t>
  </si>
  <si>
    <t>Notes</t>
  </si>
  <si>
    <t>Explore Scientific LLC,  2018 Order Details</t>
  </si>
  <si>
    <t>Freight</t>
  </si>
  <si>
    <r>
      <t xml:space="preserve">Explore Scientific LLC, 2018 </t>
    </r>
    <r>
      <rPr>
        <i/>
        <sz val="48"/>
        <color rgb="FFFF0000"/>
        <rFont val="Arial Rounded MT Bold"/>
        <family val="2"/>
      </rPr>
      <t>Order</t>
    </r>
  </si>
  <si>
    <t>Quantity</t>
  </si>
  <si>
    <t>Order Total</t>
  </si>
  <si>
    <t>Total Order</t>
  </si>
  <si>
    <t xml:space="preserve">Explore Scientific LLC,  2018  </t>
  </si>
  <si>
    <t>National Geographic Adventure 4x30 Binoculars</t>
  </si>
  <si>
    <t>National Geographic Adventure Crawling Critters Jar</t>
  </si>
  <si>
    <t>National Geographic Adventure Critters Bucket PDQ</t>
  </si>
  <si>
    <t>National Geographic Adventure Jr. Microscope</t>
  </si>
  <si>
    <t>National Geographic Adventure Jr. Telescope</t>
  </si>
  <si>
    <t>National Geographic Adventure Safari Flashlight Projector</t>
  </si>
  <si>
    <t>National Geographic Adventure Astro Flashlight Projector</t>
  </si>
  <si>
    <t>National Geographic Adventure 2 in 1 Galaxy Projector</t>
  </si>
  <si>
    <t>National Geographic Adventure Safari Tent w/Binoculars</t>
  </si>
  <si>
    <t>Explore Scientific LLC,  2018 Key Items</t>
  </si>
  <si>
    <t>80-40070-DE</t>
  </si>
  <si>
    <t>Carbon Fiber Design, Optical Design:  Achromatic refractor, Magnification 35-72 1x, Front Lens: 70mm, Focal length: 700/f10, Eyepieces: Digital Eyepiece,  Plossl 26mm and 9.7mm, Mounting:  Slow motion Alt-azimuth, Downloadable Astronomy Software</t>
  </si>
  <si>
    <t xml:space="preserve">This Carbon Fiber designed 70mm Alt/AZ Astrophotography low motion mount telescope with Digital eyepiece is perfect for beginner and advanced astronomy.   With the red dot viewfinder you can easily direct the scope to begin taking images thru the smart phone mount.  The wide field eyepiece will give you brighter and clearer, and more brilliant images of the night sky.   The full length tripod will give you the base you need for the slow motion mount.   </t>
  </si>
  <si>
    <t>9011.80.0000 @ 3.2% 9005 80 4000 @8%</t>
  </si>
  <si>
    <t>The Bug Net is part of all our lives as children….catch and observe.  The ExploreOne Bug Net has a 20 inch long reach rod with a strong nylon net.</t>
  </si>
  <si>
    <t>Set includes handle with 20 inch long reach rod,  Super strong nylon net.</t>
  </si>
  <si>
    <t>A cool way to catch and collect little critters! Just point it at the bug or little critter and a powerful vacuum softly collects them in the sample jar.  Study or transfer them to one of the ExploreOne collectors.  Have fun and learn.</t>
  </si>
  <si>
    <t xml:space="preserve">Bug vacuum with LED light, Features a removable bug jar Embroidered iron-on patch and pop-up field guide included Requires four AA batteries (not included) For ages 5 years and up </t>
  </si>
  <si>
    <t>Bresser Bird Feeder w/Video Camera</t>
  </si>
  <si>
    <t xml:space="preserve">Explore your world in an amazing new way and share it. Our Natural Wonders, Capture View Bird Feeder with HD Video has an integrated 1.5MP Video Camera and Motion Sensor  allowing you to capture birds in flight and feeding as never before. With Mini SD Card memory and a rechargeable power source, families and outdoor enthusiasts can experience nature like never before! </t>
  </si>
  <si>
    <t>Video Wild Birds Feeding, Full Color Images, Motion Sensor Activated, Download &amp; view images on your Mac or PC, Rechargeable Battery &amp; Cables included, Capture images up to 30 days, Duration may vary based on weather conditions, Water resistance, Mini-SD Card Storage, 1.5MP Camera</t>
  </si>
  <si>
    <t xml:space="preserve">Explore your world in an amazing new way and share it. Our Natural Wonders, Capture View Bird Feeder has an integrated 1.5MP Camera and Motion Sensor  allowing you to capture birds in flight and feeding as never before. With Mini SD Card memory and a rechargeable power source, families and outdoor enthusiasts can experience nature like never before! </t>
  </si>
  <si>
    <t>ExploreOne WIFI HD Action Camera</t>
  </si>
  <si>
    <t>ExploreOne 4K WIFI HD Action Camera</t>
  </si>
  <si>
    <t>This 4K WIFI Action Camer has a water-resistant casing that allows you to film fascinating water sports….water resistant up to 30 meters underwater.  The high definition screen displays and replays videos that have been recorded.  Detachable battery that is easy to replace and prolongs your camera's service life.  Allows video recording while charging.  12 mega pixel HD wide angle lens with HDMI HD output.  Supports SD memory cards up to 32GB maximum.</t>
  </si>
  <si>
    <t>4K WIFI HD Action Camera, Waterproof Cases, Flat Adhesive Mounts, Handle bar/Pole Mount, Frame Housing mount, Velcro straps, Long thumb screw, Quick release buckle, Pivot mounts, short thumb screw, USB Cable</t>
  </si>
  <si>
    <t>WIFI HD Action Camera, Waterproof Cases, Flat Adhesive Mounts, Handle bar/Pole Mount, Frame Housing mount, Velcro straps, Long thumb screw, Quick release buckle, Pivot mounts, short thumb screw, USB Cable</t>
  </si>
  <si>
    <t>WIFI HD Action Camera, Waterproof Cases,Tripod, Flat Adhesive Mounts, Handle bar/Pole Mount, Frame Housing mount, Velcro straps, Long thumb screw, Quick release buckle, Pivot mounts, short thumb screw, USB Cable</t>
  </si>
  <si>
    <t>Bresser HD Action Camera  in Crystal Case</t>
  </si>
  <si>
    <t xml:space="preserve">Explore Scientific Spec Sheet  </t>
  </si>
  <si>
    <t>80mm Objective Lens, Magnification 25x-66x, Eyepieces 1.25in PL26mm &amp; PL9.7mm, Focuser 1.5in , EXOS iEQ Smart Wi-Fi mount, Battery 8 C, Due Shield, Glowing the dark indicator, Two counterweights, red dot viewfinder, Height 55in, Smartphone adapter, Built-in WIFI,</t>
  </si>
  <si>
    <t xml:space="preserve">ExploreOne EXOS iEQ 80mm Telescope </t>
  </si>
  <si>
    <t>The Bresser Inspection Scope has a 3 foot flexible video camera with LED lights connected to a 3" LCD Screen that is perfect to look over, under, in and around.  Look in hard to get to places to find the thing you dropped and rolled around the floor.  The camera and flexible lead can twist and bend to let you see where you've never been.  Whether looking behind the fridge, under the fridge or on the top shelf the Bresser Inspection Scope will help you find things you've never been able to see.</t>
  </si>
  <si>
    <t>The Adventure scope has a 3 foot flexible video camera with LED lights connected to a 3" LCD Screen that is perfect to look over, under, in and around.  Explore places you've never seen with this cool new discovery Kids scope.  The camera and flexible lead can twist and bend where you've never been.  Whether exploring a cave, a bird house, a rock pile, over a wall or doing undercover work the Adventure Scope will let you see things you've never been able to see.</t>
  </si>
  <si>
    <t>Lightweight and highly portable, the National Geographic 50mm Telescope makes it easy to explore the celestial and the terrestrial at a moment‘s notice. Made by Bresser, this achromatic refractor has a 2“ aperture that can reveal wonders like the intricacies of the lunar terrain or some of the brighter deep sky objects. The two included Plössl eyepieces generate crisp images and work with the scope’s 600mm focal length to give a magnification range of 23x to 62x. The telescope comes with a simple tripod and mount so the instrument can smoothly move up, down, left and right by manipulating a large, simple-to-use handle. Other accessories include a red dot LED viewfinder, Downloadable star map and astronomy software.</t>
  </si>
  <si>
    <t>From Explore Scientific’s National Geographic series, 114EQ Telescope is a perfect portal into the realm of deep sky observation. With its equatorial mounting system, the lightweight Newtonian reflector telescope can follow the Earth’s rotation to easily track an object as it moves through the night sky. Offering a 114mm aperture and a 500mm focal length, the telescope comes with two Plössl eyepieces (26mm and 9.7mm) that produce images with excellent definition and contrast. The set also includes an adjustable tripod, a red dot viewfinder, Stellarium computer software and a star map.</t>
  </si>
  <si>
    <t>Beautiful celestial objects like the Orion Nebula and the Andromeda Galaxy are within easy reach of the National Geographic 60mm AZ Telescope. This classic achromatic refractor telescope has a 60mm aperture and comes with two premium Plössl eyepieces (26mm and 9.7mm) that fit securely in the 1.25“ eyepiece barrel. A Barlow lens is also included to expand the magnification range of the telescope from 27x to 144x. The scope’s slow motion alt-azimuth mount is simple to use and provides excellent control.  The scope also comes with a tripod, a red dot viewfinder, Downloadable astronomy software and a star map.</t>
  </si>
  <si>
    <t>From Explore Scientific’s National Geographic series, the 114 Telescope is a perfect portal into the realm of deep sky observation. With its equatorial mounting system, the lightweight Newtonian reflector telescope can follow the Earth’s rotation to easily track an object as it moves through the night sky. Offering a 114mm aperture and a 500mm focal length, the telescope comes with two Plössl eyepieces (26mm and 9.7mm) that produce images with excellent definition and contrast. The set also includes an adjustable tripod, a red dot viewfinder,Downloadable Stellarium computer software and a star map.</t>
  </si>
  <si>
    <t>By revealing celestial secrets like the intricate contours of the lunar terrain, the ExploreOne Aries Telescope can turn the ordinary into the extraordinary for budding junior astronomers. This ideal beginner’s scope is easy to use and includes a simple alt-azimuth mount and tripod that allow the user to smoothly move the scope up, down and side to side. It offers a 50mm aperture, a 600 mm focal length and three eyepieces that allow for varied levels of magnification. It also comes with a red dot finder for easy object location, a moon filter for comfortable viewing when the moon is exceptionally bright, Downloadable astronomy software and a star map.</t>
  </si>
  <si>
    <t>Designed for young users who are beginning their explorations into observation, the ExploreOne Juno 50mm Telescope is a great starter instrument for both daytime nature watching and nighttime moon gazing. Easy to use and affordable, the refractor telescope has an aperture of just under 2 inches and comes with two interchangeable eyepieces that provide magnifications of 18x and 28.8x. Its alt-azimuth mount allows for smooth positioning, and the included tripod provides reliable stability. Downloadable star map is  aid in object identification, and a hard case provides added security for the scope and its accessories when in transit or storage.</t>
  </si>
  <si>
    <t>With a substantial aperture of 4 ½ inches, the ExploreOne Aurora 114mm Telescope is designed to unveil exhilarating deep sky treasures. Offering a focal length of 1100 mm and equipped with two premium Plossl eyepieces, this reflector model allows the user to experience ancient starlight in the form of galaxies, nebulae and star clusters. To produce its well-defined images, the scope combines superior optics and a sturdy mount with smooth motion controls. It also comes with a fully adjustable metal tripod, a red dot finder for locating coveted celestial targets and downloadable astronomy software.</t>
  </si>
  <si>
    <t>80-20012</t>
  </si>
  <si>
    <t>Factory Information</t>
  </si>
  <si>
    <t>SHANGHAI TYMEX TOOLS TLD. Factory Address No 147 Huayi Road One, Jiading District, Shanghai, China. Tele 86-21-62986117, Contact Person: Mr. Zhang, Email: tymex@tymextools.com</t>
  </si>
  <si>
    <t>You don’t need a secret map to discover buried treasure. The National Geographic Digital Metal Detector can put you on a path to discovering coins, jewelry and artifacts by alerting you to metals buried up to 12 inches below the surface and providing critical information about these metals using seven tone alerts and identifiers on the LCD screen.  This metal detector has a large multi-functional LCD display that allows users to customize their search criteria by setting the device’s sensitivity and the discrimination range, which filters out “junk” metals. It also provides critical information on metal type and approximate depth before the digging begins. After the initial alert, the pinpoint function will help users narrow down where to dig. To give users more search options, the detector’s coil is water-resistant so that it can be used to explore shallow puddles, shorelines and other damp areas where treasures can be easier to excavate. To provide extra comfort during lengthy searching sessions, the device has a padded arm cuff and adjustable length. It also comes with a pair of headphones to discern the difference between tone alerts while in noisy locations</t>
  </si>
  <si>
    <t>• Detector can identify a quarter from other coins up to buried up to 6 inches below the surface. • Seven different tone alerts identify types of hidden metals. • Large LCD screen provides information on depth and metal type and allows users to adjust sensitivity. • Pinpoint function narrows down where to dig. • Coil is water-proof so users can search shallow puddles and damp areas. • Headphones included. • Padded arm cuff and adjustable length add comfort while searching.</t>
  </si>
  <si>
    <t xml:space="preserve">Telescope: 600/50mm silver carbon fiber design wrap, full size tripod and mount head, Eyepieces 20mm and 12.5mm, Red dot viewfinder.  Microscope is a 900 x  microscope, Accessories 3 empty vials   3 prepared slides , 3 blanks,  Slide Carry Case,  Cover Slides and labels in slide cover case  Plastic tweezers Pipette Stirring rod scalpel Spatula, 
4 x 30 Binocular  with carry case.
</t>
  </si>
  <si>
    <t>This versatile adventure set the the devices you need to explore everything from the terrestrial to the celestial by offering a telescope, microscope and a pair of binoculars in one kit.</t>
  </si>
  <si>
    <t>88-70125</t>
  </si>
  <si>
    <t>88-70138</t>
  </si>
  <si>
    <t>96-29501</t>
  </si>
  <si>
    <t>MSRP</t>
  </si>
  <si>
    <t>ExploreFirst Preschool Jr. Telescope</t>
  </si>
  <si>
    <t>ExploreHut TeePee Play Tent</t>
  </si>
  <si>
    <t>ExploreFirst</t>
  </si>
  <si>
    <t>ExploreMusic 30in Acoustic Guitar</t>
  </si>
  <si>
    <t>ExploreMusic Drum Set</t>
  </si>
  <si>
    <t>ExploreMusic Flute</t>
  </si>
  <si>
    <t>ExploreMusic Percussion Pack</t>
  </si>
  <si>
    <t>ExploreMusic Harmonica</t>
  </si>
  <si>
    <t>ExploreHut</t>
  </si>
  <si>
    <t>88-83002</t>
  </si>
  <si>
    <t>88-70154</t>
  </si>
  <si>
    <t>Set up: 37.75" Lx 35" H x 28" D, Open window and roof, High Quality Fabric, Indoor or outdoor use, 3'  tall,  Quick and Easy Set Up, Teaches Imaginative Play, social skills, and boost creativeity</t>
  </si>
  <si>
    <t>ExploreHut Fire Engine</t>
  </si>
  <si>
    <t>88-70168</t>
  </si>
  <si>
    <t>ExploreHut School Bus</t>
  </si>
  <si>
    <t>ExploreHut Fire Truck</t>
  </si>
  <si>
    <t>ExploreHut Belle Boutique</t>
  </si>
  <si>
    <t>88-70103</t>
  </si>
  <si>
    <t>ExploreHut Play Tunnel</t>
  </si>
  <si>
    <t xml:space="preserve">Set up 73" L x 19" H x 19"W, East to put away, Indoor or outdoor use, High Quality Fabric, </t>
  </si>
  <si>
    <t>88-70141</t>
  </si>
  <si>
    <t>ExploreHut Explore Playland</t>
  </si>
  <si>
    <t xml:space="preserve">Set Up: 36" L x 40" H x 36" D, Dressing Room, Mylar mirror, swinging front door, High quality  fabric, Teaches imaginative play and social skills </t>
  </si>
  <si>
    <t>4 structures Set up: #1 28" L x 30" H x 28" D, #2  34" L x 36" J x 34" D, #3 36.5" L x 20" H x 18.4" D, #4 26" L x 26" H x 25" D.  48 play balls, 1 Basketball</t>
  </si>
  <si>
    <t>ExploreHut Super Play House</t>
  </si>
  <si>
    <t>Set up 56" L x 60" H x 58" D, Mesh windows, Tunnel port for crawl thru.  Indoor or outdoor play,.  Easy set up and put away.  For ages 3+.</t>
  </si>
  <si>
    <t>ExploreHut Ice Cream Truck</t>
  </si>
  <si>
    <t>ExploreHut Ice Cream Truck is over 3 feet tall for indoor or outdoor play.  Comes with Decorative Awning, Open window for pretend fun, Place accessories on the shelf, Crawl through tunnel port, Comes with 3 soft ice cream accessories.  Play in your very own Ice cream Truck. Made of high quality fabric to last for years.  Quick and easy set up and put away.</t>
  </si>
  <si>
    <t>Set up 56" L x 36" H x 28" D.  Decorative awning, fold out shelf, crawl thru tunnel port, Open windows, 3  soft ice cream accessories</t>
  </si>
  <si>
    <t>ExploreHut Lemonade Shop</t>
  </si>
  <si>
    <t>ExploreHut Lemonade Shop is over 4 feet tall for indoor or outdoor play. Open windows for pretend fun selling lemonade. Decorative awning for shade and to keep the kids cool.  Windows open for cool ventilation on busy days. Roll-up door for easy access to the shop. Reinforced sewing details. Includes 33 soft lemon accessories for ages 2+</t>
  </si>
  <si>
    <t>Set Up 35 " L x 46" H x 36" D, 3 soft lemon accessories, Open windows, Reinforced sewing details, Shelf, Decorative awning, Roll up doors</t>
  </si>
  <si>
    <t>ExploreHut Camping Tent</t>
  </si>
  <si>
    <t>2+</t>
  </si>
  <si>
    <t>ExploreHut Camping Tent is  45 inches tall for indoor and outdoor play.  Open the  windows for ventilation and pretend play, The flap door converts into a shade awning to keep  little campers cool.  Reinforced sewing will keep the fun going for years.  Includes owl plushie for the feel of the great outdoors.</t>
  </si>
  <si>
    <t>Set up: 45" L x 44.75 " H x 35" D, Opening flap door  converts to shade awning, Opening window, Reinforced sewing details., Includes a plushie owl.</t>
  </si>
  <si>
    <t>ExploreHut Camo Hut</t>
  </si>
  <si>
    <t>The ExploreHut Camo Hut is great for indoor or outdoor play.  The tunnel port allows for crawl thru play.  Open the window for a peek through to make sure all is clear.  The T-Flap door allows easy access for great fun. Made of high quality fabric for years of fun.</t>
  </si>
  <si>
    <t>Set up: 32" L x 36" H x 31" D.  Tunnel port for access. Easy open windows, T Flap door. For indoor and outdoor use.</t>
  </si>
  <si>
    <t>88-70201</t>
  </si>
  <si>
    <t>88-70244</t>
  </si>
  <si>
    <t>88-70199</t>
  </si>
  <si>
    <t>ExploreHut Camo Tent and Tunnel</t>
  </si>
  <si>
    <t xml:space="preserve">The ExploreHut Camo Tent Tunnel is great for indoor or outdoor play, The tent  has a tunnel port that allows for crawl thru play.  Open the window for a peek through to make sure all is clear.  The T-Flap door allows easy access for great fun. The tunnel is made of high quality fabric for years of fun It is  over 6 feet long for crawling, hiding, and imaginative play for kids, It is multi colored  with the ability to twist and bend into multiple shapes. </t>
  </si>
  <si>
    <t xml:space="preserve">The tent set up: 32" L x 36" H x 31" D.  Tunnel port for access. Easy open windows, T Flap door. For indoor and outdoor use. The tunnel set up 73" L x 19" H x 19"W, East to put away, Indoor or outdoor use, High Quality Fabric, </t>
  </si>
  <si>
    <t>National Geographic Adventure 1200 X Microscope Set</t>
  </si>
  <si>
    <t>80-60101</t>
  </si>
  <si>
    <t>An item as common as a sliver of onion skin reveals unexpected dimensions and ignites curiosity when viewed through the National Geographic Adventure  1200x Microscope. With this 28-piece set, junior scientists will find everything they need to begin exploring the hidden details of the world around us. This compound microscope has a zoom eyepiece, a rotating turret of three objective lenses and a maximum magnification level of 1200x. It also includes color filters and a projection eyepiece that allows for tracing or for multiple viewers to see the image at the same time. The set also comes fully equipped with prepared and blank slides, collection tools and extensive instructions for experiments. </t>
  </si>
  <si>
    <t xml:space="preserve">Features: 3 lenses(5x, 20x, 60x); Magnification 1200x; 5-20-60x Turret; 10-20x zoom eyepiece; Projection Eyepiece for tracing; Slides for experiments; Pipette, Scalpel,&amp; Tweezers; Color Filters; Slide Tray and extra slides; Shrimp Hatchery; Magnifying glass; hard plastic case; battery-powered lighting; extensive experimental instruction templates; simple instruction written with help of kids. </t>
  </si>
  <si>
    <t>80-52001</t>
  </si>
  <si>
    <t>National Geographic Stereo Microscope</t>
  </si>
  <si>
    <t>80-11025-CP</t>
  </si>
  <si>
    <t>National Geographic Desk Magnifier</t>
  </si>
  <si>
    <t>88-10042</t>
  </si>
  <si>
    <t>88-70178</t>
  </si>
  <si>
    <t>88-70345</t>
  </si>
  <si>
    <t>88-70255</t>
  </si>
  <si>
    <t>ExploreOne Adventure Scope</t>
  </si>
  <si>
    <t>55-40200</t>
  </si>
  <si>
    <t>55-44441</t>
  </si>
  <si>
    <t>55-48548</t>
  </si>
  <si>
    <t>55-47949</t>
  </si>
  <si>
    <t>55-41936</t>
  </si>
  <si>
    <t>In addition to being a great hideout, the Explore Hut Play Tunnel can spark hours of imaginative play for your young adventurer. The tunnel is designed to twist and bend to fit your child’s playtime needs and can also be attached to other Explore Hut structures using the hook and loop system. When playtime is done, the tunnel can be easily collapsed and stored away.</t>
  </si>
  <si>
    <t>Your aspiring firefighter can easily imagine racing to the rescue in Explore Hut’s Fire Engine play place. The big front window and open roof give your child plenty of vantage points to keep an eye out for emergencies. The play structure has both a split flap main entrance and a circular flap opening for crawl-through fun. When playtime is done, the Fire Engine can be easily collapsed and stored away until the next time the siren sounds.</t>
  </si>
  <si>
    <t>With its engaging graphics, it’s easy to imagine the wheels on the Explore Hut School Bus going round and round! The big front window and open roof give your child plenty of vantage points to keep an eye out for passengers. The play structure has both a split flap main entrance and a circular flap opening for crawl-through fun. When playtime is done, the School Bus can be easily collapsed and stored away until the next time the school bell rings</t>
  </si>
  <si>
    <t>With four distinct structures and multiple accessories, the Explore Playland is outfitted for hours of playtime adventure. By mixing, matching and securing the structures using the hook and loop straps, you can design the ideal fun zone for your child and their friends to explore. The large main hut has openings on all sides and includes a mini basketball hoop on the outside. The open ball pit is stocked with 48 plastic balls and has asymmetrical sides — one of which has several openings for a quick game of ball toss. The playset also includes a medium size hut and a triangle shaped hut with mesh covered windows on two sides. Tunnel ports allow kids to move between the structures and open up the possibility of adding on other Explore Hut tents at a later time.</t>
  </si>
  <si>
    <t xml:space="preserve">Your little one can enjoy hours of fashion fun inside Explore Hut’s Belle Boutique. This roomy play place transforms the experience of playing dress-up with an inside curtain that creates a private space for costume changes and a detachable mylar mirror for previewing their latest looks. The structure, which is more than 3 feet tall, has two side openings, a large window and a swinging front door that will let your child make a big entrance. When playtime is done, the Belle Boutique can be easily collapsed and stored away until the next time the runway calls.
</t>
  </si>
  <si>
    <t>With Explore Hut’s Super Play House, your child can enjoy a grand getaway in the family room or the backyard at a moment’s notice. Standing approximately 5 feet tall, this durable play place is big enough to accommodate multiple friends and has both a wide main entrance and a more secretive circular flap opening for crawl-through fun. Mesh side windows provide lots of ventilation and additional vantage points. When playtime is done, the Super Play House can be easily collapsed and stored away until the next time adventure calls.</t>
  </si>
  <si>
    <t>The Explore Scientific iEXOS-100 has the same basic functions as other telescopes on the market today except it has a Robotic Motion Control mount.  You can point and track everything in the sky.  Wireless connectivity with an app on a table (Apple, Windows, Android) allo users to automatically find any object in the sky. The app offers a 2- or 3-star alignment procedure and a database offering more than 70,000 objects including the Messier Catalog and Solar System objects.  The package includes: a smartphone adapter to take pictures of the objects you find in the sky; an 80mm Objective Lens; a 1.25-inch PL26mm that offers magnification of 25x and a PL9.7mm that offers 66x; a 1.5-inch focuser;  the iEXOS EQ Smart Wi-Fi mount; a battery pack that uses 8 C batteries; a Dew Shield; a glowing-in-the-dark indicator; two counterweights; a red dot viewfinder, a smartphone adapter; and built-in WIFI.</t>
  </si>
  <si>
    <t xml:space="preserve"> ExploreHut’s Teepee Play Tent has an eye-catching pyramid design that will inspire your child’s imagination. It stands at more than 4.5 feet tall and has a roomy footprint that will give your little adventurer plenty of space to play. The flap doors that cover the wide front entrance can be held back with tie-offs, and a mesh window provides both extra ventilation and additional views. Designed for both indoor and outdoor use, it has a unified frame for easy assembly and can be neatly tucked away when playtime is done.</t>
  </si>
  <si>
    <t>*Great for indoor or outdoor play*More than 4.5 feet tall with a roomy base*Flap doors can be held back with tie-offs*Mesh window provides ventilation*Unified frame for easy set up*Made of durable, high quality fabric*Collapsible*Storage bag included*For ages 3 and up</t>
  </si>
  <si>
    <t>Music</t>
  </si>
  <si>
    <t>88-90548</t>
  </si>
  <si>
    <t>88-90444</t>
  </si>
  <si>
    <t>National Geographic Digital Metal Detector w/Headphones</t>
  </si>
  <si>
    <t>National Geographic Adventure Compact Binocular</t>
  </si>
  <si>
    <t>ExploreOne - Compact Binoculars  (PDQ)</t>
  </si>
  <si>
    <t>ExploreOne - Compact Binoculars</t>
  </si>
  <si>
    <t>44-10530</t>
  </si>
  <si>
    <t>Discovery Compact Binocular</t>
  </si>
  <si>
    <t>ExploreHut Cupcake Truck</t>
  </si>
  <si>
    <t>88-70282</t>
  </si>
  <si>
    <t>ExploreFirst Preschool Jr. Microscope</t>
  </si>
  <si>
    <t>88-95002</t>
  </si>
  <si>
    <t>Nature Projector</t>
  </si>
  <si>
    <t>Your aspiring baker can easily imagine delivering cupcakes in the Explore Hut’s Cupcake truck. The big front window and open roof give your child plenty of vantage points to deliver cupcakes to all their friends and family. The play structure has both a split flap main entrance and a circular flap opening for crawl-through fun. When playtime is done, the Fire Engine can be easily collapsed and stored away until the next time the siren sounds.</t>
  </si>
  <si>
    <t>88-70203</t>
  </si>
  <si>
    <t>ExploreHut Camo Tunnel</t>
  </si>
  <si>
    <t>In addition to being a great hideout, the Explore Hut Camo Tunnel can spark hours of imaginative play for your young adventurer. The tunnel is designed to twist and bend to fit your child’s playtime needs and can also be attached to other Explore Hut structures using the hook and loop system. When playtime is done, the tunnel can be easily collapsed and stored away.</t>
  </si>
  <si>
    <t>National Geographic 40-640x Zoom Microscope w/SP Adapter</t>
  </si>
  <si>
    <t>ExploreOne - 300-1200x Microscope Set (Closed Box)</t>
  </si>
  <si>
    <t xml:space="preserve">ExploreOne Titan Telescope  </t>
  </si>
  <si>
    <t>See the amazing views of the night sky with this rich field ExploreOne Titan 70mm telescope.  The constellation appears alive as the full moon emerges, casting its radiant glow up the landscape below.  Look through this optical tube and erecting prism eyepiece to get a close-up view of the landscape around you and the vast solar system.  Astro photography made easy with the smartphone adapter.</t>
  </si>
  <si>
    <t>Features: Achromatic refractor telescope; Objective lens diameter: 70mm; Focal length: 400mm; Lenses: (20, 12.5 and 4mm); 90°-diagonal; 5x24 view finder;   Downloadable Astronomy Software</t>
  </si>
  <si>
    <t>Features: Achromatic telescope; Objective lens diameter: 50mm; Focal length: 600mm; Two eyepieces, Rotatable eyepiece diagonal, pan handle mount tripod, Smartphone adapter,  Downloadable Astronomy Software</t>
  </si>
  <si>
    <t>Show everyone what adventure really looks like by capturing your own exhilarating feats and outdoor exploration with the HD Action Camera with Wi-Fi.  With this compact device you can document your favorite experiences as they unfold in 1080p video or in stills with resolutions up to 12M.  Built in Wi-Fi makes it easy to transfer images and interact with your camera using your smart device.</t>
  </si>
  <si>
    <t>Order QTY</t>
  </si>
  <si>
    <t>16-12618</t>
  </si>
  <si>
    <t>Domestic Cost</t>
  </si>
  <si>
    <t xml:space="preserve">ExploreOne - Explore Set  </t>
  </si>
  <si>
    <t>Explore Scientific, LLC, 1010 South 48th Street, Springdale, AR 72762, orders@explorescientific.com, Tele: 866-252-3811 Fax 479-347-2998</t>
  </si>
  <si>
    <r>
      <t xml:space="preserve">Product Description </t>
    </r>
    <r>
      <rPr>
        <sz val="20"/>
        <color rgb="FFFF0000"/>
        <rFont val="Arial Rounded MT Bold"/>
        <family val="2"/>
      </rPr>
      <t>(Products in red are out of stock and available for back order)</t>
    </r>
  </si>
  <si>
    <t>88-70855</t>
  </si>
  <si>
    <t>ExploreHut Medieval Castle</t>
  </si>
  <si>
    <t>88-70844</t>
  </si>
  <si>
    <t>ExploreHut Princes Castle</t>
  </si>
  <si>
    <t>Cupcake Truck</t>
  </si>
  <si>
    <t>ExploreHut  Camo Hut</t>
  </si>
  <si>
    <t>88-70100</t>
  </si>
  <si>
    <t>ExploreHut Skidsteer</t>
  </si>
  <si>
    <t>88-70822</t>
  </si>
  <si>
    <t>ExploreHut Clubhouse</t>
  </si>
  <si>
    <t>88-70802</t>
  </si>
  <si>
    <t>ExploreHut Rocket</t>
  </si>
  <si>
    <t>88-70888</t>
  </si>
  <si>
    <t>ExploreHut Haunted House</t>
  </si>
  <si>
    <t>80-29502</t>
  </si>
  <si>
    <t>GSCOPE</t>
  </si>
  <si>
    <t>Galileoscope 50mm Refractor Telescope Kit</t>
  </si>
  <si>
    <t xml:space="preserve">STEM Electronics </t>
  </si>
  <si>
    <t>88-90162</t>
  </si>
  <si>
    <t>ExploreOne V8 Model Engine</t>
  </si>
  <si>
    <t>88-10321</t>
  </si>
  <si>
    <t>88-26010</t>
  </si>
  <si>
    <t>ExploreOne Interactive Fun Board</t>
  </si>
  <si>
    <t>ExploreOne - Magnifying Glass</t>
  </si>
  <si>
    <t>88-83017</t>
  </si>
  <si>
    <t>88-83015</t>
  </si>
  <si>
    <t>80-30050</t>
  </si>
  <si>
    <t>National Geographic Directional STARAPP 50mm Telescope</t>
  </si>
  <si>
    <t>80-30070</t>
  </si>
  <si>
    <t>National Geographic Directional STARAPP 70mm Telescope</t>
  </si>
  <si>
    <t>National Geographic Directional STARAPP 114mm Telescope</t>
  </si>
  <si>
    <t>National Geographic Adventure Compact Bino</t>
  </si>
  <si>
    <t>80-72000</t>
  </si>
  <si>
    <t>National Geographic 2X Ruler Magnifying Glass</t>
  </si>
  <si>
    <t xml:space="preserve">Discovery Metal Detector                           </t>
  </si>
  <si>
    <t xml:space="preserve">Discovery Adventure Scope                             </t>
  </si>
  <si>
    <t>80-40114</t>
  </si>
  <si>
    <t>https://cdn.shopify.com/s/files/1/0390/6029/products/BR_16-12618_Silver_1_1800x1800.jpg?v=1600964106</t>
  </si>
  <si>
    <t>https://cdn.shopify.com/s/files/1/0390/6029/products/1_10979a3f-eb0a-4d34-9b86-52e3348254d6_1800x1800.jpg?v=1579884855</t>
  </si>
  <si>
    <t>https://cdn.shopify.com/s/files/1/0390/6029/products/2_9943eb6e-86c1-448a-a6b3-598e54f70af8_1800x1800.jpg?v=1571439053</t>
  </si>
  <si>
    <t>https://cdn.shopify.com/s/files/1/0390/6029/products/crawler_1024x1024_f24e0b43-3b63-40de-9119-eb9486e91b67_1800x1800.jpg?v=1571439056</t>
  </si>
  <si>
    <t>https://cdn.shopify.com/s/files/1/0390/6029/products/BirdFeeder_4_1024x1024_3af632c9-4029-4e32-a0e7-7f7072637b40_1800x1800.jpg?v=1611689344</t>
  </si>
  <si>
    <t>https://cdn.shopify.com/s/files/1/0390/6029/products/Discovery_Micro_1800x1800.jpg?v=1571439075</t>
  </si>
  <si>
    <t>https://cdn.shopify.com/s/files/1/0390/6029/products/4_5a7e4b6c-936a-442b-bbfa-55f29b1c71c3_1800x1800.jpg?v=1571439053</t>
  </si>
  <si>
    <t>https://cdn.shopify.com/s/files/1/0390/6029/products/Discovery_Ad2_1800x1800.jpg?v=1571439075</t>
  </si>
  <si>
    <t>https://cdn.shopify.com/s/files/1/0390/6029/products/1_3089dbfb-8f9d-45ea-a5f0-ade4598d6636_1800x1800.jpg?v=1571439052</t>
  </si>
  <si>
    <t>https://cdn.shopify.com/s/files/1/0390/6029/products/1_44f4a69f-118d-40d6-87b0-3d7d022934c4_1800x1800.jpg?v=1571439051</t>
  </si>
  <si>
    <t>https://cdn.shopify.com/s/files/1/0390/6029/products/1_1c42ac8a-43c5-46cb-b5bc-e648cdede39a_1800x1800.jpg?v=1571439051</t>
  </si>
  <si>
    <t>https://cdn.shopify.com/s/files/1/0390/6029/products/44-10051_Juno_1_11555c6c-fe0b-4e05-a24d-20a092aefc36_1800x1800.jpg?v=1609178539</t>
  </si>
  <si>
    <t>https://cdn.shopify.com/s/files/1/0390/6029/products/44-10051_Juno_1_1800x1800.jpg?v=1609178498</t>
  </si>
  <si>
    <t>https://cdn.shopify.com/s/files/1/0390/6029/products/2_12e01209-0def-44af-937a-94b74737eb59-1_1800x1800.jpg?v=1571439051</t>
  </si>
  <si>
    <t>https://cdn.shopify.com/s/files/1/0390/6029/products/Discovery_1800x1800.jpg?v=1571439075</t>
  </si>
  <si>
    <t>https://cdn.shopify.com/s/files/1/0390/6029/products/5_338eff39-4496-4e0b-9e6a-8e04263505ce_1800x1800.jpg?v=1571439051</t>
  </si>
  <si>
    <t>https://cdn.shopify.com/s/files/1/0390/6029/products/fd_1800x1800.jpg?v=1571439077</t>
  </si>
  <si>
    <t>https://cdn.shopify.com/s/files/1/0390/6029/products/44-20006_AdventureScope_5_1800x1800.jpg?v=1571439075</t>
  </si>
  <si>
    <t>https://cdn.shopify.com/s/files/1/0390/6029/products/6_31524a09-ea34-4544-8b86-014760cf79e0_1800x1800.jpg?v=1571439051</t>
  </si>
  <si>
    <t>https://cdn.shopify.com/s/files/1/0390/6029/products/44-20101_1200xMicro_3_2019_1800x1800.jpg?v=1571439052</t>
  </si>
  <si>
    <t>https://cdn.shopify.com/s/files/1/0390/6029/products/812257018482_1800x1800.jpg?v=1571439075</t>
  </si>
  <si>
    <t>https://cdn.shopify.com/s/files/1/0390/6029/products/1165996_1_1800x1800.jpg?v=1571439075</t>
  </si>
  <si>
    <t>https://cdn.shopify.com/s/files/1/0390/6029/products/PH_44-50101_900xMicroAccessories_2_2016_8db746f6-7d67-462f-9b5b-501d0558dccd_1800x1800.jpg?v=1571439077</t>
  </si>
  <si>
    <t>https://cdn.shopify.com/s/files/1/0390/6029/products/Micro_2_1800x1800.jpg?v=1571439077</t>
  </si>
  <si>
    <t>https://cdn.shopify.com/s/files/1/0390/6029/products/812257018499_1800x1800.jpg?v=1571439075</t>
  </si>
  <si>
    <t>https://cdn.shopify.com/s/files/1/0390/6029/products/NG_80-00430_2_1800x1800.jpg?v=1580839139</t>
  </si>
  <si>
    <t>https://cdn.shopify.com/s/files/1/0390/6029/products/NG_80-00842CP_1_1800x1800.jpg?v=1592486601</t>
  </si>
  <si>
    <t>80-01032CP</t>
  </si>
  <si>
    <t>https://cdn.shopify.com/s/files/1/0390/6029/products/80-01032CP_1_1800x1800.jpg?v=1621878793</t>
  </si>
  <si>
    <t>https://cdn.shopify.com/s/files/1/0390/6029/products/NG1_2f0de99d-97b6-4f53-8261-f5148f038c49_1800x1800.jpg?v=1579884864</t>
  </si>
  <si>
    <t>https://cdn.shopify.com/s/files/1/0390/6029/products/80-10050CF_CF600NewDewShield_3_1800x1800.jpg?v=1585577945</t>
  </si>
  <si>
    <t>https://cdn.shopify.com/s/files/1/0390/6029/products/rweb_1800x1800.jpg?v=1571439077</t>
  </si>
  <si>
    <t>https://cdn.shopify.com/s/files/1/0390/6029/products/NG2_1a22d4d3-0203-43eb-8149-818c40d937c0_1800x1800.jpg?v=1571439051</t>
  </si>
  <si>
    <t>https://cdn.shopify.com/s/files/1/0390/6029/products/71tqMlBXzML._SL1148_1800x1800.jpg?v=1571439087</t>
  </si>
  <si>
    <t>https://cdn.shopify.com/s/files/1/0390/6029/products/80-10201_2_1800x1800.jpg?v=1571439122</t>
  </si>
  <si>
    <t>https://cdn.shopify.com/s/files/1/0390/6029/products/m1_1800x1800.jpg?v=1571439052</t>
  </si>
  <si>
    <t>80-10821CP</t>
  </si>
  <si>
    <t>https://cdn.shopify.com/s/files/1/0390/6029/products/eb_1800x1800.jpg?v=1579884868</t>
  </si>
  <si>
    <t>https://cdn.shopify.com/s/files/1/0390/6029/products/bwr_1800x1800.jpg?v=1579884873</t>
  </si>
  <si>
    <t>https://cdn.shopify.com/s/files/1/0390/6029/products/8011025_1_1800x1800.jpg?v=1598386381</t>
  </si>
  <si>
    <t>https://cdn.shopify.com/s/files/1/0390/6029/products/3_f9361fcd-a943-40f9-b0ea-0295647e2bfc_1800x1800.jpg?v=1571439053</t>
  </si>
  <si>
    <t>https://cdn.shopify.com/s/files/1/0390/6029/products/1_7bfac0c8-74b7-4a6a-b7bf-44e73970ffe3_1800x1800.jpg?v=1571439053</t>
  </si>
  <si>
    <t>https://cdn.shopify.com/s/files/1/0390/6029/products/cw_1800x1800.jpg?v=1571439053</t>
  </si>
  <si>
    <t>https://cdn.shopify.com/s/files/1/0390/6029/products/NG_Metal_1800x1800.jpg?v=1571439087</t>
  </si>
  <si>
    <t>https://cdn.shopify.com/s/files/1/0390/6029/products/NG80-20012_DigitalMetalDetector_1_1800x1800.jpg?v=1580835494</t>
  </si>
  <si>
    <t>https://cdn.shopify.com/s/files/1/0390/6029/products/m7_1800x1800.jpg?v=1571439052</t>
  </si>
  <si>
    <t>80-21040CP</t>
  </si>
  <si>
    <t>https://cdn.shopify.com/s/files/1/0390/6029/products/80-20104_3_480x480.jpg?v=1605110986</t>
  </si>
  <si>
    <t>https://cdn.shopify.com/s/files/1/0390/6029/products/114_1800x1800.jpg?v=1571439076</t>
  </si>
  <si>
    <t>https://cdn.shopify.com/s/files/1/0390/6029/products/m2_595b7062-3a2e-443e-af49-a33d98bc331b_1800x1800.jpg?v=1610120664</t>
  </si>
  <si>
    <t>https://cdn.shopify.com/s/files/1/0390/6029/products/DeskMag_5_1800x1800.jpg?v=1580835128</t>
  </si>
  <si>
    <t>https://cdn.shopify.com/s/files/1/0390/6029/products/80-29501_1_1800x1800.jpg?v=1580834255</t>
  </si>
  <si>
    <t>https://cdn.shopify.com/s/files/1/0390/6029/products/10_3a5c291e-b48a-4fd7-95f0-8eaf08e928ba_1800x1800.jpg?v=1571439076</t>
  </si>
  <si>
    <t>https://cdn.shopify.com/s/files/1/0390/6029/products/1_b8958d73-e22f-4fed-86bf-5403edfed126_1800x1800.jpg?v=1571439051</t>
  </si>
  <si>
    <t>80-40071CF</t>
  </si>
  <si>
    <t>https://cdn.shopify.com/s/files/1/0390/6029/products/1_bfb5bb34-17d5-401d-91ae-f6bc631ab113_1800x1800.jpg?v=1605107443</t>
  </si>
  <si>
    <t>https://cdn.shopify.com/s/files/1/0390/6029/products/NG_80-50101_900xMicroCase_1_1800x1800.jpg?v=1601995098</t>
  </si>
  <si>
    <t>https://cdn.shopify.com/s/files/1/0390/6029/products/1_41516bb8-f1f3-42cb-8c61-e26bc7a8bb1c_1800x1800.jpg?v=1571439053</t>
  </si>
  <si>
    <t>https://cdn.shopify.com/s/files/1/0390/6029/products/80-832TP_5_1800x1800.jpg?v=1611604307</t>
  </si>
  <si>
    <t>https://cdn.shopify.com/s/files/1/0390/6029/products/theseus_1800x1800.jpg?v=1571439053</t>
  </si>
  <si>
    <t>https://cdn.shopify.com/s/files/1/0390/6029/products/aries1_2854x_b786b2b9-37a7-4bab-a61f-0a173c94847c_1800x1800.jpg?v=1571439085</t>
  </si>
  <si>
    <t>https://cdn.shopify.com/s/files/1/0390/6029/products/wf_1800x1800.jpg?v=1571439077</t>
  </si>
  <si>
    <t>https://cdn.shopify.com/s/files/1/0390/6029/products/Aurora_1800x1800.jpg?v=1571439053</t>
  </si>
  <si>
    <t>https://cdn.shopify.com/s/files/1/0390/6029/products/Gemini_1800x1800.jpg?v=1571439053</t>
  </si>
  <si>
    <t>https://cdn.shopify.com/s/files/1/0390/6029/products/3_0ddee5b8-e408-49a4-a3cd-f462838c6fa7_1800x1800.jpg?v=1571439053</t>
  </si>
  <si>
    <t>https://cdn.shopify.com/s/files/1/0390/6029/products/EX_88-20001_MetalDetector_2_1800x1800.jpg?v=1601928377</t>
  </si>
  <si>
    <t>https://cdn.shopify.com/s/files/1/0390/6029/products/88-20006_AdventureScope_PMS347_5_1800x1800.jpg?v=1571439086</t>
  </si>
  <si>
    <t>https://cdn.shopify.com/s/files/1/0390/6029/products/7_1024x1024_39d142ca-a748-4830-b27c-af40707999b0_1800x1800.jpg?v=1571439054</t>
  </si>
  <si>
    <t>https://cdn.shopify.com/s/files/1/0390/6029/products/88-20114_Aurora_II_1_2020_1800x1800.jpg?v=1596638583</t>
  </si>
  <si>
    <t>https://cdn.shopify.com/s/files/1/0390/6029/products/88-20170_Gemini_II_1_2020_1800x1800.jpg?v=1596638682</t>
  </si>
  <si>
    <t>https://cdn.shopify.com/s/files/1/0390/6029/products/2_e49ba8de-f23d-449c-abee-71cf35394b8b_1800x1800.jpg?v=1571439084</t>
  </si>
  <si>
    <t>https://cdn.shopify.com/s/files/1/0390/6029/products/88-29501_1_1800x1800.jpg?v=1596042885</t>
  </si>
  <si>
    <t>https://cdn.shopify.com/s/files/1/0390/6029/products/2x4x_Mag_1800x1800.jpg?v=1571439085</t>
  </si>
  <si>
    <t>https://cdn.shopify.com/s/files/1/0390/6029/products/2_f517ef3f-ff72-4556-841b-3a083aa58b4c_1800x1800.jpg?v=1571439054</t>
  </si>
  <si>
    <t>https://cdn.shopify.com/s/files/1/0390/6029/products/88-41101-4_1800x1800.jpg?v=1571439052</t>
  </si>
  <si>
    <t>https://cdn.shopify.com/s/files/1/0390/6029/products/EX_88-51000_1200Micro_3_1800x1800.jpg?v=1571439053</t>
  </si>
  <si>
    <t>https://cdn.shopify.com/s/files/1/0390/6029/products/m3_1800x1800.jpg?v=1571439052</t>
  </si>
  <si>
    <t>https://cdn.shopify.com/s/files/1/0390/6029/products/6_cfc041f3-ca25-4e2c-9a1c-d9a028d3a695_1800x1800.jpg?v=1571439052</t>
  </si>
  <si>
    <t>https://cdn.shopify.com/s/files/1/0390/6029/products/EXH_88-70141_3_1800x1800.jpg?v=1571439085</t>
  </si>
  <si>
    <t>https://cdn.shopify.com/s/files/1/0390/6029/products/NG3_ad259a56-d3c1-47a2-a6fd-b961c1b94d29_1800x1800.jpg?v=1571439077</t>
  </si>
  <si>
    <t>https://cdn.shopify.com/s/files/1/0390/6029/products/m8_1800x1800.jpg?v=1571439052</t>
  </si>
  <si>
    <t>National Geographic Jr Metal Detector</t>
  </si>
  <si>
    <t>80-30124</t>
  </si>
  <si>
    <t>National Geographic 50mm Telescope and 640x Microscope Set</t>
  </si>
  <si>
    <t>Telescope &amp; Microscope</t>
  </si>
  <si>
    <t>This Telescope &amp; Microscope Set contains two articles, which allow you the first step into astronomy and microscopy!  A telescope with 60x magnification and a microscope with up to 640x magnification! Discover the world of unknown microorganisms by using the microscope and explore the secrets of living organisms like a real scientist.  Explore our cosmos with this telescope and discover our planetary system. A generous accessory package completes the set and offers the possibility to dive immediately into the exciting worlds!</t>
  </si>
  <si>
    <t>https://cdn.shopify.com/s/files/1/0390/6029/products/80-30124_11_1800x1800.jpg?v=1627306269</t>
  </si>
  <si>
    <t>ExploreOne 70mm Titan Telescope</t>
  </si>
  <si>
    <t>80-60500</t>
  </si>
  <si>
    <t>National Geographic Carbon Trekking Poles</t>
  </si>
  <si>
    <t>80-82000</t>
  </si>
  <si>
    <t>National Geographic NT 114CF Silver Carbon Fiber Telescope</t>
  </si>
  <si>
    <t>88-10430</t>
  </si>
  <si>
    <t>ExploreOne Rock Tumbler</t>
  </si>
  <si>
    <t>88-90175</t>
  </si>
  <si>
    <t>ExploreOne 125 Scientific Challenge Set</t>
  </si>
  <si>
    <t>88-90100</t>
  </si>
  <si>
    <t>ExploreOne Rumbling Robots</t>
  </si>
  <si>
    <t>88-90153</t>
  </si>
  <si>
    <t>ExploreOne 50 Creativity Science Set</t>
  </si>
  <si>
    <t>88-90188</t>
  </si>
  <si>
    <t>ExploreOne Detector Challenge</t>
  </si>
  <si>
    <t>88-90135</t>
  </si>
  <si>
    <t>ExploreOne 14 Electronic Science Set</t>
  </si>
  <si>
    <t>44-10321</t>
  </si>
  <si>
    <t>88-34550</t>
  </si>
  <si>
    <t>Explore One STAR50APP - 50mm Refractor Telescope w/ Panhandle Mount and Astronomy APP</t>
  </si>
  <si>
    <t>Explore One CF350 Silver Carbon Fiber Wrap 50mm AZ Mount Telescope</t>
  </si>
  <si>
    <t>88-10073CF</t>
  </si>
  <si>
    <t>ExploreOne CF400 Blue Carbon Fiber Wrap 70mm Pan Handle AZ Mount Telescope</t>
  </si>
  <si>
    <t>https://cdn.shopify.com/s/files/1/0390/6029/products/CF400_1800x1800.jpg?v=1603381714</t>
  </si>
  <si>
    <t>88-83007</t>
  </si>
  <si>
    <t>STEM</t>
  </si>
  <si>
    <t>Creative</t>
  </si>
  <si>
    <t>Alpen LED Rechargeable Headlamp/Flashlight</t>
  </si>
  <si>
    <t>National Geographic LED Headlight Rechargeable</t>
  </si>
  <si>
    <t>300AC</t>
  </si>
  <si>
    <t>Alpen Shasta Ridge Series 4K WiFi HD Action Sports Camera</t>
  </si>
  <si>
    <t>Camera</t>
  </si>
  <si>
    <t>Alpen</t>
  </si>
  <si>
    <t>National Geographic Carbon Trekking Poles Set</t>
  </si>
  <si>
    <t>Explore Science Innovative Detector Challenge - STEM</t>
  </si>
  <si>
    <t>Explore Science</t>
  </si>
  <si>
    <t>80-60590</t>
  </si>
  <si>
    <t>National Geographic LCD Metal Detector</t>
  </si>
  <si>
    <t>Explore Scientific</t>
  </si>
  <si>
    <t>FL-80640-iEXOS</t>
  </si>
  <si>
    <t>Explore FirstLight 80mm Telescope Go-To Tracker Combo</t>
  </si>
  <si>
    <t xml:space="preserve">Explore Scientifc </t>
  </si>
  <si>
    <t>National Geographic 4x30 Binoculars</t>
  </si>
  <si>
    <t>80-50070</t>
  </si>
  <si>
    <t>National Geographic RT70400 - 70mm Reflector Telescope with Panhandle Mount</t>
  </si>
  <si>
    <t>ExploreOne Action Camera HD WiFi</t>
  </si>
  <si>
    <t>80-83002</t>
  </si>
  <si>
    <t>National Geographic 4K WIFI Action Camera</t>
  </si>
  <si>
    <t>80-76500</t>
  </si>
  <si>
    <t>National Geographic 42MM Single Bridge Roof Binocular 8x</t>
  </si>
  <si>
    <t>80-76510</t>
  </si>
  <si>
    <t>National Geographic 42MM Single Bridge Roof Binocular 10x</t>
  </si>
  <si>
    <t>80-76520</t>
  </si>
  <si>
    <t>National Geographic 42MM Open Bridge Roof Binocular 8x</t>
  </si>
  <si>
    <t>80-76530</t>
  </si>
  <si>
    <t>National Geographic 42MM Open Bridge Roof Binocular 10x</t>
  </si>
  <si>
    <t>80-76540</t>
  </si>
  <si>
    <t>National Geographic 25MM Compact Roof Binocular 8x</t>
  </si>
  <si>
    <t>80-76550</t>
  </si>
  <si>
    <t>National Geographic 25MM Compact Roof Binocular 10x</t>
  </si>
  <si>
    <t>National Geographic 10x50 Binoculars</t>
  </si>
  <si>
    <t>ES-20843</t>
  </si>
  <si>
    <t>Explore Scientific G600 ED Series 8x42 Binoculars</t>
  </si>
  <si>
    <t>ES-21043</t>
  </si>
  <si>
    <t>Explore Scientific G600 ED Series 10x42 Binoculars</t>
  </si>
  <si>
    <t>ES-20856</t>
  </si>
  <si>
    <t>Explore Scientific G600 ED Series 8x56 Binoculars</t>
  </si>
  <si>
    <t>Explore One Star Maker Video Kit</t>
  </si>
  <si>
    <t>Explore One</t>
  </si>
  <si>
    <t>88-83021</t>
  </si>
  <si>
    <t>Explore One 4K Action Camera with WiFi</t>
  </si>
  <si>
    <t>Explore Scientific LLC,  2022 Price List</t>
  </si>
  <si>
    <t>Weather Stations Explore Scientific</t>
  </si>
  <si>
    <t>Individual Package</t>
  </si>
  <si>
    <t>Color</t>
  </si>
  <si>
    <t>W</t>
  </si>
  <si>
    <t>H</t>
  </si>
  <si>
    <t>D</t>
  </si>
  <si>
    <t>Stock</t>
  </si>
  <si>
    <t>Weather Stations</t>
  </si>
  <si>
    <t>WSX3001</t>
  </si>
  <si>
    <t>Deluxe professional weather station, 7 in 1 sensor and thermo hygro sensor</t>
  </si>
  <si>
    <t>Gre</t>
  </si>
  <si>
    <t>WSX1001</t>
  </si>
  <si>
    <t>Professional weather station, 5 in 1 sensor</t>
  </si>
  <si>
    <t>Wht</t>
  </si>
  <si>
    <t>WSH5002</t>
  </si>
  <si>
    <t>Horizontal deluxe weatherstation with VA display and touch key</t>
  </si>
  <si>
    <t>Gye</t>
  </si>
  <si>
    <t>WSH4102</t>
  </si>
  <si>
    <t>Smart weatherstation with wifi and Tuya support</t>
  </si>
  <si>
    <t>WSH4009GYE</t>
  </si>
  <si>
    <t>Weather station with in/outdoor temp/humidity</t>
  </si>
  <si>
    <t>WSH4008</t>
  </si>
  <si>
    <t>Color weather station - black</t>
  </si>
  <si>
    <t>WSH4005</t>
  </si>
  <si>
    <t>Color weather station with 3 sensors - white</t>
  </si>
  <si>
    <t>WSH4003</t>
  </si>
  <si>
    <t>Weather station with 3 sensors -white</t>
  </si>
  <si>
    <t>WSH4002CM3000</t>
  </si>
  <si>
    <t>Weather station with temp, humidity - black</t>
  </si>
  <si>
    <t>Blk</t>
  </si>
  <si>
    <t>Clocks/Weather Stations</t>
  </si>
  <si>
    <t>RPW3009CM3000</t>
  </si>
  <si>
    <t>Radio controlled clock with weather and outdoor temperature</t>
  </si>
  <si>
    <t>RPW3008CM3000</t>
  </si>
  <si>
    <t>RC Projection clock with weather - black</t>
  </si>
  <si>
    <t>RPW3008SHZI000</t>
  </si>
  <si>
    <t>RC Projection clock with weather -Silver</t>
  </si>
  <si>
    <t>RDC8001</t>
  </si>
  <si>
    <t>Jumbo Weather Clock with outdoor sensor</t>
  </si>
  <si>
    <t>RDC3006</t>
  </si>
  <si>
    <t>Radio controlled clock - black</t>
  </si>
  <si>
    <t>RDC1008</t>
  </si>
  <si>
    <t xml:space="preserve">Mini radio controlled clock with Larger display </t>
  </si>
  <si>
    <t>RDC1005GYE000</t>
  </si>
  <si>
    <t>Radio controlled clock - white</t>
  </si>
  <si>
    <t>RDC1005</t>
  </si>
  <si>
    <t>RDC1004GYE000</t>
  </si>
  <si>
    <t>wht</t>
  </si>
  <si>
    <t>RDC1004CM3000</t>
  </si>
  <si>
    <t>RDP3007</t>
  </si>
  <si>
    <t>Radio controlled projection clock - black</t>
  </si>
  <si>
    <t>RDP1001GYE000</t>
  </si>
  <si>
    <t>Radio controlled projection clock - white</t>
  </si>
  <si>
    <t>RDP1001CM3000</t>
  </si>
  <si>
    <t>RAC1001CM3000</t>
  </si>
  <si>
    <t>Analogue clock with radio controlled and trendy design</t>
  </si>
  <si>
    <t>blk</t>
  </si>
  <si>
    <t>RGT1001</t>
  </si>
  <si>
    <t>rain gauge thermometer weather station</t>
  </si>
  <si>
    <t>BCC1001</t>
  </si>
  <si>
    <t>Clock with BT speakers / wireless charge</t>
  </si>
  <si>
    <t>Accessories and Sensors</t>
  </si>
  <si>
    <t>SP6001</t>
  </si>
  <si>
    <t>Pool and spa sensor used in WSX series</t>
  </si>
  <si>
    <t>ST2001H</t>
  </si>
  <si>
    <t>Thermo / hygro sensor used in WSX series</t>
  </si>
  <si>
    <t>ST1003H</t>
  </si>
  <si>
    <t>Thermo / hygro sensor used in WSH4001</t>
  </si>
  <si>
    <t>ST1002</t>
  </si>
  <si>
    <t>Temp sensor used on RPW3008</t>
  </si>
  <si>
    <t>80-30640</t>
  </si>
  <si>
    <t>80-01042WP</t>
  </si>
  <si>
    <t>9503.00.0011</t>
  </si>
  <si>
    <t>National Geographic 10x42 Waterproof Binoculars with Floating Strap</t>
  </si>
  <si>
    <t>80-20201</t>
  </si>
  <si>
    <t>National Geographic 40x-1600x Microscope with USB Eyepiece</t>
  </si>
  <si>
    <t>Sporting Optics-Dealer</t>
  </si>
  <si>
    <r>
      <rPr>
        <sz val="10"/>
        <color rgb="FFFFFFFF"/>
        <rFont val="Calibri"/>
        <family val="2"/>
      </rPr>
      <t>MODEL #</t>
    </r>
  </si>
  <si>
    <r>
      <rPr>
        <sz val="10"/>
        <color rgb="FFFFFFFF"/>
        <rFont val="Calibri"/>
        <family val="2"/>
      </rPr>
      <t>PRODUCT DESCRIPTION</t>
    </r>
  </si>
  <si>
    <r>
      <rPr>
        <sz val="10"/>
        <color rgb="FFFFFFFF"/>
        <rFont val="Calibri"/>
        <family val="2"/>
      </rPr>
      <t>UPC</t>
    </r>
  </si>
  <si>
    <r>
      <rPr>
        <sz val="10"/>
        <color rgb="FFFFFFFF"/>
        <rFont val="Calibri"/>
        <family val="2"/>
      </rPr>
      <t>DEALER</t>
    </r>
  </si>
  <si>
    <r>
      <rPr>
        <sz val="10"/>
        <color rgb="FFFFFFFF"/>
        <rFont val="Calibri"/>
        <family val="2"/>
      </rPr>
      <t>2020 PROMO RETAIL</t>
    </r>
  </si>
  <si>
    <r>
      <rPr>
        <sz val="10"/>
        <color rgb="FFFFFFFF"/>
        <rFont val="Calibri"/>
        <family val="2"/>
      </rPr>
      <t>2020 RETAIL</t>
    </r>
  </si>
  <si>
    <r>
      <rPr>
        <sz val="10"/>
        <color rgb="FF004438"/>
        <rFont val="Calibri"/>
        <family val="2"/>
      </rPr>
      <t>RAINIER BINOCULARS</t>
    </r>
  </si>
  <si>
    <r>
      <rPr>
        <sz val="9"/>
        <color rgb="FF231F20"/>
        <rFont val="Calibri"/>
        <family val="2"/>
      </rPr>
      <t>RAINIER 8X42 EDHD</t>
    </r>
  </si>
  <si>
    <r>
      <rPr>
        <sz val="9"/>
        <color rgb="FF231F20"/>
        <rFont val="Calibri"/>
        <family val="2"/>
      </rPr>
      <t>RAINIER 10X42 EDHD</t>
    </r>
  </si>
  <si>
    <r>
      <rPr>
        <sz val="10"/>
        <color rgb="FF004438"/>
        <rFont val="Calibri"/>
        <family val="2"/>
      </rPr>
      <t>TETON BINOCULARS</t>
    </r>
  </si>
  <si>
    <r>
      <rPr>
        <sz val="9"/>
        <color rgb="FF231F20"/>
        <rFont val="Calibri"/>
        <family val="2"/>
      </rPr>
      <t>TETON 10X42 EDHD</t>
    </r>
  </si>
  <si>
    <r>
      <rPr>
        <sz val="9"/>
        <color rgb="FF231F20"/>
        <rFont val="Calibri"/>
        <family val="2"/>
      </rPr>
      <t>TETON 10X50 EDHD</t>
    </r>
  </si>
  <si>
    <r>
      <rPr>
        <sz val="9"/>
        <color rgb="FF231F20"/>
        <rFont val="Calibri"/>
        <family val="2"/>
      </rPr>
      <t>TETON 8x42 EDHD</t>
    </r>
  </si>
  <si>
    <r>
      <rPr>
        <sz val="9"/>
        <color rgb="FF231F20"/>
        <rFont val="Calibri"/>
        <family val="2"/>
      </rPr>
      <t>TETON 10x42 EDHD</t>
    </r>
  </si>
  <si>
    <r>
      <rPr>
        <sz val="10"/>
        <color rgb="FF004438"/>
        <rFont val="Calibri"/>
        <family val="2"/>
      </rPr>
      <t>APEX XP BINOCULARS</t>
    </r>
  </si>
  <si>
    <r>
      <rPr>
        <sz val="9"/>
        <color rgb="FF231F20"/>
        <rFont val="Calibri"/>
        <family val="2"/>
      </rPr>
      <t>APEX XP 10X42  ED</t>
    </r>
  </si>
  <si>
    <r>
      <rPr>
        <sz val="9"/>
        <color rgb="FF231F20"/>
        <rFont val="Calibri"/>
        <family val="2"/>
      </rPr>
      <t>APEX XP 8x56  ED</t>
    </r>
  </si>
  <si>
    <r>
      <rPr>
        <sz val="10"/>
        <color rgb="FF004438"/>
        <rFont val="Calibri"/>
        <family val="2"/>
      </rPr>
      <t>APEX BINOCULARS</t>
    </r>
  </si>
  <si>
    <r>
      <rPr>
        <sz val="9"/>
        <color rgb="FF231F20"/>
        <rFont val="Calibri"/>
        <family val="2"/>
      </rPr>
      <t>APEX 8X42</t>
    </r>
  </si>
  <si>
    <r>
      <rPr>
        <sz val="9"/>
        <color rgb="FF231F20"/>
        <rFont val="Calibri"/>
        <family val="2"/>
      </rPr>
      <t>APEX 10X42</t>
    </r>
  </si>
  <si>
    <r>
      <rPr>
        <sz val="9"/>
        <color rgb="FF231F20"/>
        <rFont val="Calibri"/>
        <family val="2"/>
      </rPr>
      <t>APEX 10X50</t>
    </r>
  </si>
  <si>
    <r>
      <rPr>
        <sz val="9"/>
        <color rgb="FF231F20"/>
        <rFont val="Calibri"/>
        <family val="2"/>
      </rPr>
      <t>APEX 12X50</t>
    </r>
  </si>
  <si>
    <r>
      <rPr>
        <sz val="10"/>
        <color rgb="FF004438"/>
        <rFont val="Calibri"/>
        <family val="2"/>
      </rPr>
      <t>SHASTA RIDGE BINOCULARS</t>
    </r>
  </si>
  <si>
    <r>
      <rPr>
        <sz val="9"/>
        <color rgb="FF231F20"/>
        <rFont val="Calibri"/>
        <family val="2"/>
      </rPr>
      <t>387SR</t>
    </r>
  </si>
  <si>
    <r>
      <rPr>
        <sz val="9"/>
        <color rgb="FF231F20"/>
        <rFont val="Calibri"/>
        <family val="2"/>
      </rPr>
      <t>SHASTA RIDGE 8x42</t>
    </r>
  </si>
  <si>
    <r>
      <rPr>
        <sz val="9"/>
        <color rgb="FF231F20"/>
        <rFont val="Calibri"/>
        <family val="2"/>
      </rPr>
      <t>390SR</t>
    </r>
  </si>
  <si>
    <r>
      <rPr>
        <sz val="9"/>
        <color rgb="FF231F20"/>
        <rFont val="Calibri"/>
        <family val="2"/>
      </rPr>
      <t>SHASTA RIDGE 10x42</t>
    </r>
  </si>
  <si>
    <r>
      <rPr>
        <sz val="9"/>
        <color rgb="FF231F20"/>
        <rFont val="Calibri"/>
        <family val="2"/>
      </rPr>
      <t>391-G1SR</t>
    </r>
  </si>
  <si>
    <r>
      <rPr>
        <sz val="9"/>
        <color rgb="FF231F20"/>
        <rFont val="Calibri"/>
        <family val="2"/>
      </rPr>
      <t>392SR</t>
    </r>
  </si>
  <si>
    <r>
      <rPr>
        <sz val="9"/>
        <color rgb="FF231F20"/>
        <rFont val="Calibri"/>
        <family val="2"/>
      </rPr>
      <t>NEW SHASTA RIDGE 8x42</t>
    </r>
  </si>
  <si>
    <r>
      <rPr>
        <sz val="9"/>
        <color rgb="FF231F20"/>
        <rFont val="Calibri"/>
        <family val="2"/>
      </rPr>
      <t>394SR</t>
    </r>
  </si>
  <si>
    <r>
      <rPr>
        <sz val="9"/>
        <color rgb="FF231F20"/>
        <rFont val="Calibri"/>
        <family val="2"/>
      </rPr>
      <t>NEW SHASTA RIDGE 10x42</t>
    </r>
  </si>
  <si>
    <r>
      <rPr>
        <sz val="10"/>
        <color rgb="FF004438"/>
        <rFont val="Calibri"/>
        <family val="2"/>
      </rPr>
      <t>WINGS BINOCULARS</t>
    </r>
  </si>
  <si>
    <r>
      <rPr>
        <sz val="9"/>
        <color rgb="FF231F20"/>
        <rFont val="Calibri"/>
        <family val="2"/>
      </rPr>
      <t>WINGS 8x26</t>
    </r>
  </si>
  <si>
    <r>
      <rPr>
        <sz val="9"/>
        <color rgb="FF231F20"/>
        <rFont val="Calibri"/>
        <family val="2"/>
      </rPr>
      <t>WINGS 10x26</t>
    </r>
  </si>
  <si>
    <r>
      <rPr>
        <sz val="9"/>
        <color rgb="FF231F20"/>
        <rFont val="Calibri"/>
        <family val="2"/>
      </rPr>
      <t>WINGS 8x34</t>
    </r>
  </si>
  <si>
    <r>
      <rPr>
        <sz val="9"/>
        <color rgb="FF231F20"/>
        <rFont val="Calibri"/>
        <family val="2"/>
      </rPr>
      <t>WINGS 10x34</t>
    </r>
  </si>
  <si>
    <r>
      <rPr>
        <sz val="9"/>
        <color rgb="FF231F20"/>
        <rFont val="Calibri"/>
        <family val="2"/>
      </rPr>
      <t>WINGS 8x42</t>
    </r>
  </si>
  <si>
    <r>
      <rPr>
        <sz val="9"/>
        <color rgb="FF231F20"/>
        <rFont val="Calibri"/>
        <family val="2"/>
      </rPr>
      <t>WINGS 10x42</t>
    </r>
  </si>
  <si>
    <r>
      <rPr>
        <sz val="9"/>
        <color rgb="FF231F20"/>
        <rFont val="Calibri"/>
        <family val="2"/>
      </rPr>
      <t>WINGS 8x56</t>
    </r>
  </si>
  <si>
    <r>
      <rPr>
        <sz val="10"/>
        <color rgb="FF004438"/>
        <rFont val="Calibri"/>
        <family val="2"/>
      </rPr>
      <t>KODIAK BINOCULARS</t>
    </r>
  </si>
  <si>
    <r>
      <rPr>
        <sz val="9"/>
        <color rgb="FF231F20"/>
        <rFont val="Calibri"/>
        <family val="2"/>
      </rPr>
      <t>KODIAK 8x42</t>
    </r>
  </si>
  <si>
    <r>
      <rPr>
        <sz val="9"/>
        <color rgb="FF231F20"/>
        <rFont val="Calibri"/>
        <family val="2"/>
      </rPr>
      <t>KODIAK 10x42</t>
    </r>
  </si>
  <si>
    <r>
      <rPr>
        <sz val="10"/>
        <color rgb="FF004438"/>
        <rFont val="Calibri"/>
        <family val="2"/>
      </rPr>
      <t>MAGNAVIEW BINOCULARS</t>
    </r>
  </si>
  <si>
    <r>
      <rPr>
        <sz val="9"/>
        <color rgb="FF231F20"/>
        <rFont val="Calibri"/>
        <family val="2"/>
      </rPr>
      <t>MAGNAVIEW 8x25</t>
    </r>
  </si>
  <si>
    <r>
      <rPr>
        <sz val="9"/>
        <color rgb="FF231F20"/>
        <rFont val="Calibri"/>
        <family val="2"/>
      </rPr>
      <t>MAGNAVIEW 10x25</t>
    </r>
  </si>
  <si>
    <r>
      <rPr>
        <sz val="9"/>
        <color rgb="FF231F20"/>
        <rFont val="Calibri"/>
        <family val="2"/>
      </rPr>
      <t>MAGNAVIEW 8x32</t>
    </r>
  </si>
  <si>
    <r>
      <rPr>
        <sz val="9"/>
        <color rgb="FF231F20"/>
        <rFont val="Calibri"/>
        <family val="2"/>
      </rPr>
      <t>MAGNAVIEW 10x32</t>
    </r>
  </si>
  <si>
    <r>
      <rPr>
        <sz val="9"/>
        <color rgb="FF231F20"/>
        <rFont val="Calibri"/>
        <family val="2"/>
      </rPr>
      <t>MAGNAVIEW 12x32</t>
    </r>
  </si>
  <si>
    <r>
      <rPr>
        <sz val="9"/>
        <color rgb="FF231F20"/>
        <rFont val="Calibri"/>
        <family val="2"/>
      </rPr>
      <t>MAGNAVIEW 8x42</t>
    </r>
  </si>
  <si>
    <r>
      <rPr>
        <sz val="9"/>
        <color rgb="FF231F20"/>
        <rFont val="Calibri"/>
        <family val="2"/>
      </rPr>
      <t>MAGNAVIEW 10x42</t>
    </r>
  </si>
  <si>
    <r>
      <rPr>
        <sz val="10"/>
        <color rgb="FF231F20"/>
        <rFont val="Arial"/>
        <family val="2"/>
      </rPr>
      <t xml:space="preserve">Explore Scientific / Bresser / Alpen: 1010 S 48th Street, Springdale, AR 72762
</t>
    </r>
    <r>
      <rPr>
        <sz val="10"/>
        <color rgb="FF231F20"/>
        <rFont val="Arial"/>
        <family val="2"/>
      </rPr>
      <t>Call us: 866-252-3811 • Website: www.bresserusa.com • Orders: order@explorescientific.com</t>
    </r>
  </si>
  <si>
    <r>
      <rPr>
        <sz val="10"/>
        <color rgb="FF004438"/>
        <rFont val="Calibri"/>
        <family val="2"/>
      </rPr>
      <t>MAGNAVIEW BINOCULARS PORRO</t>
    </r>
  </si>
  <si>
    <r>
      <rPr>
        <sz val="9"/>
        <color rgb="FF231F20"/>
        <rFont val="Calibri"/>
        <family val="2"/>
      </rPr>
      <t>MAGNAVIEW 10x50 PORRO</t>
    </r>
  </si>
  <si>
    <r>
      <rPr>
        <sz val="9"/>
        <color rgb="FF231F20"/>
        <rFont val="Calibri"/>
        <family val="2"/>
      </rPr>
      <t>MAGNAVIEW 8X42 PORRO</t>
    </r>
  </si>
  <si>
    <r>
      <rPr>
        <sz val="10"/>
        <color rgb="FF004438"/>
        <rFont val="Calibri"/>
        <family val="2"/>
      </rPr>
      <t>KODIAK SPOTTING SCOPES</t>
    </r>
  </si>
  <si>
    <r>
      <rPr>
        <sz val="9"/>
        <color rgb="FF231F20"/>
        <rFont val="Calibri"/>
        <family val="2"/>
      </rPr>
      <t>742N</t>
    </r>
  </si>
  <si>
    <r>
      <rPr>
        <sz val="9"/>
        <color rgb="FF231F20"/>
        <rFont val="Calibri"/>
        <family val="2"/>
      </rPr>
      <t>KODIAK 20-60X60</t>
    </r>
  </si>
  <si>
    <r>
      <rPr>
        <sz val="9"/>
        <color rgb="FF231F20"/>
        <rFont val="Calibri"/>
        <family val="2"/>
      </rPr>
      <t>745N</t>
    </r>
  </si>
  <si>
    <r>
      <rPr>
        <sz val="9"/>
        <color rgb="FF231F20"/>
        <rFont val="Calibri"/>
        <family val="2"/>
      </rPr>
      <t xml:space="preserve">KODIAK 20-60x60
</t>
    </r>
    <r>
      <rPr>
        <sz val="9"/>
        <color rgb="FF231F20"/>
        <rFont val="Calibri"/>
        <family val="2"/>
      </rPr>
      <t>w/45 deg EP</t>
    </r>
  </si>
  <si>
    <r>
      <rPr>
        <sz val="10"/>
        <color rgb="FF004438"/>
        <rFont val="Calibri"/>
        <family val="2"/>
      </rPr>
      <t>SHASTA RIDGE SPOTTING SCOPES</t>
    </r>
  </si>
  <si>
    <r>
      <rPr>
        <sz val="9"/>
        <color rgb="FF231F20"/>
        <rFont val="Calibri"/>
        <family val="2"/>
      </rPr>
      <t>SHASTA RIDGE 20-60x80</t>
    </r>
  </si>
  <si>
    <r>
      <rPr>
        <sz val="9"/>
        <color rgb="FF231F20"/>
        <rFont val="Calibri"/>
        <family val="2"/>
      </rPr>
      <t xml:space="preserve">SHASTA RIDGE 20-60x80
</t>
    </r>
    <r>
      <rPr>
        <sz val="9"/>
        <color rgb="FF231F20"/>
        <rFont val="Calibri"/>
        <family val="2"/>
      </rPr>
      <t>w/45 degree EP</t>
    </r>
  </si>
  <si>
    <r>
      <rPr>
        <sz val="9"/>
        <color rgb="FF231F20"/>
        <rFont val="Calibri"/>
        <family val="2"/>
      </rPr>
      <t xml:space="preserve">SHASTA RIDGE 25-75x100
</t>
    </r>
    <r>
      <rPr>
        <sz val="9"/>
        <color rgb="FF231F20"/>
        <rFont val="Calibri"/>
        <family val="2"/>
      </rPr>
      <t>w/45 degree EP</t>
    </r>
  </si>
  <si>
    <r>
      <rPr>
        <sz val="10"/>
        <color rgb="FF004438"/>
        <rFont val="Calibri"/>
        <family val="2"/>
      </rPr>
      <t>WINGS SPOTTING SCOPE</t>
    </r>
  </si>
  <si>
    <r>
      <rPr>
        <sz val="9"/>
        <color rgb="FF231F20"/>
        <rFont val="Calibri"/>
        <family val="2"/>
      </rPr>
      <t xml:space="preserve">WINGS 20-60x80 HD
</t>
    </r>
    <r>
      <rPr>
        <sz val="9"/>
        <color rgb="FF231F20"/>
        <rFont val="Calibri"/>
        <family val="2"/>
      </rPr>
      <t>w/45 degree EP</t>
    </r>
  </si>
  <si>
    <r>
      <rPr>
        <sz val="10"/>
        <color rgb="FF004438"/>
        <rFont val="Calibri"/>
        <family val="2"/>
      </rPr>
      <t>APEX SPOTTING SCOPE</t>
    </r>
  </si>
  <si>
    <r>
      <rPr>
        <sz val="9"/>
        <color rgb="FF231F20"/>
        <rFont val="Calibri"/>
        <family val="2"/>
      </rPr>
      <t>New</t>
    </r>
  </si>
  <si>
    <r>
      <rPr>
        <sz val="9"/>
        <color rgb="FF231F20"/>
        <rFont val="Calibri"/>
        <family val="2"/>
      </rPr>
      <t>APEX 20-60 X 80 HD</t>
    </r>
  </si>
  <si>
    <r>
      <rPr>
        <sz val="10"/>
        <color rgb="FF004438"/>
        <rFont val="Calibri"/>
        <family val="2"/>
      </rPr>
      <t>APEX RIFLESCOPES</t>
    </r>
  </si>
  <si>
    <r>
      <rPr>
        <sz val="9"/>
        <color rgb="FF231F20"/>
        <rFont val="Calibri"/>
        <family val="2"/>
      </rPr>
      <t>APEX 1-6 X 24</t>
    </r>
  </si>
  <si>
    <r>
      <rPr>
        <sz val="9"/>
        <color rgb="FF231F20"/>
        <rFont val="Calibri"/>
        <family val="2"/>
      </rPr>
      <t>APEX 2.5-15 x 50</t>
    </r>
  </si>
  <si>
    <r>
      <rPr>
        <sz val="9"/>
        <color rgb="FF231F20"/>
        <rFont val="Calibri"/>
        <family val="2"/>
      </rPr>
      <t>APEX 4.5-27 x 50</t>
    </r>
  </si>
  <si>
    <r>
      <rPr>
        <sz val="10"/>
        <color rgb="FF004438"/>
        <rFont val="Calibri"/>
        <family val="2"/>
      </rPr>
      <t>KODIAK RIFLESCOPES</t>
    </r>
  </si>
  <si>
    <r>
      <rPr>
        <sz val="9"/>
        <color rgb="FF231F20"/>
        <rFont val="Calibri"/>
        <family val="2"/>
      </rPr>
      <t>KODIAK 1-4 x 24</t>
    </r>
  </si>
  <si>
    <r>
      <rPr>
        <sz val="9"/>
        <color rgb="FF231F20"/>
        <rFont val="Calibri"/>
        <family val="2"/>
      </rPr>
      <t>KODIAK 4-16 x 44</t>
    </r>
  </si>
  <si>
    <r>
      <rPr>
        <sz val="9"/>
        <color rgb="FF231F20"/>
        <rFont val="Calibri"/>
        <family val="2"/>
      </rPr>
      <t>KODIAK 2.5-10 x 44</t>
    </r>
  </si>
  <si>
    <r>
      <rPr>
        <sz val="9"/>
        <color rgb="FF231F20"/>
        <rFont val="Calibri"/>
        <family val="2"/>
      </rPr>
      <t>KODIAK 6-24 x 50</t>
    </r>
  </si>
  <si>
    <t>80-10050CF</t>
  </si>
  <si>
    <t>80-20006</t>
  </si>
  <si>
    <t>National Geographic Adventure Scope</t>
  </si>
  <si>
    <t>Scope</t>
  </si>
  <si>
    <t>Image</t>
  </si>
  <si>
    <t>Not Available</t>
  </si>
  <si>
    <t>Bresser 8x42 WD Nautic Binoculars</t>
  </si>
  <si>
    <t>2 AA, 3 AAA</t>
  </si>
  <si>
    <t>Lithium CR2032</t>
  </si>
  <si>
    <t>1 Recharable Lithium Ion, 1 AAA</t>
  </si>
  <si>
    <t>1 Lithium CR2032 (included), 2 AA (not included)</t>
  </si>
  <si>
    <t>https://cdn.shopify.com/s/files/1/0390/6029/products/44-50101_900xMicroCase_1_695x695.jpg?v=1631291662</t>
  </si>
  <si>
    <t xml:space="preserve">Recharable Lithium Ion </t>
  </si>
  <si>
    <t>https://cdn.shopify.com/s/files/1/0390/6029/products/NG_80-01042WP_10x42WP_5_695x695.jpg?v=1610470939</t>
  </si>
  <si>
    <t>1 Lithium CR2032 (included), 2 AAA (not included)</t>
  </si>
  <si>
    <t>https://cdn.shopify.com/s/files/1/0390/6029/products/NG_80-11050_1_695x695.jpg?v=1644529824</t>
  </si>
  <si>
    <t>https://cdn.shopify.com/s/files/1/0390/6029/products/NG_80-20103_CompactTele_1_695x695.jpg?v=1629317254</t>
  </si>
  <si>
    <t>Alkaline LR44</t>
  </si>
  <si>
    <t>https://cdn.shopify.com/s/files/1/0390/6029/products/m7_8a57b892-d0fb-4742-b5a2-7abc8441b947_695x695.jpg?v=1623785257</t>
  </si>
  <si>
    <t>https://cdn.shopify.com/s/files/1/0390/6029/products/aries2_695x695.jpg?v=1571439075</t>
  </si>
  <si>
    <t>https://cdn.shopify.com/s/files/1/0390/6029/products/88-10042_TitanTele_2_695x695.jpg?v=1623787498</t>
  </si>
  <si>
    <t>https://cdn.shopify.com/s/files/1/0390/6029/products/juno_695x695.jpg?v=1571439053</t>
  </si>
  <si>
    <t>1 9V, 3 AAA</t>
  </si>
  <si>
    <t>https://cdn.shopify.com/s/files/1/0390/6029/products/88-20009_1_695x695.jpg?v=1602684517</t>
  </si>
  <si>
    <t>https://cdn.shopify.com/s/files/1/0390/6029/products/7_1024x1024_39d142ca-a748-4830-b27c-af40707999b0_695x695.jpg?v=1571439054</t>
  </si>
  <si>
    <t>https://cdn.shopify.com/s/files/1/0390/6029/products/88-50101_1_695x695.jpg?v=1573494106</t>
  </si>
  <si>
    <t>https://cdn.shopify.com/s/files/1/0390/6029/products/EXH_88-70103_BelleBoutique_2_695x695.jpg?v=1571439085</t>
  </si>
  <si>
    <t>https://cdn.shopify.com/s/files/1/0390/6029/products/EXH_88-70125_TeepeeTent_1_695x695.jpg?v=1571439085</t>
  </si>
  <si>
    <t>https://cdn.shopify.com/s/files/1/0390/6029/products/EXH_88-70138_1_695x695.jpg?v=1571439085</t>
  </si>
  <si>
    <t>https://cdn.shopify.com/s/files/1/0390/6029/products/EXH_88-70168_1_695x695.jpg?v=1571439085</t>
  </si>
  <si>
    <t>https://cdn.shopify.com/s/files/1/0390/6029/products/EXH_88-70178_1_695x695.jpg?v=1571439086</t>
  </si>
  <si>
    <t>https://cdn.shopify.com/s/files/1/0390/6029/products/Camo_2_695x695.jpg?v=1572964294</t>
  </si>
  <si>
    <t>https://cdn.shopify.com/s/files/1/0390/6029/products/3_36cd97cf-3727-4ed8-b27c-9fe626688cd0_695x695.jpg?v=1572963859</t>
  </si>
  <si>
    <t>https://cdn.shopify.com/s/files/1/0390/6029/products/NG_80-83002_1_695x695.jpg?v=1644270388</t>
  </si>
  <si>
    <t>https://cdn.shopify.com/s/files/1/0390/6029/products/246257_alt1_695x695.jpg?v=1629306287</t>
  </si>
  <si>
    <t>https://cdn.shopify.com/s/files/1/0390/6029/products/EX_88-10430_1_695x695.jpg?v=1634046689</t>
  </si>
  <si>
    <t>Recharable Lithium Ion</t>
  </si>
  <si>
    <t>https://cdn.shopify.com/s/files/1/0390/6029/products/AP_800_HeadlampFlashlight_1_695x695.jpg?v=1635800946</t>
  </si>
  <si>
    <t>https://cdn.shopify.com/s/files/1/0390/6029/products/NG_80-82000_LEDTrekLight_8_695x695.jpg?v=1636137780</t>
  </si>
  <si>
    <t xml:space="preserve">1 Recharable Lithium Ion, 1 Lithium CR2025 </t>
  </si>
  <si>
    <t>https://cdn.shopify.com/s/files/1/0390/6029/products/AP_300C_4KActionCamera_2_695x695.jpg?v=1645556549</t>
  </si>
  <si>
    <t>https://cdn.shopify.com/s/files/1/0390/6029/products/NG_80-60500_TrekkingPoles_1_2021_695x695.jpg?v=1636496674</t>
  </si>
  <si>
    <t>https://cdn.shopify.com/s/files/1/0390/6029/products/88-90188_InnovativeDetectorChallenge_1_695x695.jpg?v=1629330424</t>
  </si>
  <si>
    <t>https://cdn.shopify.com/s/files/1/0390/6029/products/88-90175_125ScientificChallengeSet_1_695x695.jpg?v=1629373159</t>
  </si>
  <si>
    <t>https://cdn.shopify.com/s/files/1/0390/6029/products/88-90100_RumblinRobots_1_695x695.jpg?v=1629374802</t>
  </si>
  <si>
    <t>https://cdn.shopify.com/s/files/1/0390/6029/products/80-60590_4_695x695.jpg?v=1634066930</t>
  </si>
  <si>
    <t>C</t>
  </si>
  <si>
    <t>https://cdn.shopify.com/s/files/1/0390/6029/products/1_68467c7d-d3f4-4654-b7b2-f5ce45cf5fb4_695x695.jpg?v=1572376836</t>
  </si>
  <si>
    <t>https://cdn.shopify.com/s/files/1/0390/6029/products/NG_80-50070_70mmTelescope_1-copy_695x695.jpg?v=1639069340</t>
  </si>
  <si>
    <t>https://cdn.shopify.com/s/files/1/0390/6029/products/2020_88-83007_HDWifiActionCamera_2_695x695.jpg?v=1645556571</t>
  </si>
  <si>
    <t>https://cdn.shopify.com/s/files/1/0390/6029/products/80-76500_2_695x695.jpg?v=1644531059</t>
  </si>
  <si>
    <t>https://cdn.shopify.com/s/files/1/0390/6029/products/80-76500_2_14bfcd49-7aa2-4b4f-b1b9-6d657fbb9ba5_695x695.jpg?v=1644531364</t>
  </si>
  <si>
    <t>https://cdn.shopify.com/s/files/1/0390/6029/products/80-76520_2_db52045b-764b-4e4d-a34e-75c368749a0b_695x695.jpg?v=1644532347</t>
  </si>
  <si>
    <t>https://cdn.shopify.com/s/files/1/0390/6029/products/80-76520_2_695x695.jpg?v=1644532242</t>
  </si>
  <si>
    <t>https://cdn.shopify.com/s/files/1/0390/6029/products/80-76540_2_695x695.jpg?v=1644589652</t>
  </si>
  <si>
    <t>https://cdn.shopify.com/s/files/1/0390/6029/products/80-76540_2_2722cf9d-c99a-42f9-9057-9a8f60675a27_695x695.jpg?v=1644589658</t>
  </si>
  <si>
    <t>https://cdn.shopify.com/s/files/1/0390/6029/products/ES-20843_8x42ED_1_695x695.jpg?v=1644590376</t>
  </si>
  <si>
    <t>https://cdn.shopify.com/s/files/1/0390/6029/products/ES-20843_8x42ED_1_5e6b08da-9d9c-4af0-a528-657b05aea9b8_695x695.jpg?v=1644590817</t>
  </si>
  <si>
    <t>https://cdn.shopify.com/s/files/1/0390/6029/products/ES-20856_8x56_1_695x695.jpg?v=1644591119</t>
  </si>
  <si>
    <t>https://cdn.shopify.com/s/files/1/0390/6029/products/88-83017_StarMakerVideoKit_PKG3D1_695x695.jpg?v=1645042821</t>
  </si>
  <si>
    <t>https://cdn.shopify.com/s/files/1/0390/6029/products/2021_88-83021_4KWiFiCamera_9_9a62e155-4fa0-4802-bad6-566d9311cc61_695x695.jpg?v=1645556639</t>
  </si>
  <si>
    <t>https://cdn.shopify.com/s/files/1/0390/6029/products/80-10201_2_695x695.jpg?v=1570631982</t>
  </si>
  <si>
    <t>https://cdn.shopify.com/s/files/1/0390/6029/products/NG_80-20006_7_695x695.jpg?v=1660742390</t>
  </si>
  <si>
    <t>Link to Image</t>
  </si>
  <si>
    <t>https://cdn.shopify.com/s/files/1/0390/6029/products/NG_80-30050_5_626x626.jpg?v=1617992027</t>
  </si>
  <si>
    <t>https://cdn.shopify.com/s/files/1/0390/6029/products/NG_80-30070_70mm_1_626x626.jpg?v=1635260682</t>
  </si>
  <si>
    <t>https://cdn.shopify.com/s/files/1/0390/6029/products/NG_80-40114_114APP_Telescope_3_626x626.jpg?v=1617991029</t>
  </si>
  <si>
    <t>https://cdn.shopify.com/s/files/1/0390/6029/products/NG_80-30640_WhiteZoomMicroscope_1_626x626.jpg?v=1618338818</t>
  </si>
  <si>
    <t>https://cdn.shopify.com/s/files/1/0390/6029/products/NG_80-72000_1_626x626.jpg?v=1625601473</t>
  </si>
  <si>
    <t>https://cdn.shopify.com/s/files/1/0390/6029/products/GSCOPE_Galileoscope_3_626x626.jpg?v=1571439086</t>
  </si>
  <si>
    <t>https://cdn.shopify.com/s/files/1/0390/6029/products/EXH_88-70855_New_MedievalCastle_1_3aafcf83-3ef2-4f54-9c5c-b5dc9562303f_626x641.jpg?v=1606943326</t>
  </si>
  <si>
    <t>https://cdn.shopify.com/s/files/1/0390/6029/products/EXH_88-70844_New_PrincessCastle_1_b34c8d9a-c975-46b5-9650-2baa20a3cc6f_626x637.jpg?v=1606943409</t>
  </si>
  <si>
    <t>https://cdn.shopify.com/s/files/1/0390/6029/products/88-70100_ExploreHut_Skidsteer_1_626x626.jpg?v=1594064725</t>
  </si>
  <si>
    <t>https://cdn.shopify.com/s/files/1/0390/6029/products/Clubhouse1_626x626.jpg?v=1594130752</t>
  </si>
  <si>
    <t>https://cdn.shopify.com/s/files/1/0390/6029/products/88-70888_ExploreHut_Haunted_House_7_626x626.jpg?v=1594135310</t>
  </si>
  <si>
    <t>https://cdn.shopify.com/s/files/1/0390/6029/products/ExploreHut_Rocket_3_7ef51574-390b-441f-be5d-ea0937cc3175_626x626.jpg?v=1609883892</t>
  </si>
  <si>
    <t>https://cdn.shopify.com/s/files/1/0390/6029/products/88-26010_Blue_1_626x626.jpg?v=1608321044</t>
  </si>
  <si>
    <t>https://cdn.shopify.com/s/files/1/0390/6029/products/V8_1_b5ef0bd9-d130-4ab9-b704-ed4073ec387c_626x626.jpg?v=1600962114</t>
  </si>
  <si>
    <t>https://cdn.shopify.com/s/files/1/0390/6029/products/88-90153_50ElectronicExperiementSet_1_626x626.jpg?v=1629374062</t>
  </si>
  <si>
    <t>https://cdn.shopify.com/s/files/1/0390/6029/products/88-90188_InnovativeDetectorChallenge_1_626x626.jpg?v=1629330424</t>
  </si>
  <si>
    <t>https://cdn.shopify.com/s/files/1/0390/6029/products/88-90135_14ElectronicScienceSet_1_626x626.jpg?v=1629320340</t>
  </si>
  <si>
    <t>https://cdn.shopify.com/s/files/1/0390/6029/products/88-10321_Red2_626x626.jpg?v=1589836565</t>
  </si>
  <si>
    <t>https://cdn.shopify.com/s/files/1/0390/6029/products/DK_44-10321_1_4d1e0ec0-135a-4d91-b563-05634eead9ea_626x626.jpg?v=1604674887</t>
  </si>
  <si>
    <t>Recharable Lithium Ion 16340 700mAh</t>
  </si>
  <si>
    <t>National Geographic 20x Stereo Microscope</t>
  </si>
  <si>
    <t>https://cdn.shopify.com/s/files/1/0390/6029/products/80-52001_1_695x695.jpg?v=1665592756</t>
  </si>
  <si>
    <t>https://cdn.shopify.com/s/files/1/0390/6029/products/EXH_88-70154_1_556x556.jpg?v=1571439085</t>
  </si>
  <si>
    <t>GTIN Barcode</t>
  </si>
  <si>
    <t>Cube</t>
  </si>
  <si>
    <t>Image Link</t>
  </si>
  <si>
    <t xml:space="preserve">8x42 Nautica Waterproof binoculars for maritime use. All Nautica series models have a water resistant and robust rubber armor as well as a gas purged optical tubes. They therefore are the ideal binocular for maritime use on board. The gas purged filling of the Nautica binoculars prevents water and moisture from entering the binocular by creating an interior pressure capsule. The fully coated optics allow a bright and sharp image to be replicated even when the weather conditions have turned bad. Model 8x42 with integrated digital compass.  </t>
  </si>
  <si>
    <t>Technical Specifications and Features Product-No. 19-40842 Optical Coatings Multicoated, violet Objective Lens Diameter 42 mm Magnification 8x Prisms BaK-4 Field of View at 1000m distance 105 m Standard Accessories Neck carrying strap, nylon bag, multi lingual instruction manual Dimensions 150x52x145 mm Waterproof  Total Weight (without packaging) 700 g Twilight Rate 18,33 Brightness 27,56 Tripod Adapter thread included Others Near focusing from (m): 6 Type Roof prism</t>
  </si>
  <si>
    <t>Lithium AG-12</t>
  </si>
  <si>
    <t xml:space="preserve">Outfitted with axle-twisting suspension systems and high torque motors, ExploreOne’s 4x4 Crawlers can traverse harsh terrain with impressive ease. The battery-powered rock crawlers will showcase the principles of articulated suspension as they twist and climb over outdoor and indoor obstacles. This set includes two rock crawlers for head-to-head action and a carrying case that makes great practice terrain. </t>
  </si>
  <si>
    <t>The Lil’ Explorer Tent’s eye-catching pyramid design will ignite your child’s imagination and set them on a course for countless adventures. Made by ExploreOne for indoor or outdoor use, this junior tent has a wide front entrance, which can be tied back, and a more secretive circular flap opening on one side. Its quick and easy assembly encourages use and, as an added benefit, it can be neatly tucked away when playtime is done.</t>
  </si>
  <si>
    <t xml:space="preserve">With ExploreOne’ s Explorer Tent, your child can enjoy a grand getaway in the family room or the backyard at a moment’s notice. Featuring an easy pole design that is quick to assemble, the dome tent is big enough to share with a buddy and is a great introduction to the camping experience. The junior tent also has a wide front entrance, which can be tied back, and an additional circular flap opening on one side. As an added benefit, the tent can be neatly tucked away when the campout is over. </t>
  </si>
  <si>
    <t xml:space="preserve">With ExploreOne' s Explorer Tent, your child can enjoy a grand getaway in the family room or the backyard at a moment’s notice. Featuring an easy pole design that is quick to assemble, the dome tent is big enough to share with a buddy and is a great introduction to the camping experience. The junior tent also has a wide front entrance, which can be tied back, and an additional circular flap opening on one side. As an added benefit, the tent can be neatly tucked away when the campout is over. </t>
  </si>
  <si>
    <t>PBS</t>
  </si>
  <si>
    <t>33-00001</t>
  </si>
  <si>
    <t>PBS Space Projector</t>
  </si>
  <si>
    <t xml:space="preserve">Outfitted with axle-twisting suspension systems and high torque motors, ExploreOne’s 4x4 Crawlers UTV can traverse harsh terrain with impressive ease. The battery-powered rock crawlers will showcase the principles of articulated suspension as they twist and climb over outdoor and indoor obstacles. This set includes two rock crawlers for head-to-head action and a carrying case that makes great practice terrain. </t>
  </si>
  <si>
    <t>Discovery 3-in-1 Viewer Microscope Telescope Combo</t>
  </si>
  <si>
    <t>Includes: Drawstring bag for storage or easy transport, 8 LED Lights</t>
  </si>
  <si>
    <t>Discovery 450x Student Microscope</t>
  </si>
  <si>
    <t>Everyday things like sand, salt, onion peel, hair and pollen will show
unexpected dimension when viewed at magnifications ranging from 50x to 450x.  This
set will let you dive right into the world of microscopy with prepared slides and included
samples or launch your own investigations using the extensive lab supplies and
experiment guide!</t>
  </si>
  <si>
    <t>Nat Geo 8x42 Foldable  Roof-Prism Binoculars Clam Pack</t>
  </si>
  <si>
    <t>80-01025</t>
  </si>
  <si>
    <t>Nat Geo 10x25 Monoscope</t>
  </si>
  <si>
    <t>The National Geographic 10x25 Monocular offers a wider field of view for glimpsing more details and more action. It is ideal for sporting events , hiking, theater or concerts.  You will quickly appreciate the advantages of this compact Telescope.  The coated optics also ensure an appealing image quality, Nylon belt pouch included.</t>
  </si>
  <si>
    <t xml:space="preserve">Magnification 10x, Lens diameter 25mm, Optical type Roof, Prism type BK-7, Fully Coated, </t>
  </si>
  <si>
    <t>https://cdn.shopify.com/s/files/1/0390/6029/products/812257015689_1800x1800.jpg?v=1571439075</t>
  </si>
  <si>
    <t>Nat Geo 10x32 Foldable  Roof-Prism Binoculars Clam Pack</t>
  </si>
  <si>
    <t>80-01632CP</t>
  </si>
  <si>
    <t>F`</t>
  </si>
  <si>
    <t>National Geographic 20-60x60 Spotting Scope</t>
  </si>
  <si>
    <t>National Geographic 40x-640x Zoom Microscope with Smartphone Adapter</t>
  </si>
  <si>
    <t>In addition to revealing the cellular side of the world around, the National Geographic 40x-640x Zoom Microscope comes with a smartphone adapter that can help junior scientists document and share their microscopic discoveries.
This compound microscope has a zoom eyepiece, a rotating turret of three objective lenses and a magniﬁcation range of 40x-640x. The included adapter allows the user to secure their smartphone to the device to capture the image in the eyepiece for later analysis.</t>
  </si>
  <si>
    <t>https://cdn.shopify.com/s/files/1/0390/6029/products/NG_80-30640_WhiteZoomMicroscope_1_695x695.jpg?v=1618338818</t>
  </si>
  <si>
    <t>National Geographic LED Desk Magnifier</t>
  </si>
  <si>
    <t>National Geographic Led Magnifying Glass</t>
  </si>
  <si>
    <t>With this bright LED light and 3x magnifying power, the National Geographic LED magnifying glass is a great tool for scientific investigations. Take it on a hike and search rocks along streams and riverbeds for ancient fossils,. Go out to your backyard to identify insects by getting a closer look at their markings.  Spend an afternoon studying the intricate details used to mark coins and other currency. The options are endless so get ready to discover.</t>
  </si>
  <si>
    <t>●Magnification 3x ● Built-in extra bright LED Lighting  ●Ultraviolet light ●8 bright LED lights●Rubber grips●Carry case included●3 AAA Batteries (not included)</t>
  </si>
  <si>
    <t>National Geographic 70mm Telescope</t>
  </si>
  <si>
    <t>88-10051B</t>
  </si>
  <si>
    <t>ExploreOne Juno 50mm AZ w/ Box Telescope</t>
  </si>
  <si>
    <t>ExploreOne Compact Binoculars (PDQ)</t>
  </si>
  <si>
    <t>A simple pair of ExploreOne Compact Binoculars can ignite the curiosity of any young adventurer whether they are hiking, bird-watching or just playing in their own backyard. Designed to encourage exploration, these binoculars are lightweight, compact and made to fit a child’s hands.  A centrally located focusing dial for easy use.  Available in red, blue, yellow or green, each value-priced pair has the added benefit of being rubber-coated for protection against minor drops and bangs.  </t>
  </si>
  <si>
    <t>Lightweight, , black rubber grip, centrally located focusing wheel and carry case</t>
  </si>
  <si>
    <t>https://cdn.shopify.com/s/files/1/0390/6029/products/88-10321_Red2_1800x1800.jpg?v=1589836565</t>
  </si>
  <si>
    <t>ES-FL80900iEXOS</t>
  </si>
  <si>
    <t xml:space="preserve">C  </t>
  </si>
  <si>
    <t>https://cdn.shopify.com/s/files/1/0390/6029/products/1_68467c7d-d3f4-4654-b7b2-f5ce45cf5fb4_1800x1800.jpg?v=1572376853</t>
  </si>
  <si>
    <t>80-FLiEXOS</t>
  </si>
  <si>
    <t>The Explore Scientific iEXOS-100 has the same basic functions as other telescopes on the market today except it has a Robotic Motion Control mount.  You can point and track everything in the sky.  Wireless connectivity with an app on a table (Apple, Windows, Android) allo users to automatically find any object in the sky. The app offers a 2- or 3-star alignment procedure and a database offering more than 70,000 objects including the Messier Catalog and Solar System objects.  The package includes: a smartphone adapter to take pictures of the objects you find in the sky; an 80mm Objective Lens; a 1.25-inch PL26mm that offers magnification of 25x. The iEXOS EQ Smart Wi-Fi mount; a battery pack that uses 8 C batteries; a Dew Shield; a glowing-in-the-dark indicator; two counterweights; a red dot viewfinder, and built-in WIFI.</t>
  </si>
  <si>
    <t>80mm Objective Lens, Magnification 125X, Focal Length 640mm, Eyepiece 1 25mm Plossl ,  Focal Ratio f/8, Adapter 40mm draw turbe focuser, 125", 90 degree Diagonal, Smartphone Adapter, Red Dot Viewfinder, Downloadable Software. iEXOS-100 PMC-Eight Equatorial Tracking System.  iEQ Smart Wi-Fi mount, Intuitive ExploreStars app, which is available for Apple, Android and Windows tablets, that makes it simple to operate the GOTO system. Through it, users can quickly align their telescope, navigate the stars and learn specifics about tens of thousands of celestial objects Batteries 8 "C", Glow the dark markings on the mount and tripod, Two 1KG counterweights,</t>
  </si>
  <si>
    <t>Bresser See-It Scope Handheld Flexible Camera</t>
  </si>
  <si>
    <t>ExploreOne Aurora II Flat Black 114mm AZ Telescope</t>
  </si>
  <si>
    <t>ExploreOne Adventure Lighted Magnifying Glass</t>
  </si>
  <si>
    <t xml:space="preserve">Flip lid with dual magnifying glasses. Up to 4z power, </t>
  </si>
  <si>
    <t>Explore One 300x-1200x Microscope</t>
  </si>
  <si>
    <t>Tent</t>
  </si>
  <si>
    <r>
      <t xml:space="preserve">Danyang Lobu Outdoor Products, Xia Qin Village, Dao Shu Town, Danyang, Zhenjiang, Jiangsu Province, China, Mrs. Gao Manager, </t>
    </r>
    <r>
      <rPr>
        <u/>
        <sz val="10"/>
        <color rgb="FF0000FF"/>
        <rFont val="Arial"/>
        <family val="2"/>
      </rPr>
      <t xml:space="preserve"> </t>
    </r>
    <r>
      <rPr>
        <u/>
        <sz val="10"/>
        <color theme="1"/>
        <rFont val="Arial"/>
        <family val="2"/>
      </rPr>
      <t xml:space="preserve">Tele </t>
    </r>
    <r>
      <rPr>
        <sz val="10"/>
        <color theme="1"/>
        <rFont val="Arial"/>
        <family val="2"/>
      </rPr>
      <t>1</t>
    </r>
    <r>
      <rPr>
        <sz val="10"/>
        <color rgb="FF333333"/>
        <rFont val="Arial"/>
        <family val="2"/>
      </rPr>
      <t>3093090675, Email 13093090675@163.com</t>
    </r>
  </si>
  <si>
    <t>ExploreHut Skiddster</t>
  </si>
  <si>
    <t>Your aspiring dirt movers can easily imagine moving mountains of dirt and rock in the  ExploreHut’s Skidsteer play place. The big front window and open roof give your child plenty of vantage points to keep things moving on the construction site. The play structure has both a split flap main entrance and a circular flap opening for crawl-through fun. When playtime is done, the Skidsteer can be easily collapsed and stored away until the next play time.</t>
  </si>
  <si>
    <t>Set up: 37.75" Lx 35" H x 28" D, Open window and roof, High Quality Fabric, Indoor or outdoor use, 3'  tall,  Quick and Easy Set Up, Teaches Imaginative Play, social skills, and boost creativity.</t>
  </si>
  <si>
    <t>https://cdn.shopify.com/s/files/1/0390/6029/products/88-70100_ExploreHut_Skidsteer_1_1800x1800.jpg?v=1594064725</t>
  </si>
  <si>
    <t>Explore Science Rumblin' Robots</t>
  </si>
  <si>
    <t>88-90124</t>
  </si>
  <si>
    <t>ExploreOne Boxing Tops</t>
  </si>
  <si>
    <t>Explore Science 14 Electronic Science Set</t>
  </si>
  <si>
    <t>https://cdn.shopify.com/s/files/1/0390/6029/products/88-90135_14ElectronicScienceSet_1_695x695.jpg?v=1629320340</t>
  </si>
  <si>
    <t>88-90147</t>
  </si>
  <si>
    <t>ExploreOne 72+Science Workshop</t>
  </si>
  <si>
    <t>Explore Science 50 Electronic Experiments Set</t>
  </si>
  <si>
    <t>https://cdn.shopify.com/s/files/1/0390/6029/products/88-90153_50ElectronicExperiementSet_1_695x695.jpg?v=1629374062</t>
  </si>
  <si>
    <t>Model Engine</t>
  </si>
  <si>
    <t>https://cdn.shopify.com/s/files/1/0390/6029/products/V8_1_b5ef0bd9-d130-4ab9-b704-ed4073ec387c_1800x1800.jpg?v=1600962114</t>
  </si>
  <si>
    <t>Explore Science 125 Scientific Challenges Set</t>
  </si>
  <si>
    <t>Projector</t>
  </si>
  <si>
    <t>88-10142</t>
  </si>
  <si>
    <t>A simple pair of ExploreOne Compact Binoculars can ignite the curiosity of any young adventurer whether they are hiking, bird-watching or just playing in their own backyard. Designed to encourage exploration, these binoculars are lightweight, compact and made to fit a child’s hands. They also have a nice aperture that generates bright images, and a centrally located focusing dial. Available in blue, yellow or green, each value-priced pair has the added benefit of being rubber-coated for protection against minor drops and bangs.  </t>
  </si>
  <si>
    <t>Lightweight, black rubber grip, centrally located focusing wheel</t>
  </si>
  <si>
    <t>https://cdn.shopify.com/s/files/1/0390/6029/products/NG_80-30050_5_1800x1800.jpg?v=1617992027</t>
  </si>
  <si>
    <t>National Geographic StarApp70 - 70mm Refractor Telescope w/ Astronomy APP</t>
  </si>
  <si>
    <t>https://cdn.shopify.com/s/files/1/0390/6029/products/NG_80-30070_70mm_1_1800x1800.jpg?v=1617991453</t>
  </si>
  <si>
    <t>Magnifier</t>
  </si>
  <si>
    <t>Nat Geo Magnifying Glass 2x Ruler</t>
  </si>
  <si>
    <t>https://cdn.shopify.com/s/files/1/0390/6029/products/NG_80-72000_1_1800x1800.jpg?v=1606165553</t>
  </si>
  <si>
    <t>https://cdn.shopify.com/s/files/1/0390/6029/products/DK_44-10321_1_4d1e0ec0-135a-4d91-b563-05634eead9ea_1800x1800.jpg?v=1604674887</t>
  </si>
  <si>
    <t>88-20009</t>
  </si>
  <si>
    <t>Bresser See-It Scope HD with Photo and Video</t>
  </si>
  <si>
    <t>https://cdn.shopify.com/s/files/1/0390/6029/products/88-20009_4_58329c1b-7aaf-40f2-a8bd-c11e24c83f02_1800x1800.jpg?v=1611093088</t>
  </si>
  <si>
    <t>Galileosope</t>
  </si>
  <si>
    <t>Galileoscope Refractor Telescope Kit - GSCOPE</t>
  </si>
  <si>
    <t>https://cdn.shopify.com/s/files/1/0390/6029/products/GSCOPE_Galileoscope_3_1800x1800.jpg?v=1571439086</t>
  </si>
  <si>
    <t>Flashlight</t>
  </si>
  <si>
    <t>Rechargeable Trek-Light</t>
  </si>
  <si>
    <t>Explore One USB Handheld Microscope</t>
  </si>
  <si>
    <t>Explore Hut</t>
  </si>
  <si>
    <t>ExploreHut Clubhouse Playhouse</t>
  </si>
  <si>
    <t>https://cdn.shopify.com/s/files/1/0390/6029/products/Clubhouse1_1800x1800.jpg?v=1594130752</t>
  </si>
  <si>
    <t>Bresser 6x18 Monocular</t>
  </si>
  <si>
    <t>https://cdn.shopify.com/s/files/1/0390/6029/products/BR_16-12618_Silver_1_480x480.jpg?v=1600964106</t>
  </si>
  <si>
    <t>V8 Model Engine</t>
  </si>
  <si>
    <t>Expore Hut</t>
  </si>
  <si>
    <t>ExploreHut Space Rocket</t>
  </si>
  <si>
    <t>NO</t>
  </si>
  <si>
    <t>https://cdn.shopify.com/s/files/1/0390/6029/products/ExploreHut_Rocket_3_7ef51574-390b-441f-be5d-ea0937cc3175_1800x1800.jpg?v=1609883892</t>
  </si>
  <si>
    <t>80-21040SE</t>
  </si>
  <si>
    <t>National Geographic 10x40 Binoculars</t>
  </si>
  <si>
    <t>Explore One Rock Tumbler Set</t>
  </si>
  <si>
    <t>Explore One Interactive Fun Board</t>
  </si>
  <si>
    <t>Recharable Lithium Ion 323450</t>
  </si>
  <si>
    <t>https://cdn.shopify.com/s/files/1/0390/6029/products/Fun_Board_3_3344813e-14f1-42ec-8bc1-3acee20b5a8e_695x695.jpg?v=1608321044</t>
  </si>
  <si>
    <t>88-26010-O</t>
  </si>
  <si>
    <t>Explore One Interactive Fun Board (Orange)</t>
  </si>
  <si>
    <t>https://cdn.shopify.com/s/files/1/0390/6029/products/88-26010_Orange_1_695x695.jpg?v=1608321044</t>
  </si>
  <si>
    <t>88-26010-B</t>
  </si>
  <si>
    <t>Explore One Interactive Fun Board (Blue)</t>
  </si>
  <si>
    <t>https://cdn.shopify.com/s/files/1/0390/6029/products/88-26010_Blue_1_695x695.jpg?v=1608321044</t>
  </si>
  <si>
    <t>88-26010-G</t>
  </si>
  <si>
    <t>Explore One Interactive Fun Board (Green)</t>
  </si>
  <si>
    <t>https://cdn.shopify.com/s/files/1/0390/6029/products/88-26010_Green_1_1800x1800.jpg?v=1608321044</t>
  </si>
  <si>
    <t>88-26010-W</t>
  </si>
  <si>
    <t>Explore One Interactive Fun Board (White)</t>
  </si>
  <si>
    <t>https://cdn.shopify.com/s/files/1/0390/6029/products/88-26010_White_1_695x695.jpg?v=1608321044</t>
  </si>
  <si>
    <t>https://cdn.shopify.com/s/files/1/0390/6029/products/88-70888_ExploreHut_Haunted_House_7_695x695.jpg?v=1594135310</t>
  </si>
  <si>
    <t>https://cdn.shopify.com/s/files/1/0390/6029/products/EXH_88-70855_New_MedievalCastle_1_3aafcf83-3ef2-4f54-9c5c-b5dc9562303f_1800x1800.jpg?v=1606943326</t>
  </si>
  <si>
    <t>National Geographic StarApp114 - 114mm Reflector Telescope w/ Astronomy APP</t>
  </si>
  <si>
    <t>https://cdn.shopify.com/s/files/1/0390/6029/products/NG_80-40114_114APP_Telescope_3_1800x1800.jpg?v=1617991029</t>
  </si>
  <si>
    <t>Weather Station</t>
  </si>
  <si>
    <t>5 AA, 3 AAA, or 1 Lithium CR2032</t>
  </si>
  <si>
    <t>https://cdn.shopify.com/s/files/1/0390/6029/products/WSX3001_1_72f57b88-afe0-44e4-ac96-a1b6cd557404_695x695.jpg?v=1638477838</t>
  </si>
  <si>
    <t>https://cdn.shopify.com/s/files/1/0390/6029/products/WSX1001_1_695x695.jpg?v=1611766860</t>
  </si>
  <si>
    <t>2 AA, 3 AAA (or micro USB)</t>
  </si>
  <si>
    <t>https://cdn.shopify.com/s/files/1/0390/6029/products/WSH5002_1_695x695.jpg?v=1639061719</t>
  </si>
  <si>
    <t>2 AA, 1 Lithium CR2032</t>
  </si>
  <si>
    <t>https://cdn.shopify.com/s/files/1/0390/6029/products/WSH4102_5_695x695.jpg?v=1639060702</t>
  </si>
  <si>
    <t>2 AA, 2 AAA</t>
  </si>
  <si>
    <t>https://cdn.shopify.com/s/files/1/0390/6029/products/WSH4009GYE_1_695x695.jpg?v=1644942342</t>
  </si>
  <si>
    <t>https://cdn.shopify.com/s/files/1/0390/6029/products/WSH4008_US_image-00002_695x695.jpg?v=1611759518</t>
  </si>
  <si>
    <t>https://cdn.shopify.com/s/files/1/0390/6029/products/WSH4005C-00001_695x695.jpg?v=1611763289</t>
  </si>
  <si>
    <t>https://cdn.shopify.com/s/files/1/0390/6029/products/WSH4003-00007_695x695.jpg?v=1611763527</t>
  </si>
  <si>
    <t>https://cdn.shopify.com/s/files/1/0390/6029/products/WSH4002_20191030_695x695.jpg?v=1611758417</t>
  </si>
  <si>
    <t>https://cdn.shopify.com/s/files/1/0390/6029/products/RPW3009CM3000_2_695x695.jpg?v=1644941173</t>
  </si>
  <si>
    <t>https://cdn.shopify.com/s/files/1/0390/6029/products/RPW3008-black_side_695x695.jpg?v=1611760403</t>
  </si>
  <si>
    <t>RPW3008HZI000</t>
  </si>
  <si>
    <t>https://cdn.shopify.com/s/files/1/0390/6029/products/RPW3008-silver_side_e4d8248b-4c2d-46c4-876b-5690fa391f53_695x695.jpg?v=1611760403</t>
  </si>
  <si>
    <t>3 AA, 2 AAA</t>
  </si>
  <si>
    <t>https://cdn.shopify.com/s/files/1/0390/6029/products/RDC8001_1_695x695.jpg?v=1609170364</t>
  </si>
  <si>
    <t>https://cdn.shopify.com/s/files/1/0390/6029/products/RDC3006_1_695x695.jpg?v=1611761679</t>
  </si>
  <si>
    <t>https://cdn.shopify.com/s/files/1/0390/6029/products/RDC1008-US1_695x695.jpg?v=1611754988</t>
  </si>
  <si>
    <t>https://cdn.shopify.com/s/files/1/0390/6029/products/RDC1005_2020-00005_695x695.jpg?v=1611754773</t>
  </si>
  <si>
    <t>https://cdn.shopify.com/s/files/1/0390/6029/products/RDC1005_2020-00008_695x695.jpg?v=1611754773</t>
  </si>
  <si>
    <t>https://cdn.shopify.com/s/files/1/0390/6029/products/RDC1004-US1_695x695.jpg?v=1611762088</t>
  </si>
  <si>
    <t>https://cdn.shopify.com/s/files/1/0390/6029/products/RDC1004-US3_695x695.jpg?v=1611762088</t>
  </si>
  <si>
    <t>https://cdn.shopify.com/s/files/1/0390/6029/products/RDP3007_front_20191030-_4_695x695.jpg?v=1611758016</t>
  </si>
  <si>
    <t>https://cdn.shopify.com/s/files/1/0390/6029/products/RDP1001-__white_front_695x554.jpg?v=1611755883</t>
  </si>
  <si>
    <t>https://cdn.shopify.com/s/files/1/0390/6029/products/RDP1001-_front_black_695x554.jpg?v=1611755883</t>
  </si>
  <si>
    <t>https://cdn.shopify.com/s/files/1/0390/6029/products/61ti0pmXhML._AC_SL1500_695x697.jpg?v=1643744273</t>
  </si>
  <si>
    <t>https://cdn.shopify.com/s/files/1/0390/6029/products/RGT1001_1_695x695.jpg?v=1634053641</t>
  </si>
  <si>
    <t>https://cdn.shopify.com/s/files/1/0390/6029/products/BCC1001_1_695x695.jpg?v=1611669099</t>
  </si>
  <si>
    <t>https://cdn.shopify.com/s/files/1/0390/6029/products/SP6001_02_695x695.jpg?v=1611756423</t>
  </si>
  <si>
    <t>https://cdn.shopify.com/s/files/1/0390/6029/products/ST2001H_1_695x695.jpg?v=1611768610</t>
  </si>
  <si>
    <t>https://cdn.shopify.com/s/files/1/0390/6029/products/ST1003H_1_695x695.jpg?v=1609799826</t>
  </si>
  <si>
    <t>https://cdn.shopify.com/s/files/1/0390/6029/products/ST1002_1_695x695.jpg?v=1609799482</t>
  </si>
  <si>
    <t>WSH4009GYE000</t>
  </si>
  <si>
    <t>Explore Scientific Weather Station with Touch Key</t>
  </si>
  <si>
    <t>https://cdn.shopify.com/s/files/1/0390/6029/products/WSH4009GYE_2_695x695.jpg?v=1644942342</t>
  </si>
  <si>
    <t>RDC8001CM3000</t>
  </si>
  <si>
    <t>Explore Scientific Radio Controlled Jumbo Wall Clock with Weather Forecast</t>
  </si>
  <si>
    <t>ExploreHut Princess Castle</t>
  </si>
  <si>
    <t>https://cdn.shopify.com/s/files/1/0390/6029/products/EXH_88-70844_New_PrincessCastle_1_b34c8d9a-c975-46b5-9650-2baa20a3cc6f_1800x1800.jpg?v=1606943409</t>
  </si>
  <si>
    <t>88-95003</t>
  </si>
  <si>
    <t>Explore One Astro Projector 2-in-1 Dome and Slide Projector</t>
  </si>
  <si>
    <t>https://cdn.shopify.com/s/files/1/0390/6029/products/EX_88-95003_AstroProjector_PKG3D3_695x695.jpg?v=1629732184</t>
  </si>
  <si>
    <t>Recharable Lithium Ion 750 mAh</t>
  </si>
  <si>
    <t>80-30114</t>
  </si>
  <si>
    <t>National Geographic NT114CF 114mm Reflector Telescope</t>
  </si>
  <si>
    <t>Lithium CR1620</t>
  </si>
  <si>
    <t>https://cdn.shopify.com/s/files/1/0390/6029/products/80-30114_812257019878_A_695x695.jpg?v=1608128161</t>
  </si>
  <si>
    <t>80-10321</t>
  </si>
  <si>
    <t>88-10055</t>
  </si>
  <si>
    <t>ExploreOne Atlas 50mm AZ Mount Telescope</t>
  </si>
  <si>
    <t>88-80005</t>
  </si>
  <si>
    <t>ExploreOne Deluxe Drawing Projector</t>
  </si>
  <si>
    <t>Printer</t>
  </si>
  <si>
    <t>88-90200</t>
  </si>
  <si>
    <t>ExploreOne Jr 3D Printer</t>
  </si>
  <si>
    <t>ExploreOne Star Maker Studio Kit with a Gimbal Action Camera 1080p</t>
  </si>
  <si>
    <t>80-83003</t>
  </si>
  <si>
    <t>National Geographic 4K Waterproof Action Camera with WiFi</t>
  </si>
  <si>
    <t>https://cdn.shopify.com/s/files/1/0390/6029/products/NG_80-83003_14_626x626.jpg?v=1652966679</t>
  </si>
  <si>
    <t>88-50ERTK</t>
  </si>
  <si>
    <t>Explore One 50mm Refractor STEM Telescope Kit</t>
  </si>
  <si>
    <t>https://cdn.shopify.com/s/files/1/0390/6029/products/88-50ERTK_1_626x626.jpg?v=1576257612</t>
  </si>
  <si>
    <t>17-02000</t>
  </si>
  <si>
    <t>Bresser Everest 8x42 ED Binoculars</t>
  </si>
  <si>
    <t>https://cdn.shopify.com/s/files/1/0390/6029/products/1_50792e5b-8ae0-4a25-87b2-bba1e9d4ee70_626x626.jpg?v=1579884231</t>
  </si>
  <si>
    <t>ATM35</t>
  </si>
  <si>
    <t>Alpen 35mm Thermal Monocular</t>
  </si>
  <si>
    <t>673LR</t>
  </si>
  <si>
    <t>Alpen Laser Rangefinder Binocular</t>
  </si>
  <si>
    <t>https://cdn.shopify.com/s/files/1/0390/6029/products/AB673LR_1_626x626.jpg?v=1652281778</t>
  </si>
  <si>
    <t>DAR102065</t>
  </si>
  <si>
    <t>Explore Scientific AR102 Air-Spaced Doublet Refractor - DAR102065-02</t>
  </si>
  <si>
    <t>https://cdn.shopify.com/s/files/1/0390/6029/products/ar_102_626x626.jpg?v=1571439045</t>
  </si>
  <si>
    <t>DAR127065</t>
  </si>
  <si>
    <t>Explore Scientific AR127 Air-Spaced Doublet Refractor Telescope - DAR127065-02</t>
  </si>
  <si>
    <t>https://cdn.shopify.com/s/files/1/0390/6029/products/ar_127_626x626.jpg?v=1571439045</t>
  </si>
  <si>
    <t>DAR152065</t>
  </si>
  <si>
    <t>Explore Scientific AR152 Air-Spaced Doublet Refractor Telescope - DAR152065-02</t>
  </si>
  <si>
    <t>https://cdn.shopify.com/s/files/1/0390/6029/products/ar_152_626x626.jpg?v=1571439045</t>
  </si>
  <si>
    <t>ES-ED0806</t>
  </si>
  <si>
    <t>Explore Scientific ED80 Essential Series Air-Spaced Triplet Refractor Telescope - ES-ED0806-02</t>
  </si>
  <si>
    <t>https://cdn.shopify.com/s/files/1/0390/6029/products/ES-ED0806-01_626x626.jpg?v=1571439045</t>
  </si>
  <si>
    <t>ES-ED10207</t>
  </si>
  <si>
    <t>Explore Scientific ED102 Essential Series Air-Spaced Triplet APO Refractor Telescope - ES-ED10207-02</t>
  </si>
  <si>
    <t>https://cdn.shopify.com/s/files/1/0390/6029/products/ed102_b_626x626.png?v=1571439045</t>
  </si>
  <si>
    <t>ES-ED127075</t>
  </si>
  <si>
    <t>Explore Scientific ED127 Essential Series Air-Spaced Triplet Refractor Telescope - ES-ED127075-04</t>
  </si>
  <si>
    <t>https://cdn.shopify.com/s/files/1/0390/6029/products/ed_127_626x626.jpg?v=1581350875</t>
  </si>
  <si>
    <t>FCD100-0806</t>
  </si>
  <si>
    <t>Explore Scientific ED80-FCD100 Series Air-Spaced Triplet Refractor Telescope - FCD100-0806-01</t>
  </si>
  <si>
    <t>https://cdn.shopify.com/s/files/1/0390/6029/products/FCD100_80mm_2_Burst_004bc693-2c8f-4f74-a888-29f541afe1bf_626x626.jpg?v=1638478306</t>
  </si>
  <si>
    <t>FCD100-10207</t>
  </si>
  <si>
    <t>Explore Scientific ED102-FCD100 Series Air-Spaced Triplet Refractor Telescope - FCD100-10207-02</t>
  </si>
  <si>
    <t>https://cdn.shopify.com/s/files/1/0390/6029/products/FCD100_102mm_side_shot_Burst_577946c4-43fb-482c-9605-6da0fdf6a501_626x626.jpg?v=1638478342</t>
  </si>
  <si>
    <t>FCD100-127075</t>
  </si>
  <si>
    <t>Explore Scientific FCD100 Series 127mm f/7.5 Aluminum Air-Spaced Triplet ED APO Refractor Telescope - FCD100-127075-02</t>
  </si>
  <si>
    <t>https://cdn.shopify.com/s/files/1/0390/6029/products/FCD100-127075-02_White_1_626x626.jpg?v=1637014921</t>
  </si>
  <si>
    <t>FCD100–10207-CF</t>
  </si>
  <si>
    <t>Explore Scientific ED102-FCD100 Series Air-Spaced Triplet Telescope in Carbon Fiber - FCD100–10207-CF-01</t>
  </si>
  <si>
    <t>https://cdn.shopify.com/s/files/1/0390/6029/products/FCD100_102ED_CF_2_burst_626x626.jpg?v=1617915608</t>
  </si>
  <si>
    <t>FCD100-127075-CF</t>
  </si>
  <si>
    <t>Explore Scientific FCD100 Series 127mm f/7.5 Carbon Fiber Triplet ED APO Refractor Telescope with 2.5" HEX Focuser - FCD100-127075-CF-01</t>
  </si>
  <si>
    <t>https://cdn.shopify.com/s/files/1/0390/6029/products/FCD100-127075-CF-01_Black_1_626x626.jpg?v=1637015019</t>
  </si>
  <si>
    <t>TED15208CF-HEX33</t>
  </si>
  <si>
    <t>Explore Scientific ED152 Air-Spaced Triplet Telescope in Carbon Fiber - TED15208CF-HEX33</t>
  </si>
  <si>
    <t>https://cdn.shopify.com/s/files/1/0390/6029/products/vwb_888202f9-6680-47f4-a3f1-5a4f763e8431_626x626.jpg?v=1646146560</t>
  </si>
  <si>
    <t>DOB1045C</t>
  </si>
  <si>
    <t>Explore Scientific 10-inch Hybrid Truss Tube Dobsonian Telescope - DOB1045C</t>
  </si>
  <si>
    <t>https://cdn.shopify.com/s/files/1/0390/6029/products/ES_DOB1045C_1_e06a0dea-0611-4338-b438-42898e25029b_556x556.jpg?v=1623352501</t>
  </si>
  <si>
    <t>DOB1045-00</t>
  </si>
  <si>
    <t>Explore Scientific - Generation II - 10-inch Truss Tube Dobsonian Telescope - DOB1045-00</t>
  </si>
  <si>
    <t>https://cdn.shopify.com/s/files/1/0390/6029/products/DOB1045-00_Full_Hot_Product_2016_d9190a26-26a5-48b6-9fd2-2f2006d1238f_556x590.jpg?v=1638478394</t>
  </si>
  <si>
    <t>DOB1245-00</t>
  </si>
  <si>
    <t>Explore Scientific - Generation II - 12-inch Truss Tube Dobsonian Telescope - ES-DOB1245-01</t>
  </si>
  <si>
    <t>https://cdn.shopify.com/s/files/1/0390/6029/products/DOB1245-00_Full_Hot_Product_2016_b533de51-dc79-4d88-b77c-a5d87c5fa734_556x556.jpg?v=1638478458</t>
  </si>
  <si>
    <t>DOB1645-00</t>
  </si>
  <si>
    <t>Explore Scientific - Generation II - 16-inch Truss Tube Dobsonian Telescope - DOB1645-00</t>
  </si>
  <si>
    <t>https://cdn.shopify.com/s/files/1/0390/6029/products/DOB1645-00_Full_Hot_Product_2016_7c4757b5-1dd3-485c-ab8e-93e0f2726feb_556x556.jpg?v=1638478501</t>
  </si>
  <si>
    <t>CC102-01</t>
  </si>
  <si>
    <t>CC80-01</t>
  </si>
  <si>
    <t>Telescope Mount</t>
  </si>
  <si>
    <t>MAZ01-00</t>
  </si>
  <si>
    <t>Twilight I Adjustable Angle Alt-Azimuth Mount - MAZ01-00</t>
  </si>
  <si>
    <t>https://cdn.shopify.com/s/files/1/0390/6029/products/ES_Twilight1Mount_1_2021_556x556.png?v=1644430051</t>
  </si>
  <si>
    <t>ES-EXOS2GTPMCT3-00</t>
  </si>
  <si>
    <t>Adapter</t>
  </si>
  <si>
    <t>ES-IEXOS-100</t>
  </si>
  <si>
    <t>Azimuth Adjuster Adapter - iEXOS-100</t>
  </si>
  <si>
    <t>https://cdn.shopify.com/s/files/1/0390/6029/products/1_bd859534-f794-4438-ae47-663a021d4bca_556x556.jpg?v=1580158281</t>
  </si>
  <si>
    <t>ES-G11PMC8-00</t>
  </si>
  <si>
    <t>Explore Scientific / Losmandy G-11 with Explore Scientific PMC-Eight GoTo System (MOUNT)</t>
  </si>
  <si>
    <t>https://cdn.shopify.com/s/files/1/0390/6029/products/68_a981d50d-53d6-4997-88c8-6441e5f5c896_556x556.jpg?v=1638478620</t>
  </si>
  <si>
    <t>Explore Scientific / Losmandy G-11 with Explore Scientific PMC-Eight GoTo System (TRIPOD)</t>
  </si>
  <si>
    <t>Explore Scientific / Losmandy G-11 with Explore Scientific PMC-Eight GoTo System (CW)</t>
  </si>
  <si>
    <t>Telescope Case</t>
  </si>
  <si>
    <t>ES-SSCC</t>
  </si>
  <si>
    <t>Soft-Sided Telescope Case - ES-SSCC-03</t>
  </si>
  <si>
    <t>https://cdn.shopify.com/s/files/1/0390/6029/products/SSCC-01_SoftCase_small_e831b742-1e88-4ec8-8612-a9fb3ab2078a_556x556.jpg?v=1571439048</t>
  </si>
  <si>
    <t>ES-2ROBV</t>
  </si>
  <si>
    <t>Explore Scientific Two-Room Pop-Up Go Observatory Tent</t>
  </si>
  <si>
    <t>https://cdn.shopify.com/s/files/1/0390/6029/products/ES_2ROBV_Tent_6_2020_556x556.jpg?v=1654521714</t>
  </si>
  <si>
    <t>FL-AR70700AZ</t>
  </si>
  <si>
    <t>Explore FirstLight 70mm Refractor Telescope with AZ Mount - FL-AR70700AZ</t>
  </si>
  <si>
    <t>https://cdn.shopify.com/s/files/1/0390/6029/products/FL-AR70700AZ_hero_7f3c6821-7508-4a07-b9f0-f69b67a1a25b_556x556.jpg?v=1607104652</t>
  </si>
  <si>
    <t>FL-AR90500AZ</t>
  </si>
  <si>
    <t>Explore Scientific FirstLight 90mm Doublet Refractor Telescope with AZ Mount - FL-AR90500AZ</t>
  </si>
  <si>
    <t>https://cdn.shopify.com/s/files/1/0390/6029/products/FL-AR90500AZ_Close_3e995361-480a-47ec-afe1-a13e9b3ad603_556x556.jpg?v=1573839879</t>
  </si>
  <si>
    <t>FL-AR80640TN</t>
  </si>
  <si>
    <t>Explore FirstLight 80mm Refractor Telescope with Twilight Nano Mount - FL-AR80640TN</t>
  </si>
  <si>
    <t>https://cdn.shopify.com/s/files/1/0390/6029/products/FL-AR80640TN-B_556x556.jpg?v=1573840045</t>
  </si>
  <si>
    <t>FL-AR80900EQ3</t>
  </si>
  <si>
    <t>Explore FirstLight 80mm Refractor Telescope with EQ3 Mount - FL-AR80900EQ3</t>
  </si>
  <si>
    <t>https://cdn.shopify.com/s/files/1/0390/6029/products/FL-AR80900EQ3-A_556x556.jpg?v=1573840081</t>
  </si>
  <si>
    <t>FL-AR102600TN</t>
  </si>
  <si>
    <t>Explore FirstLight 102mm Doublet Refractor Telescope with Twilight Nano Mount - FL-AR102600TN</t>
  </si>
  <si>
    <t>https://cdn.shopify.com/s/files/1/0390/6029/products/FL-AR102600TN_Close1_556x556.jpg?v=1573840282</t>
  </si>
  <si>
    <t>FL-AR1021000EQ3</t>
  </si>
  <si>
    <t>Explore FirstLight 102mm Doublet Refractor Telescope with EXOS EQ Nano Mount - FL-AR1021000EQ3</t>
  </si>
  <si>
    <t>https://cdn.shopify.com/s/files/1/0390/6029/products/FL-AR1021000EQ3-B_556x556.jpg?v=1573840159</t>
  </si>
  <si>
    <t>FL-AR1021000MAZ01</t>
  </si>
  <si>
    <t>Explore FirstLight 102mm Doublet Refractor Telescope with Twilight I Mount - FL-AR1021000MAZ01</t>
  </si>
  <si>
    <t>https://cdn.shopify.com/s/files/1/0390/6029/products/FL_AR1021000MAZ01_Zoom_556x556.jpg?v=1573840396</t>
  </si>
  <si>
    <t>FL-AR1271000MAZ01</t>
  </si>
  <si>
    <t>Explore FirstLight 127mm Doublet Refractor Telescope with Twilight I Mount - FL-AR1271200MAZ01</t>
  </si>
  <si>
    <t>https://cdn.shopify.com/s/files/1/0390/6029/products/FL-AR1271200MAZ01-B_556x556.jpg?v=1573840436</t>
  </si>
  <si>
    <t>FL-N114500EQ3</t>
  </si>
  <si>
    <t>Explore FirstLight 114mm Newtonian Telescope with EQ3 Mount - FL-N114500EQ3</t>
  </si>
  <si>
    <t>https://cdn.shopify.com/s/files/1/0390/6029/products/FL-N114500EQ3-B_556x556.jpg?v=1573839512</t>
  </si>
  <si>
    <t>FL-N130600EQ3</t>
  </si>
  <si>
    <t>Explore FirstLight 130mm Newtonian Telescope with EQ3 Mount - FL-N130600EQ3</t>
  </si>
  <si>
    <t>https://cdn.shopify.com/s/files/1/0390/6029/products/FL-N130600EQ3-D_556x556.jpg?v=1573839567</t>
  </si>
  <si>
    <t>FL-N130600MAZ01</t>
  </si>
  <si>
    <t>Explore FirstLight 130mm Newtonian Telescope with Twilight I Mount - FL-N130600MAZ01</t>
  </si>
  <si>
    <t>https://cdn.shopify.com/s/files/1/0390/6029/products/FL-N130600MAZ01-B_556x556.jpg?v=1573839602</t>
  </si>
  <si>
    <t>FL-MC1001400TN</t>
  </si>
  <si>
    <t>Explore FirstLight 100mm Mak-Cassegrain Telescope with Twilight Nano Mount - FL-MC1001400TN</t>
  </si>
  <si>
    <t>https://cdn.shopify.com/s/files/1/0390/6029/products/PKG_FL-MC1001400TN-B_de437109-2f40-46c6-95e7-ebda2505dd94_556x556.jpg?v=1573840119</t>
  </si>
  <si>
    <t>FL-MC1001400EQ3</t>
  </si>
  <si>
    <t>Explore FirstLight 100mm Mak-Cassegrain Telescope with EQ3 Mount - FL-MC1001400EQ3</t>
  </si>
  <si>
    <t>https://cdn.shopify.com/s/files/1/0390/6029/products/FL-MC1001400EQ3-C_26d2e47d-2e74-4501-b8b0-9710c53a1c32_556x556.jpg?v=1573840203</t>
  </si>
  <si>
    <t>FL-MC1271900TN</t>
  </si>
  <si>
    <t>Explore FirstLight 127mm Mak-Cassegrain Telescope with Twilight Nano Mount - FL-MC1271900TN</t>
  </si>
  <si>
    <t>https://cdn.shopify.com/s/files/1/0390/6029/products/FL-MC1271900TN-B_26c32c65-ab12-4f9a-b2d9-2c9cbc6c5a02_556x556.jpg?v=1573840320</t>
  </si>
  <si>
    <t>FL-MC1271900EQ3</t>
  </si>
  <si>
    <t>Explore FirstLight 127mm Mak-Cassegrain Telescope with EQ3 Mount - FL-MC1271900EQ3</t>
  </si>
  <si>
    <t>https://cdn.shopify.com/s/files/1/0390/6029/products/FL-MC1271900EQ3-B-1_556x556.jpg?v=1573840356</t>
  </si>
  <si>
    <t>FL-MC1271900MAZ01</t>
  </si>
  <si>
    <t>Explore FirstLight 127mm Mak-Cassegrain Telescope with Twilight I Mount - FL-MC1271900MAZ01</t>
  </si>
  <si>
    <t>https://cdn.shopify.com/s/files/1/0390/6029/products/FL-MC1271900MAZ01-B_1ae03e96-51f7-489a-992f-ce1cc250b0d7_556x556.jpg?v=1573839917</t>
  </si>
  <si>
    <t>FL-MC1521900MAZ01</t>
  </si>
  <si>
    <t>Explore FirstLight 152mm Mak-Cassegrain Telescope with Twilight I Mount - FL-MC1521900MAZ01</t>
  </si>
  <si>
    <t>https://cdn.shopify.com/s/files/1/0390/6029/products/FL-MC1521900MAZ01-B_556x556.jpg?v=1573840473</t>
  </si>
  <si>
    <t>FL-MC1271900EXOS2GT</t>
  </si>
  <si>
    <t>1 (2 boxes)</t>
  </si>
  <si>
    <t>FL-DOB0806-01</t>
  </si>
  <si>
    <t>Explore FirstLight 8" Dobsonian Telescope - FL-DOB0806-01</t>
  </si>
  <si>
    <t>https://cdn.shopify.com/s/files/1/0390/6029/products/FL-DOB0806-01_556x556.jpg?v=1573839806</t>
  </si>
  <si>
    <t>FL-DOB1005-01</t>
  </si>
  <si>
    <t>Explore FirstLight 10" Dobsonian Telescope - FL-DOB1005-01</t>
  </si>
  <si>
    <t>https://cdn.shopify.com/s/files/1/0390/6029/products/FL-DOB1005-01_556x556.jpg?v=1573839817</t>
  </si>
  <si>
    <t>FL-EXOSNANOT1-00</t>
  </si>
  <si>
    <t>Explore FirstLight EXOS Nano Mount - FL-EXOSNANOT1-00</t>
  </si>
  <si>
    <t>https://cdn.shopify.com/s/files/1/0390/6029/products/FL-EXOSNANOT1_556x556.jpg?v=1571439076</t>
  </si>
  <si>
    <t>FL-TWINANOT1-00</t>
  </si>
  <si>
    <t>Explore FirstLight Twilight Nano Mount - FL-TWINANOT1-00</t>
  </si>
  <si>
    <t>https://cdn.shopify.com/s/files/1/0390/6029/products/FL-TWINNOT1-00_556x556.jpg?v=1571439050</t>
  </si>
  <si>
    <t>FL-EXOS2GT</t>
  </si>
  <si>
    <t>Explore FirstLight EXOS-2 GoTo EQ Mount - FL-EXOS2GT ** EXCLUSIVE AT TELESCOPES.NET</t>
  </si>
  <si>
    <t>https://cdn.shopify.com/s/files/1/0390/6029/products/bwr_48fe5fb4-e231-4885-9b8c-e5f2a41e8437_556x556.jpg?v=1571439050</t>
  </si>
  <si>
    <t>FL-AR1021000</t>
  </si>
  <si>
    <t>Explore FirstLight 102mm Doublet Refractor Telescope Optical Tube - FL-AR1021000</t>
  </si>
  <si>
    <t>https://cdn.shopify.com/s/files/1/0390/6029/products/102MM_556x556.jpg?v=1589485122</t>
  </si>
  <si>
    <t>FL-AR1271000</t>
  </si>
  <si>
    <t>FL-AR152760</t>
  </si>
  <si>
    <t>Explore FirstLight 152mm Doublet Refractor Telescope - FL-AR152760</t>
  </si>
  <si>
    <t>https://cdn.shopify.com/s/files/1/0390/6029/products/FL_AR152760_1_556x556.jpg?v=1589484095</t>
  </si>
  <si>
    <t>FL-N150750</t>
  </si>
  <si>
    <t>Explore FirstLight 150mm Newtonian Telescope - FL-N150750</t>
  </si>
  <si>
    <t>https://cdn.shopify.com/s/files/1/0390/6029/products/FL_N150750_1_556x556.jpg?v=1589482862</t>
  </si>
  <si>
    <t>FL-N2031000</t>
  </si>
  <si>
    <t>Explore FirstLight 203mm Newtonian Telescope - FL-N2031000</t>
  </si>
  <si>
    <t>https://cdn.shopify.com/s/files/1/0390/6029/products/FL_N2031000_1_556x556.jpg?v=1589482386</t>
  </si>
  <si>
    <t>FL-MC1271900</t>
  </si>
  <si>
    <t>Explore FirstLight 127mm Mak-Cassegrain Telescope - Optical Tube Only - FL-MC1271900</t>
  </si>
  <si>
    <t>https://cdn.shopify.com/s/files/1/0390/6029/products/FL_MC1271900_1_556x556.jpg?v=1589483821</t>
  </si>
  <si>
    <t>FL-MC1521900</t>
  </si>
  <si>
    <t>Explore Scientific FirstLight 152mm Mak-Cassegrain Telescope - FL-MC1521900</t>
  </si>
  <si>
    <t>https://cdn.shopify.com/s/files/1/0390/6029/products/FL_MC1521900_1_556x556.jpg?v=1589483206</t>
  </si>
  <si>
    <t>ES100AZADJ-02</t>
  </si>
  <si>
    <t>iEXOS-100 Azimuth Adjuster Adapter</t>
  </si>
  <si>
    <t>ES-iEXOS-100</t>
  </si>
  <si>
    <t>iEXOS-100-2 PMC-Eight Equatorial Tracker System with WiFi and Bluetooth® -  ES-iEXOS-100-02</t>
  </si>
  <si>
    <t>https://cdn.shopify.com/s/files/1/0390/6029/products/iExos100_Full_3_c1ba9e87-dd8b-4f32-b340-3fe41ea11fbe_556x556.jpg?v=1633024667</t>
  </si>
  <si>
    <t>Explore Scientific EXOS2-GT Equatorial Mount with PMC-Eight GoTo System - ES-EXOS2GTPMCT3-00</t>
  </si>
  <si>
    <t>https://cdn.shopify.com/s/files/1/0390/6029/products/b34_21ae16bf-cd14-46bb-9055-a32374ab708c_556x556.jpg?v=1638478631</t>
  </si>
  <si>
    <t>TED-15208CF-HEX</t>
  </si>
  <si>
    <t>Rangefinder</t>
  </si>
  <si>
    <t>LR-ARCH</t>
  </si>
  <si>
    <t>Bresser 100 Yards Archery Laser Rangefinder - LR-ARCH</t>
  </si>
  <si>
    <t>https://cdn.shopify.com/s/files/1/0390/6029/products/Bow1_558x381.jpg?v=1571439054</t>
  </si>
  <si>
    <t>HRS-251056-01E</t>
  </si>
  <si>
    <t>CC080-01</t>
  </si>
  <si>
    <t>ED80 Telescope Case - CC080-01</t>
  </si>
  <si>
    <t>Unistellar</t>
  </si>
  <si>
    <t>EQUINOX</t>
  </si>
  <si>
    <t>Unistellar eVscope eQuinox - Smart Digital Reflector Telescope</t>
  </si>
  <si>
    <t>https://cdn.shopify.com/s/files/1/0390/6029/products/equinox_5_556x556.jpg?v=1665151125</t>
  </si>
  <si>
    <t>EVSCOPE2</t>
  </si>
  <si>
    <t>Unistellar eVscope 2 Digital Telescope - Smart, Compact, and User-Friendly Telescope</t>
  </si>
  <si>
    <t>https://cdn.shopify.com/s/files/1/0390/6029/products/evscope2_1_556x556.jpg?v=1663344988</t>
  </si>
  <si>
    <t>EVSCOPE2BACKPACK</t>
  </si>
  <si>
    <t>Unistellar eVscope 2 Digital Telescope and Backpack - Smart, Compact, and User-Friendly Telescope</t>
  </si>
  <si>
    <t>https://cdn.shopify.com/s/files/1/0390/6029/products/Unistellar_Backpack_1_b886707d-841b-48d2-a14f-4ba16086ae5e_556x556.jpg?v=1665506212</t>
  </si>
  <si>
    <t>UNIBACKPACK</t>
  </si>
  <si>
    <t>Unistellar Backpack for eQuinox or eVscope 2</t>
  </si>
  <si>
    <t>https://cdn.shopify.com/s/files/1/0390/6029/products/Unistellar_Backpack_4_556x556.jpg?v=1665158915</t>
  </si>
  <si>
    <t>80-84000</t>
  </si>
  <si>
    <t>National Geographic Wide-View Display Weather Station with Outdoor Sensor</t>
  </si>
  <si>
    <t>https://cdn.shopify.com/s/files/1/0390/6029/products/NG_80-84000_ColorViewColorWeather_PKG3D1_556x556.jpg?v=1665588244</t>
  </si>
  <si>
    <t>National Geographic Astro Projector 2-in-1 Dome and Slide Projector</t>
  </si>
  <si>
    <t>80-95003</t>
  </si>
  <si>
    <t>https://cdn.shopify.com/s/files/1/0390/6029/products/NG_80-95003_AstroProjector_PKG3D1_626x626.jpg?v=1660588349</t>
  </si>
  <si>
    <t>National Geographic Underwater Metal Detector</t>
  </si>
  <si>
    <t>80-20010</t>
  </si>
  <si>
    <t>https://cdn.shopify.com/s/files/1/0390/6029/products/80-20010_3_556x556.jpg?v=1673989343</t>
  </si>
  <si>
    <t>National Geographic 10x42 Waterproof Binoculars with Floating Strap - (pallet)</t>
  </si>
  <si>
    <t>88-70005-100</t>
  </si>
  <si>
    <t>Solar Eclipse 100 Count Counter Display (Option 1)</t>
  </si>
  <si>
    <t>88-70005-400</t>
  </si>
  <si>
    <t>Solar Eclipse 400 Count Floor Display (Option 2)</t>
  </si>
  <si>
    <t>https://cdn.shopify.com/s/files/1/0390/6029/products/88-70005_4Pack_556x556.jpg?v=1657227434</t>
  </si>
  <si>
    <t>Sun Catcher</t>
  </si>
  <si>
    <t>Solar Eclipse Glasses</t>
  </si>
  <si>
    <t>88-70005-4</t>
  </si>
  <si>
    <t>Solar Eclipse 400 Count Floor Display</t>
  </si>
  <si>
    <t>https://cdn.shopify.com/s/files/1/0390/6029/products/EX_88-51005_1200xMicroscope_2_Blue_2022-new_695x695.jpg?v=1677100917</t>
  </si>
  <si>
    <t>88-51005</t>
  </si>
  <si>
    <t>Explore One 100x-1200x Microscope Set (blue or white)</t>
  </si>
  <si>
    <t>https://cdn.shopify.com/s/files/1/0390/6029/products/NG_80-83003_14_556x556.jpg?v=1652966679</t>
  </si>
  <si>
    <t>https://cdn.shopify.com/s/files/1/0390/6029/products/EX_88-51005_1200xMicroscope_2_Blue_2022-new_556x556.jpg?v=1677100917</t>
  </si>
  <si>
    <t>National Geographic 40mm Telescope and 900x Microscope Set</t>
  </si>
  <si>
    <t>80-21042WP</t>
  </si>
  <si>
    <t>National Geographic 10x42 Waterproof Performance Roof Binoculars and Harness</t>
  </si>
  <si>
    <t>https://cdn.shopify.com/s/files/1/0390/6029/products/NG_80-21042WP_10x42Bino_3_556x556.jpg?v=1671660776</t>
  </si>
  <si>
    <t>80-51050</t>
  </si>
  <si>
    <t>National Geographic 50mm Portable Refractor Telescope - RF360MM</t>
  </si>
  <si>
    <t>https://cdn.shopify.com/s/files/1/0390/6029/products/NG_80-51050_50mmJuno_Target_2019_695x695.jpg?v=1601990797</t>
  </si>
  <si>
    <t>88-40004</t>
  </si>
  <si>
    <t>Explore Scientific Wild Bird Feeder Wi-Fi Camera</t>
  </si>
  <si>
    <t>https://cdn.shopify.com/s/files/1/0390/6029/files/88-40004_AppBirdFeeder_2_556x556.jpg?v=1687802149</t>
  </si>
  <si>
    <t>Rechargable Lithium Li-ion</t>
  </si>
  <si>
    <t>ExploreOne 72 + Science Workshop</t>
  </si>
  <si>
    <t>88-20621</t>
  </si>
  <si>
    <t>Explore One 6x21 Binoculars</t>
  </si>
  <si>
    <t>https://explorescientific.com/cdn/shop/products/EX_88-20621_6x21_18_556x556.jpg?v=1679681675</t>
  </si>
  <si>
    <r>
      <rPr>
        <i/>
        <sz val="42"/>
        <color rgb="FFFF0000"/>
        <rFont val="Arial Rounded MT Bold"/>
        <family val="2"/>
      </rPr>
      <t>2024 ASTRA/</t>
    </r>
    <r>
      <rPr>
        <i/>
        <sz val="42"/>
        <color theme="4" tint="-0.249977111117893"/>
        <rFont val="Arial Rounded MT Bold"/>
        <family val="2"/>
      </rPr>
      <t>Specialty Store</t>
    </r>
    <r>
      <rPr>
        <i/>
        <sz val="42"/>
        <color theme="1" tint="4.9989318521683403E-2"/>
        <rFont val="Arial Rounded MT Bold"/>
        <family val="2"/>
      </rPr>
      <t>/Explore Scientific LLC</t>
    </r>
  </si>
  <si>
    <t>88-83030</t>
  </si>
  <si>
    <t>Explore One Media Pod - 360 Degree Rotation Auto-Tracking Mount</t>
  </si>
  <si>
    <t>https://explorescientificusa.com/cdn/shop/files/88-83030_MediaPod_1_695x695.jpg?v=1696519994</t>
  </si>
  <si>
    <t>Media Pod</t>
  </si>
  <si>
    <t>80-50072</t>
  </si>
  <si>
    <t>National Geographic SRT70MM - 70mm Refractor Telescope with Panhandle Mount and Solar Filter</t>
  </si>
  <si>
    <t>https://explorescientific.com/cdn/shop/files/80-50072_6_556x556.jpg?v=1692712038</t>
  </si>
  <si>
    <t>DWARF Lab</t>
  </si>
  <si>
    <t>ES-DWARFII</t>
  </si>
  <si>
    <t>DWARF II Solar Elite - Smart Telescope with Solar Filters</t>
  </si>
  <si>
    <t>https://explorescientificusa.com/cdn/shop/files/Dwarf_Telescope_695x695.jpg?v=1697727784</t>
  </si>
  <si>
    <t>https://explorescientific.com/cdn/shop/files/88-90147_1_556x556.png?v=1694011423</t>
  </si>
  <si>
    <t>ExploreOne Juno 50mm AZ - Box</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</si>
</sst>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44" formatCode="_(&quot;$&quot;* #,##0.00_);_(&quot;$&quot;* \(#,##0.00\);_(&quot;$&quot;* &quot;-&quot;??_);_(@_)"/>
    <numFmt numFmtId="164" formatCode="0\ 00000\ 00000\ 0\ \ \ \ \ \ \ "/>
    <numFmt numFmtId="165" formatCode="&quot;$&quot;#,##0.00"/>
    <numFmt numFmtId="166" formatCode="0\ 000000\ 00000\ 0\ \ \ \ \ \ \ "/>
    <numFmt numFmtId="167" formatCode="_(&quot;$&quot;* #,##0.000_);_(&quot;$&quot;* \(#,##0.000\);_(&quot;$&quot;* &quot;-&quot;??_);_(@_)"/>
    <numFmt numFmtId="168" formatCode="0000\ 00\ 0000"/>
    <numFmt numFmtId="169" formatCode="0\ 000000\ 000000\ \ \ \ \ \ \ "/>
    <numFmt numFmtId="170" formatCode="0.000"/>
    <numFmt numFmtId="171" formatCode="0\ 00000\ 00000\ 0"/>
    <numFmt numFmtId="172" formatCode="0\ 00000\ 00000\ 0\ \ \ \ \ "/>
    <numFmt numFmtId="173" formatCode="\$0.00"/>
    <numFmt numFmtId="174" formatCode="\$#,##0.00"/>
    <numFmt numFmtId="175" formatCode="0_);\(0\)"/>
    <numFmt numFmtId="176" formatCode="0.00_);\(0.00\)"/>
  </numFmts>
  <fonts count="66">
    <font>
      <sz val="11"/>
      <color theme="1"/>
      <name val="Calibri"/>
      <family val="2"/>
      <scheme val="minor"/>
    </font>
    <font>
      <sz val="11"/>
      <color theme="1"/>
      <name val="Calibri"/>
      <family val="2"/>
      <scheme val="minor"/>
    </font>
    <font>
      <sz val="11"/>
      <color indexed="8"/>
      <name val="宋体"/>
      <charset val="134"/>
    </font>
    <font>
      <sz val="10"/>
      <name val="Arial"/>
      <family val="2"/>
    </font>
    <font>
      <b/>
      <sz val="9"/>
      <color theme="1"/>
      <name val="Arial"/>
      <family val="2"/>
    </font>
    <font>
      <b/>
      <sz val="14"/>
      <name val="Arial"/>
      <family val="2"/>
    </font>
    <font>
      <b/>
      <sz val="14"/>
      <color theme="0"/>
      <name val="Arial"/>
      <family val="2"/>
    </font>
    <font>
      <b/>
      <sz val="11"/>
      <color theme="1"/>
      <name val="Arial"/>
      <family val="2"/>
    </font>
    <font>
      <b/>
      <sz val="9"/>
      <color theme="0"/>
      <name val="Arial"/>
      <family val="2"/>
    </font>
    <font>
      <b/>
      <sz val="9"/>
      <name val="Arial"/>
      <family val="2"/>
    </font>
    <font>
      <b/>
      <sz val="10"/>
      <color theme="1"/>
      <name val="Arial"/>
      <family val="2"/>
    </font>
    <font>
      <sz val="12"/>
      <name val="宋体"/>
      <charset val="134"/>
    </font>
    <font>
      <i/>
      <sz val="48"/>
      <color theme="1" tint="4.9989318521683403E-2"/>
      <name val="Arial Rounded MT Bold"/>
      <family val="2"/>
    </font>
    <font>
      <i/>
      <sz val="48"/>
      <name val="Arial Rounded MT Bold"/>
      <family val="2"/>
    </font>
    <font>
      <sz val="60"/>
      <name val="Arial Rounded MT Bold"/>
      <family val="2"/>
    </font>
    <font>
      <sz val="22"/>
      <name val="Arial Rounded MT Bold"/>
      <family val="2"/>
    </font>
    <font>
      <sz val="20"/>
      <name val="Arial Rounded MT Bold"/>
      <family val="2"/>
    </font>
    <font>
      <b/>
      <sz val="36"/>
      <color theme="0"/>
      <name val="Arial Rounded MT Bold"/>
      <family val="2"/>
    </font>
    <font>
      <b/>
      <sz val="22"/>
      <name val="Arial Rounded MT Bold"/>
      <family val="2"/>
    </font>
    <font>
      <sz val="20"/>
      <color rgb="FFFF0000"/>
      <name val="Arial Rounded MT Bold"/>
      <family val="2"/>
    </font>
    <font>
      <b/>
      <sz val="36"/>
      <color rgb="FF000099"/>
      <name val="Arial Rounded MT Bold"/>
      <family val="2"/>
    </font>
    <font>
      <i/>
      <u/>
      <sz val="20"/>
      <name val="Arial Rounded MT Bold"/>
      <family val="2"/>
    </font>
    <font>
      <b/>
      <sz val="36"/>
      <name val="Arial Rounded MT Bold"/>
      <family val="2"/>
    </font>
    <font>
      <sz val="24"/>
      <name val="Arial Rounded MT Bold"/>
      <family val="2"/>
    </font>
    <font>
      <b/>
      <sz val="20"/>
      <color rgb="FFFF0000"/>
      <name val="Arial Rounded MT Bold"/>
      <family val="2"/>
    </font>
    <font>
      <b/>
      <sz val="10"/>
      <name val="Arial"/>
      <family val="2"/>
    </font>
    <font>
      <b/>
      <sz val="10"/>
      <color rgb="FFFF0000"/>
      <name val="Arial"/>
      <family val="2"/>
    </font>
    <font>
      <sz val="10"/>
      <color rgb="FF404040"/>
      <name val="Arial"/>
      <family val="2"/>
    </font>
    <font>
      <sz val="10"/>
      <color theme="1"/>
      <name val="Arial"/>
      <family val="2"/>
    </font>
    <font>
      <b/>
      <sz val="20"/>
      <name val="Arial Rounded MT Bold"/>
      <family val="2"/>
    </font>
    <font>
      <b/>
      <i/>
      <sz val="36"/>
      <name val="Comic Sans MS"/>
      <family val="4"/>
    </font>
    <font>
      <b/>
      <i/>
      <sz val="36"/>
      <color theme="0"/>
      <name val="Comic Sans MS"/>
      <family val="4"/>
    </font>
    <font>
      <sz val="10"/>
      <color rgb="FFFF0000"/>
      <name val="Arial"/>
      <family val="2"/>
    </font>
    <font>
      <i/>
      <sz val="10"/>
      <name val="Arial"/>
      <family val="2"/>
    </font>
    <font>
      <i/>
      <sz val="48"/>
      <color rgb="FFFF0000"/>
      <name val="Arial Rounded MT Bold"/>
      <family val="2"/>
    </font>
    <font>
      <b/>
      <sz val="16"/>
      <color theme="1"/>
      <name val="Arial"/>
      <family val="2"/>
    </font>
    <font>
      <sz val="36"/>
      <name val="Arial Rounded MT Bold"/>
      <family val="2"/>
    </font>
    <font>
      <sz val="18"/>
      <name val="Arial Rounded MT Bold"/>
      <family val="2"/>
    </font>
    <font>
      <i/>
      <sz val="42"/>
      <color theme="1" tint="4.9989318521683403E-2"/>
      <name val="Arial Rounded MT Bold"/>
      <family val="2"/>
    </font>
    <font>
      <i/>
      <sz val="42"/>
      <color rgb="FFFF0000"/>
      <name val="Arial Rounded MT Bold"/>
      <family val="2"/>
    </font>
    <font>
      <i/>
      <sz val="42"/>
      <color theme="4" tint="-0.249977111117893"/>
      <name val="Arial Rounded MT Bold"/>
      <family val="2"/>
    </font>
    <font>
      <sz val="20"/>
      <color theme="1"/>
      <name val="Arial Rounded MT Bold"/>
      <family val="2"/>
    </font>
    <font>
      <u/>
      <sz val="11"/>
      <color theme="10"/>
      <name val="Calibri"/>
      <family val="2"/>
      <scheme val="minor"/>
    </font>
    <font>
      <b/>
      <sz val="20"/>
      <color theme="1"/>
      <name val="Arial Rounded MT Bold"/>
      <family val="2"/>
    </font>
    <font>
      <b/>
      <sz val="36"/>
      <name val="Arial"/>
      <family val="2"/>
    </font>
    <font>
      <sz val="12"/>
      <name val="Arial Rounded MT Bold"/>
      <family val="2"/>
    </font>
    <font>
      <i/>
      <sz val="12"/>
      <color theme="1" tint="4.9989318521683403E-2"/>
      <name val="Arial Rounded MT Bold"/>
      <family val="2"/>
    </font>
    <font>
      <b/>
      <i/>
      <sz val="12"/>
      <name val="Comic Sans MS"/>
      <family val="4"/>
    </font>
    <font>
      <b/>
      <i/>
      <sz val="12"/>
      <name val="Arial Black"/>
      <family val="2"/>
    </font>
    <font>
      <sz val="12"/>
      <name val="Arial Black"/>
      <family val="2"/>
    </font>
    <font>
      <b/>
      <sz val="12"/>
      <color theme="4"/>
      <name val="Arial Rounded MT Bold"/>
      <family val="2"/>
    </font>
    <font>
      <sz val="18"/>
      <color theme="1"/>
      <name val="Calibri"/>
      <family val="2"/>
      <scheme val="minor"/>
    </font>
    <font>
      <sz val="20"/>
      <color theme="1"/>
      <name val="Calibri"/>
      <family val="2"/>
      <scheme val="minor"/>
    </font>
    <font>
      <sz val="10"/>
      <name val="Calibri"/>
      <family val="2"/>
    </font>
    <font>
      <sz val="10"/>
      <color rgb="FFFFFFFF"/>
      <name val="Calibri"/>
      <family val="2"/>
    </font>
    <font>
      <sz val="10"/>
      <color rgb="FF004438"/>
      <name val="Calibri"/>
      <family val="2"/>
    </font>
    <font>
      <sz val="9"/>
      <color rgb="FF231F20"/>
      <name val="Calibri"/>
      <family val="2"/>
    </font>
    <font>
      <sz val="9"/>
      <name val="Calibri"/>
      <family val="2"/>
    </font>
    <font>
      <sz val="10"/>
      <color rgb="FF231F20"/>
      <name val="Arial"/>
      <family val="2"/>
    </font>
    <font>
      <u/>
      <sz val="11"/>
      <name val="Calibri"/>
      <family val="2"/>
      <scheme val="minor"/>
    </font>
    <font>
      <sz val="10"/>
      <color rgb="FF000000"/>
      <name val="Arial"/>
      <family val="2"/>
    </font>
    <font>
      <sz val="10"/>
      <color rgb="FF383838"/>
      <name val="Arial"/>
      <family val="2"/>
    </font>
    <font>
      <sz val="10"/>
      <color rgb="FF333333"/>
      <name val="Arial"/>
      <family val="2"/>
    </font>
    <font>
      <u/>
      <sz val="10"/>
      <color rgb="FF0000FF"/>
      <name val="Arial"/>
      <family val="2"/>
    </font>
    <font>
      <u/>
      <sz val="10"/>
      <color theme="1"/>
      <name val="Arial"/>
      <family val="2"/>
    </font>
    <font>
      <sz val="10"/>
      <color rgb="FF4F4F4F"/>
      <name val="Arial"/>
      <family val="2"/>
    </font>
  </fonts>
  <fills count="20">
    <fill>
      <patternFill patternType="none"/>
    </fill>
    <fill>
      <patternFill patternType="gray125"/>
    </fill>
    <fill>
      <patternFill patternType="solid">
        <fgColor rgb="FF8E5498"/>
        <bgColor indexed="64"/>
      </patternFill>
    </fill>
    <fill>
      <patternFill patternType="solid">
        <fgColor rgb="FFFFFF00"/>
        <bgColor indexed="64"/>
      </patternFill>
    </fill>
    <fill>
      <patternFill patternType="solid">
        <fgColor rgb="FF00B0F0"/>
        <bgColor indexed="64"/>
      </patternFill>
    </fill>
    <fill>
      <patternFill patternType="solid">
        <fgColor theme="3" tint="0.59999389629810485"/>
        <bgColor indexed="64"/>
      </patternFill>
    </fill>
    <fill>
      <patternFill patternType="solid">
        <fgColor rgb="FFFF0000"/>
        <bgColor indexed="64"/>
      </patternFill>
    </fill>
    <fill>
      <patternFill patternType="solid">
        <fgColor theme="0"/>
        <bgColor indexed="64"/>
      </patternFill>
    </fill>
    <fill>
      <patternFill patternType="solid">
        <fgColor theme="9" tint="-0.249977111117893"/>
        <bgColor indexed="64"/>
      </patternFill>
    </fill>
    <fill>
      <patternFill patternType="solid">
        <fgColor rgb="FF002060"/>
        <bgColor indexed="64"/>
      </patternFill>
    </fill>
    <fill>
      <patternFill patternType="solid">
        <fgColor theme="0" tint="-0.249977111117893"/>
        <bgColor indexed="64"/>
      </patternFill>
    </fill>
    <fill>
      <patternFill patternType="solid">
        <fgColor theme="1"/>
        <bgColor indexed="64"/>
      </patternFill>
    </fill>
    <fill>
      <patternFill patternType="solid">
        <fgColor theme="2" tint="-9.9978637043366805E-2"/>
        <bgColor indexed="64"/>
      </patternFill>
    </fill>
    <fill>
      <patternFill patternType="solid">
        <fgColor rgb="FFFFCC00"/>
        <bgColor indexed="64"/>
      </patternFill>
    </fill>
    <fill>
      <patternFill patternType="solid">
        <fgColor rgb="FFFFC000"/>
        <bgColor indexed="64"/>
      </patternFill>
    </fill>
    <fill>
      <patternFill patternType="solid">
        <fgColor rgb="FF33854C"/>
        <bgColor indexed="64"/>
      </patternFill>
    </fill>
    <fill>
      <patternFill patternType="solid">
        <fgColor rgb="FF231F20"/>
      </patternFill>
    </fill>
    <fill>
      <patternFill patternType="solid">
        <fgColor rgb="FFFFC62C"/>
      </patternFill>
    </fill>
    <fill>
      <patternFill patternType="solid">
        <fgColor rgb="FFDCDDDE"/>
      </patternFill>
    </fill>
    <fill>
      <patternFill patternType="solid">
        <fgColor theme="0" tint="-0.14999847407452621"/>
        <bgColor indexed="64"/>
      </patternFill>
    </fill>
  </fills>
  <borders count="30">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style="thin">
        <color indexed="64"/>
      </bottom>
      <diagonal/>
    </border>
    <border>
      <left style="thick">
        <color indexed="64"/>
      </left>
      <right/>
      <top style="thick">
        <color indexed="64"/>
      </top>
      <bottom/>
      <diagonal/>
    </border>
    <border>
      <left/>
      <right/>
      <top style="thick">
        <color indexed="64"/>
      </top>
      <bottom/>
      <diagonal/>
    </border>
    <border>
      <left/>
      <right style="thick">
        <color indexed="64"/>
      </right>
      <top style="thick">
        <color indexed="64"/>
      </top>
      <bottom/>
      <diagonal/>
    </border>
    <border>
      <left style="thick">
        <color indexed="64"/>
      </left>
      <right/>
      <top/>
      <bottom/>
      <diagonal/>
    </border>
    <border>
      <left/>
      <right style="thick">
        <color indexed="64"/>
      </right>
      <top/>
      <bottom/>
      <diagonal/>
    </border>
    <border>
      <left style="thick">
        <color indexed="64"/>
      </left>
      <right/>
      <top/>
      <bottom style="thick">
        <color indexed="64"/>
      </bottom>
      <diagonal/>
    </border>
    <border>
      <left/>
      <right/>
      <top/>
      <bottom style="thick">
        <color indexed="64"/>
      </bottom>
      <diagonal/>
    </border>
    <border>
      <left/>
      <right style="thick">
        <color indexed="64"/>
      </right>
      <top/>
      <bottom style="thick">
        <color indexed="64"/>
      </bottom>
      <diagonal/>
    </border>
    <border>
      <left style="thin">
        <color indexed="64"/>
      </left>
      <right style="thin">
        <color indexed="64"/>
      </right>
      <top/>
      <bottom/>
      <diagonal/>
    </border>
    <border>
      <left style="thin">
        <color indexed="64"/>
      </left>
      <right/>
      <top/>
      <bottom/>
      <diagonal/>
    </border>
    <border>
      <left/>
      <right style="thin">
        <color indexed="64"/>
      </right>
      <top/>
      <bottom/>
      <diagonal/>
    </border>
    <border>
      <left/>
      <right/>
      <top style="thin">
        <color indexed="64"/>
      </top>
      <bottom/>
      <diagonal/>
    </border>
    <border>
      <left/>
      <right style="thin">
        <color indexed="64"/>
      </right>
      <top style="thin">
        <color indexed="64"/>
      </top>
      <bottom/>
      <diagonal/>
    </border>
    <border>
      <left/>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right style="thin">
        <color rgb="FF231F20"/>
      </right>
      <top/>
      <bottom/>
      <diagonal/>
    </border>
    <border>
      <left style="thin">
        <color rgb="FF231F20"/>
      </left>
      <right style="thin">
        <color rgb="FF231F20"/>
      </right>
      <top/>
      <bottom/>
      <diagonal/>
    </border>
    <border>
      <left style="thin">
        <color rgb="FF231F20"/>
      </left>
      <right/>
      <top/>
      <bottom/>
      <diagonal/>
    </border>
    <border>
      <left style="thin">
        <color rgb="FFC9CACC"/>
      </left>
      <right/>
      <top style="thin">
        <color rgb="FFC9CACC"/>
      </top>
      <bottom style="thin">
        <color rgb="FFC9CACC"/>
      </bottom>
      <diagonal/>
    </border>
    <border>
      <left/>
      <right/>
      <top style="thin">
        <color rgb="FFC9CACC"/>
      </top>
      <bottom style="thin">
        <color rgb="FFC9CACC"/>
      </bottom>
      <diagonal/>
    </border>
    <border>
      <left/>
      <right style="thin">
        <color rgb="FFC9CACC"/>
      </right>
      <top style="thin">
        <color rgb="FFC9CACC"/>
      </top>
      <bottom style="thin">
        <color rgb="FFC9CACC"/>
      </bottom>
      <diagonal/>
    </border>
  </borders>
  <cellStyleXfs count="10">
    <xf numFmtId="0" fontId="0" fillId="0" borderId="0"/>
    <xf numFmtId="44" fontId="1" fillId="0" borderId="0" applyFont="0" applyFill="0" applyBorder="0" applyAlignment="0" applyProtection="0"/>
    <xf numFmtId="0" fontId="2" fillId="0" borderId="0"/>
    <xf numFmtId="0" fontId="3" fillId="0" borderId="0" applyNumberFormat="0" applyFill="0" applyBorder="0" applyAlignment="0" applyProtection="0"/>
    <xf numFmtId="0" fontId="3" fillId="0" borderId="0" applyNumberFormat="0" applyFill="0" applyBorder="0" applyAlignment="0" applyProtection="0"/>
    <xf numFmtId="0" fontId="3" fillId="0" borderId="0" applyNumberFormat="0" applyFill="0" applyBorder="0" applyAlignment="0" applyProtection="0"/>
    <xf numFmtId="0" fontId="11" fillId="0" borderId="0"/>
    <xf numFmtId="0" fontId="3" fillId="0" borderId="0"/>
    <xf numFmtId="0" fontId="42" fillId="0" borderId="0" applyNumberFormat="0" applyFill="0" applyBorder="0" applyAlignment="0" applyProtection="0"/>
    <xf numFmtId="9" fontId="1" fillId="0" borderId="0" applyFont="0" applyFill="0" applyBorder="0" applyAlignment="0" applyProtection="0"/>
  </cellStyleXfs>
  <cellXfs count="757">
    <xf numFmtId="0" fontId="0" fillId="0" borderId="0" xfId="0"/>
    <xf numFmtId="0" fontId="4" fillId="0" borderId="8" xfId="0" applyFont="1" applyBorder="1" applyAlignment="1" applyProtection="1">
      <alignment vertical="center"/>
      <protection locked="0"/>
    </xf>
    <xf numFmtId="0" fontId="4" fillId="0" borderId="9" xfId="0" applyFont="1" applyBorder="1" applyAlignment="1" applyProtection="1">
      <alignment vertical="center"/>
      <protection locked="0"/>
    </xf>
    <xf numFmtId="0" fontId="4" fillId="0" borderId="10" xfId="0" applyFont="1" applyBorder="1" applyAlignment="1" applyProtection="1">
      <alignment vertical="center"/>
      <protection locked="0"/>
    </xf>
    <xf numFmtId="0" fontId="4" fillId="0" borderId="0" xfId="0" applyFont="1" applyAlignment="1" applyProtection="1">
      <alignment vertical="center"/>
      <protection locked="0"/>
    </xf>
    <xf numFmtId="0" fontId="4" fillId="0" borderId="11" xfId="0" applyFont="1" applyBorder="1" applyAlignment="1" applyProtection="1">
      <alignment vertical="center"/>
      <protection locked="0"/>
    </xf>
    <xf numFmtId="0" fontId="4" fillId="0" borderId="12" xfId="0" applyFont="1" applyBorder="1" applyAlignment="1" applyProtection="1">
      <alignment vertical="center"/>
      <protection locked="0"/>
    </xf>
    <xf numFmtId="0" fontId="4" fillId="0" borderId="13" xfId="0" applyFont="1" applyBorder="1" applyAlignment="1" applyProtection="1">
      <alignment vertical="center"/>
      <protection locked="0"/>
    </xf>
    <xf numFmtId="0" fontId="4" fillId="0" borderId="14" xfId="0" applyFont="1" applyBorder="1" applyAlignment="1" applyProtection="1">
      <alignment vertical="center"/>
      <protection locked="0"/>
    </xf>
    <xf numFmtId="0" fontId="4" fillId="0" borderId="15" xfId="0" applyFont="1" applyBorder="1" applyAlignment="1" applyProtection="1">
      <alignment vertical="center"/>
      <protection locked="0"/>
    </xf>
    <xf numFmtId="0" fontId="4" fillId="0" borderId="0" xfId="0" applyFont="1" applyAlignment="1">
      <alignment horizontal="center" vertical="center"/>
    </xf>
    <xf numFmtId="14" fontId="4" fillId="0" borderId="0" xfId="0" applyNumberFormat="1" applyFont="1" applyAlignment="1">
      <alignment horizontal="center" vertical="center"/>
    </xf>
    <xf numFmtId="0" fontId="9" fillId="0" borderId="16" xfId="0" applyFont="1" applyBorder="1" applyAlignment="1">
      <alignment horizontal="center" vertical="center" wrapText="1"/>
    </xf>
    <xf numFmtId="2" fontId="9" fillId="0" borderId="7" xfId="0" applyNumberFormat="1" applyFont="1" applyBorder="1" applyAlignment="1">
      <alignment horizontal="center" vertical="center" wrapText="1"/>
    </xf>
    <xf numFmtId="1" fontId="9" fillId="0" borderId="4" xfId="0" applyNumberFormat="1" applyFont="1" applyBorder="1" applyAlignment="1">
      <alignment horizontal="center" vertical="center"/>
    </xf>
    <xf numFmtId="0" fontId="4" fillId="0" borderId="4" xfId="0" applyFont="1" applyBorder="1" applyAlignment="1">
      <alignment horizontal="center" vertical="center"/>
    </xf>
    <xf numFmtId="2" fontId="9" fillId="0" borderId="4" xfId="0" applyNumberFormat="1" applyFont="1" applyBorder="1" applyAlignment="1">
      <alignment horizontal="center" vertical="center" wrapText="1"/>
    </xf>
    <xf numFmtId="4" fontId="9" fillId="0" borderId="4" xfId="0" applyNumberFormat="1" applyFont="1" applyBorder="1" applyAlignment="1">
      <alignment horizontal="center" vertical="center" wrapText="1"/>
    </xf>
    <xf numFmtId="0" fontId="4" fillId="0" borderId="4" xfId="0" applyFont="1" applyBorder="1" applyAlignment="1">
      <alignment horizontal="center" vertical="center" wrapText="1"/>
    </xf>
    <xf numFmtId="1" fontId="9" fillId="0" borderId="4" xfId="0" applyNumberFormat="1" applyFont="1" applyBorder="1" applyAlignment="1">
      <alignment horizontal="center" vertical="center" wrapText="1"/>
    </xf>
    <xf numFmtId="44" fontId="4" fillId="0" borderId="5" xfId="1" applyFont="1" applyBorder="1" applyAlignment="1" applyProtection="1">
      <alignment vertical="center"/>
      <protection locked="0"/>
    </xf>
    <xf numFmtId="167" fontId="4" fillId="0" borderId="5" xfId="1" applyNumberFormat="1" applyFont="1" applyBorder="1" applyAlignment="1">
      <alignment vertical="center"/>
    </xf>
    <xf numFmtId="3" fontId="4" fillId="0" borderId="5" xfId="0" applyNumberFormat="1" applyFont="1" applyBorder="1" applyAlignment="1">
      <alignment horizontal="center" vertical="center"/>
    </xf>
    <xf numFmtId="3" fontId="4" fillId="0" borderId="5" xfId="0" applyNumberFormat="1" applyFont="1" applyBorder="1" applyAlignment="1">
      <alignment horizontal="center" vertical="center" wrapText="1"/>
    </xf>
    <xf numFmtId="0" fontId="4" fillId="0" borderId="4" xfId="0" applyFont="1" applyBorder="1" applyAlignment="1">
      <alignment vertical="center"/>
    </xf>
    <xf numFmtId="168" fontId="9" fillId="0" borderId="4" xfId="0" applyNumberFormat="1" applyFont="1" applyBorder="1" applyAlignment="1">
      <alignment horizontal="center" vertical="center" wrapText="1"/>
    </xf>
    <xf numFmtId="0" fontId="9" fillId="0" borderId="4" xfId="0" applyFont="1" applyBorder="1" applyAlignment="1">
      <alignment horizontal="center" vertical="center" wrapText="1"/>
    </xf>
    <xf numFmtId="10" fontId="9" fillId="0" borderId="4" xfId="0" applyNumberFormat="1" applyFont="1" applyBorder="1" applyAlignment="1">
      <alignment horizontal="center" vertical="center" wrapText="1"/>
    </xf>
    <xf numFmtId="3" fontId="9" fillId="0" borderId="4" xfId="0" applyNumberFormat="1" applyFont="1" applyBorder="1" applyAlignment="1">
      <alignment horizontal="center" vertical="center" wrapText="1"/>
    </xf>
    <xf numFmtId="168" fontId="4" fillId="0" borderId="4" xfId="0" applyNumberFormat="1" applyFont="1" applyBorder="1" applyAlignment="1">
      <alignment horizontal="center" vertical="center"/>
    </xf>
    <xf numFmtId="3" fontId="4" fillId="0" borderId="4" xfId="0" applyNumberFormat="1" applyFont="1" applyBorder="1" applyAlignment="1">
      <alignment horizontal="center" vertical="center"/>
    </xf>
    <xf numFmtId="4" fontId="4" fillId="0" borderId="4" xfId="0" applyNumberFormat="1" applyFont="1" applyBorder="1" applyAlignment="1">
      <alignment horizontal="center" vertical="center"/>
    </xf>
    <xf numFmtId="0" fontId="4" fillId="0" borderId="0" xfId="0" applyFont="1" applyAlignment="1" applyProtection="1">
      <alignment horizontal="center" vertical="center"/>
      <protection locked="0"/>
    </xf>
    <xf numFmtId="0" fontId="8" fillId="9" borderId="0" xfId="0" applyFont="1" applyFill="1" applyAlignment="1" applyProtection="1">
      <alignment vertical="center"/>
      <protection locked="0"/>
    </xf>
    <xf numFmtId="0" fontId="8" fillId="0" borderId="0" xfId="0" applyFont="1" applyAlignment="1" applyProtection="1">
      <alignment vertical="center"/>
      <protection locked="0"/>
    </xf>
    <xf numFmtId="49" fontId="4" fillId="0" borderId="4" xfId="0" applyNumberFormat="1" applyFont="1" applyBorder="1" applyAlignment="1">
      <alignment horizontal="center" vertical="center"/>
    </xf>
    <xf numFmtId="170" fontId="4" fillId="0" borderId="4" xfId="0" applyNumberFormat="1" applyFont="1" applyBorder="1" applyAlignment="1">
      <alignment horizontal="center" vertical="center"/>
    </xf>
    <xf numFmtId="0" fontId="13" fillId="0" borderId="21" xfId="2" applyFont="1" applyBorder="1" applyAlignment="1">
      <alignment horizontal="center" vertical="center"/>
    </xf>
    <xf numFmtId="0" fontId="14" fillId="0" borderId="0" xfId="2" applyFont="1" applyAlignment="1">
      <alignment horizontal="center" vertical="center"/>
    </xf>
    <xf numFmtId="0" fontId="15" fillId="0" borderId="0" xfId="2" applyFont="1" applyAlignment="1">
      <alignment horizontal="center" vertical="center"/>
    </xf>
    <xf numFmtId="0" fontId="15" fillId="0" borderId="4" xfId="2" applyFont="1" applyBorder="1" applyAlignment="1">
      <alignment horizontal="center" vertical="center"/>
    </xf>
    <xf numFmtId="44" fontId="16" fillId="0" borderId="2" xfId="1" applyFont="1" applyBorder="1" applyAlignment="1">
      <alignment horizontal="center" vertical="center"/>
    </xf>
    <xf numFmtId="0" fontId="16" fillId="0" borderId="0" xfId="2" applyFont="1" applyAlignment="1">
      <alignment horizontal="center" vertical="center"/>
    </xf>
    <xf numFmtId="0" fontId="16" fillId="0" borderId="0" xfId="0" applyFont="1" applyAlignment="1">
      <alignment horizontal="center" vertical="center"/>
    </xf>
    <xf numFmtId="0" fontId="16" fillId="0" borderId="4" xfId="0" applyFont="1" applyBorder="1" applyAlignment="1">
      <alignment horizontal="center" vertical="center"/>
    </xf>
    <xf numFmtId="0" fontId="16" fillId="0" borderId="4" xfId="0" applyFont="1" applyBorder="1" applyAlignment="1">
      <alignment horizontal="center" vertical="center" wrapText="1"/>
    </xf>
    <xf numFmtId="0" fontId="16" fillId="0" borderId="4" xfId="0" applyFont="1" applyBorder="1" applyAlignment="1">
      <alignment horizontal="left" vertical="center" wrapText="1"/>
    </xf>
    <xf numFmtId="44" fontId="16" fillId="0" borderId="4" xfId="1" applyFont="1" applyBorder="1" applyAlignment="1">
      <alignment horizontal="center" vertical="center" wrapText="1"/>
    </xf>
    <xf numFmtId="164" fontId="16" fillId="0" borderId="4" xfId="0" applyNumberFormat="1" applyFont="1" applyBorder="1" applyAlignment="1">
      <alignment horizontal="center" vertical="center" wrapText="1"/>
    </xf>
    <xf numFmtId="165" fontId="16" fillId="0" borderId="0" xfId="0" applyNumberFormat="1" applyFont="1" applyAlignment="1">
      <alignment horizontal="center" vertical="center" wrapText="1"/>
    </xf>
    <xf numFmtId="0" fontId="17" fillId="0" borderId="2" xfId="0" applyFont="1" applyBorder="1" applyAlignment="1">
      <alignment vertical="center"/>
    </xf>
    <xf numFmtId="49" fontId="16" fillId="0" borderId="0" xfId="3" applyNumberFormat="1" applyFont="1" applyAlignment="1" applyProtection="1">
      <alignment horizontal="center" vertical="center"/>
      <protection locked="0"/>
    </xf>
    <xf numFmtId="0" fontId="18" fillId="0" borderId="4" xfId="0" applyFont="1" applyBorder="1" applyAlignment="1">
      <alignment horizontal="left" vertical="center"/>
    </xf>
    <xf numFmtId="49" fontId="16" fillId="0" borderId="4" xfId="3" applyNumberFormat="1" applyFont="1" applyBorder="1" applyAlignment="1" applyProtection="1">
      <alignment horizontal="left" vertical="center" wrapText="1"/>
      <protection locked="0"/>
    </xf>
    <xf numFmtId="49" fontId="16" fillId="0" borderId="4" xfId="3" applyNumberFormat="1" applyFont="1" applyBorder="1" applyAlignment="1" applyProtection="1">
      <alignment horizontal="center" vertical="center" wrapText="1"/>
      <protection locked="0"/>
    </xf>
    <xf numFmtId="44" fontId="16" fillId="0" borderId="4" xfId="1" applyFont="1" applyBorder="1" applyAlignment="1">
      <alignment horizontal="center" vertical="center"/>
    </xf>
    <xf numFmtId="164" fontId="16" fillId="0" borderId="4" xfId="1" applyNumberFormat="1" applyFont="1" applyBorder="1" applyAlignment="1">
      <alignment horizontal="center" vertical="center" wrapText="1"/>
    </xf>
    <xf numFmtId="165" fontId="16" fillId="0" borderId="0" xfId="1" applyNumberFormat="1" applyFont="1" applyAlignment="1">
      <alignment horizontal="center" vertical="center"/>
    </xf>
    <xf numFmtId="165" fontId="16" fillId="0" borderId="21" xfId="1" applyNumberFormat="1" applyFont="1" applyBorder="1" applyAlignment="1">
      <alignment horizontal="center" vertical="center"/>
    </xf>
    <xf numFmtId="0" fontId="16" fillId="0" borderId="21" xfId="0" applyFont="1" applyBorder="1" applyAlignment="1">
      <alignment horizontal="center" vertical="center"/>
    </xf>
    <xf numFmtId="49" fontId="16" fillId="0" borderId="4" xfId="0" applyNumberFormat="1" applyFont="1" applyBorder="1" applyAlignment="1">
      <alignment horizontal="center" vertical="center"/>
    </xf>
    <xf numFmtId="0" fontId="16" fillId="0" borderId="4" xfId="3" applyFont="1" applyBorder="1" applyAlignment="1" applyProtection="1">
      <alignment horizontal="left" vertical="center" wrapText="1"/>
      <protection locked="0"/>
    </xf>
    <xf numFmtId="0" fontId="16" fillId="0" borderId="4" xfId="3" applyFont="1" applyBorder="1" applyAlignment="1" applyProtection="1">
      <alignment horizontal="center" vertical="center" wrapText="1"/>
      <protection locked="0"/>
    </xf>
    <xf numFmtId="165" fontId="16" fillId="0" borderId="0" xfId="0" applyNumberFormat="1" applyFont="1" applyAlignment="1">
      <alignment horizontal="center" vertical="center"/>
    </xf>
    <xf numFmtId="164" fontId="16" fillId="0" borderId="7" xfId="0" applyNumberFormat="1" applyFont="1" applyBorder="1" applyAlignment="1">
      <alignment horizontal="center" vertical="center" wrapText="1"/>
    </xf>
    <xf numFmtId="49" fontId="16" fillId="0" borderId="4" xfId="0" applyNumberFormat="1" applyFont="1" applyBorder="1" applyAlignment="1">
      <alignment horizontal="left" vertical="center" wrapText="1"/>
    </xf>
    <xf numFmtId="49" fontId="16" fillId="0" borderId="4" xfId="0" applyNumberFormat="1" applyFont="1" applyBorder="1" applyAlignment="1">
      <alignment horizontal="center" vertical="center" wrapText="1"/>
    </xf>
    <xf numFmtId="0" fontId="19" fillId="0" borderId="4" xfId="0" applyFont="1" applyBorder="1" applyAlignment="1">
      <alignment horizontal="center" vertical="center"/>
    </xf>
    <xf numFmtId="44" fontId="19" fillId="0" borderId="4" xfId="1" applyFont="1" applyBorder="1" applyAlignment="1">
      <alignment horizontal="center" vertical="center"/>
    </xf>
    <xf numFmtId="164" fontId="19" fillId="0" borderId="4" xfId="0" applyNumberFormat="1" applyFont="1" applyBorder="1" applyAlignment="1">
      <alignment horizontal="center" vertical="center" wrapText="1"/>
    </xf>
    <xf numFmtId="165" fontId="19" fillId="0" borderId="0" xfId="1" applyNumberFormat="1" applyFont="1" applyAlignment="1">
      <alignment horizontal="center" vertical="center"/>
    </xf>
    <xf numFmtId="0" fontId="19" fillId="0" borderId="0" xfId="0" applyFont="1" applyAlignment="1">
      <alignment horizontal="center" vertical="center"/>
    </xf>
    <xf numFmtId="164" fontId="19" fillId="0" borderId="4" xfId="1" applyNumberFormat="1" applyFont="1" applyBorder="1" applyAlignment="1">
      <alignment horizontal="center" vertical="center" wrapText="1"/>
    </xf>
    <xf numFmtId="165" fontId="19" fillId="0" borderId="0" xfId="0" applyNumberFormat="1" applyFont="1" applyAlignment="1">
      <alignment horizontal="center" vertical="center"/>
    </xf>
    <xf numFmtId="0" fontId="21" fillId="0" borderId="0" xfId="2" applyFont="1" applyAlignment="1">
      <alignment horizontal="center" vertical="center"/>
    </xf>
    <xf numFmtId="49" fontId="16" fillId="0" borderId="4" xfId="4" applyNumberFormat="1" applyFont="1" applyBorder="1" applyAlignment="1" applyProtection="1">
      <alignment horizontal="center" vertical="center"/>
      <protection locked="0"/>
    </xf>
    <xf numFmtId="44" fontId="16" fillId="0" borderId="4" xfId="1" applyFont="1" applyBorder="1" applyAlignment="1">
      <alignment vertical="center" wrapText="1"/>
    </xf>
    <xf numFmtId="49" fontId="19" fillId="0" borderId="4" xfId="3" applyNumberFormat="1" applyFont="1" applyBorder="1" applyAlignment="1" applyProtection="1">
      <alignment horizontal="left" vertical="center" wrapText="1"/>
      <protection locked="0"/>
    </xf>
    <xf numFmtId="49" fontId="19" fillId="0" borderId="4" xfId="3" applyNumberFormat="1" applyFont="1" applyBorder="1" applyAlignment="1" applyProtection="1">
      <alignment horizontal="center" vertical="center" wrapText="1"/>
      <protection locked="0"/>
    </xf>
    <xf numFmtId="49" fontId="19" fillId="0" borderId="0" xfId="3" applyNumberFormat="1" applyFont="1" applyAlignment="1" applyProtection="1">
      <alignment horizontal="center" vertical="center"/>
      <protection locked="0"/>
    </xf>
    <xf numFmtId="0" fontId="16" fillId="0" borderId="4" xfId="0" applyFont="1" applyBorder="1" applyAlignment="1">
      <alignment vertical="center" wrapText="1"/>
    </xf>
    <xf numFmtId="1" fontId="16" fillId="0" borderId="4" xfId="0" applyNumberFormat="1" applyFont="1" applyBorder="1" applyAlignment="1">
      <alignment horizontal="center" vertical="center" wrapText="1"/>
    </xf>
    <xf numFmtId="0" fontId="22" fillId="0" borderId="2" xfId="0" applyFont="1" applyBorder="1" applyAlignment="1">
      <alignment vertical="center"/>
    </xf>
    <xf numFmtId="0" fontId="16" fillId="0" borderId="4" xfId="2" applyFont="1" applyBorder="1" applyAlignment="1">
      <alignment horizontal="center" vertical="center"/>
    </xf>
    <xf numFmtId="164" fontId="16" fillId="0" borderId="4" xfId="5" applyNumberFormat="1" applyFont="1" applyBorder="1" applyAlignment="1" applyProtection="1">
      <alignment horizontal="center" vertical="center" wrapText="1"/>
      <protection locked="0"/>
    </xf>
    <xf numFmtId="164" fontId="16" fillId="0" borderId="4" xfId="3" applyNumberFormat="1" applyFont="1" applyBorder="1" applyAlignment="1" applyProtection="1">
      <alignment horizontal="center" vertical="center" wrapText="1"/>
      <protection locked="0"/>
    </xf>
    <xf numFmtId="0" fontId="23" fillId="0" borderId="1" xfId="2" applyFont="1" applyBorder="1" applyAlignment="1">
      <alignment vertical="center" wrapText="1"/>
    </xf>
    <xf numFmtId="0" fontId="23" fillId="0" borderId="2" xfId="2" applyFont="1" applyBorder="1" applyAlignment="1">
      <alignment vertical="center" wrapText="1"/>
    </xf>
    <xf numFmtId="164" fontId="23" fillId="0" borderId="2" xfId="2" applyNumberFormat="1" applyFont="1" applyBorder="1" applyAlignment="1">
      <alignment vertical="center" wrapText="1"/>
    </xf>
    <xf numFmtId="49" fontId="24" fillId="0" borderId="4" xfId="0" applyNumberFormat="1" applyFont="1" applyBorder="1" applyAlignment="1">
      <alignment horizontal="center" vertical="center"/>
    </xf>
    <xf numFmtId="49" fontId="24" fillId="0" borderId="4" xfId="0" applyNumberFormat="1" applyFont="1" applyBorder="1" applyAlignment="1">
      <alignment horizontal="left" vertical="center" wrapText="1"/>
    </xf>
    <xf numFmtId="49" fontId="24" fillId="0" borderId="4" xfId="0" applyNumberFormat="1" applyFont="1" applyBorder="1" applyAlignment="1">
      <alignment horizontal="center" vertical="center" wrapText="1"/>
    </xf>
    <xf numFmtId="44" fontId="24" fillId="0" borderId="4" xfId="1" applyFont="1" applyBorder="1" applyAlignment="1">
      <alignment horizontal="center" vertical="center"/>
    </xf>
    <xf numFmtId="164" fontId="24" fillId="0" borderId="4" xfId="1" applyNumberFormat="1" applyFont="1" applyBorder="1" applyAlignment="1">
      <alignment horizontal="center" vertical="center" wrapText="1"/>
    </xf>
    <xf numFmtId="165" fontId="24" fillId="0" borderId="0" xfId="0" applyNumberFormat="1" applyFont="1" applyAlignment="1">
      <alignment horizontal="center" vertical="center"/>
    </xf>
    <xf numFmtId="0" fontId="24" fillId="0" borderId="0" xfId="0" applyFont="1" applyAlignment="1">
      <alignment horizontal="center" vertical="center"/>
    </xf>
    <xf numFmtId="0" fontId="24" fillId="0" borderId="4" xfId="0" applyFont="1" applyBorder="1" applyAlignment="1">
      <alignment horizontal="center" vertical="center"/>
    </xf>
    <xf numFmtId="0" fontId="24" fillId="0" borderId="4" xfId="0" applyFont="1" applyBorder="1" applyAlignment="1">
      <alignment horizontal="left" vertical="center" wrapText="1"/>
    </xf>
    <xf numFmtId="0" fontId="24" fillId="0" borderId="4" xfId="0" applyFont="1" applyBorder="1" applyAlignment="1">
      <alignment horizontal="center" vertical="center" wrapText="1"/>
    </xf>
    <xf numFmtId="164" fontId="24" fillId="0" borderId="4" xfId="0" applyNumberFormat="1" applyFont="1" applyBorder="1" applyAlignment="1">
      <alignment horizontal="center" vertical="center" wrapText="1"/>
    </xf>
    <xf numFmtId="49" fontId="24" fillId="0" borderId="4" xfId="3" applyNumberFormat="1" applyFont="1" applyBorder="1" applyAlignment="1" applyProtection="1">
      <alignment horizontal="left" vertical="center" wrapText="1"/>
      <protection locked="0"/>
    </xf>
    <xf numFmtId="49" fontId="24" fillId="0" borderId="4" xfId="3" applyNumberFormat="1" applyFont="1" applyBorder="1" applyAlignment="1" applyProtection="1">
      <alignment horizontal="center" vertical="center" wrapText="1"/>
      <protection locked="0"/>
    </xf>
    <xf numFmtId="165" fontId="24" fillId="0" borderId="0" xfId="1" applyNumberFormat="1" applyFont="1" applyAlignment="1">
      <alignment horizontal="center" vertical="center"/>
    </xf>
    <xf numFmtId="0" fontId="24" fillId="0" borderId="4" xfId="0" applyFont="1" applyBorder="1" applyAlignment="1">
      <alignment vertical="center" wrapText="1"/>
    </xf>
    <xf numFmtId="0" fontId="16" fillId="0" borderId="4" xfId="2" applyFont="1" applyBorder="1" applyAlignment="1">
      <alignment horizontal="center" vertical="center" wrapText="1"/>
    </xf>
    <xf numFmtId="0" fontId="24" fillId="0" borderId="4" xfId="3" applyFont="1" applyBorder="1" applyAlignment="1" applyProtection="1">
      <alignment horizontal="left" vertical="center" wrapText="1"/>
      <protection locked="0"/>
    </xf>
    <xf numFmtId="0" fontId="24" fillId="0" borderId="4" xfId="3" applyFont="1" applyBorder="1" applyAlignment="1" applyProtection="1">
      <alignment horizontal="center" vertical="center" wrapText="1"/>
      <protection locked="0"/>
    </xf>
    <xf numFmtId="44" fontId="24" fillId="0" borderId="4" xfId="1" applyFont="1" applyBorder="1" applyAlignment="1">
      <alignment vertical="center" wrapText="1"/>
    </xf>
    <xf numFmtId="0" fontId="15" fillId="2" borderId="4" xfId="0" applyFont="1" applyFill="1" applyBorder="1" applyAlignment="1">
      <alignment horizontal="left" vertical="center" wrapText="1"/>
    </xf>
    <xf numFmtId="0" fontId="15" fillId="2" borderId="4" xfId="0" applyFont="1" applyFill="1" applyBorder="1" applyAlignment="1">
      <alignment horizontal="center" vertical="center"/>
    </xf>
    <xf numFmtId="44" fontId="15" fillId="2" borderId="4" xfId="1" applyFont="1" applyFill="1" applyBorder="1" applyAlignment="1">
      <alignment horizontal="center" vertical="center"/>
    </xf>
    <xf numFmtId="164" fontId="15" fillId="2" borderId="4" xfId="1" applyNumberFormat="1" applyFont="1" applyFill="1" applyBorder="1" applyAlignment="1">
      <alignment horizontal="center" vertical="center" wrapText="1"/>
    </xf>
    <xf numFmtId="165" fontId="15" fillId="2" borderId="0" xfId="0" applyNumberFormat="1" applyFont="1" applyFill="1" applyAlignment="1">
      <alignment horizontal="center" vertical="center"/>
    </xf>
    <xf numFmtId="0" fontId="15" fillId="2" borderId="0" xfId="0" applyFont="1" applyFill="1" applyAlignment="1">
      <alignment horizontal="center" vertical="center"/>
    </xf>
    <xf numFmtId="0" fontId="15" fillId="0" borderId="4" xfId="0" applyFont="1" applyBorder="1" applyAlignment="1">
      <alignment horizontal="center" vertical="center"/>
    </xf>
    <xf numFmtId="0" fontId="15" fillId="0" borderId="4" xfId="0" applyFont="1" applyBorder="1" applyAlignment="1">
      <alignment horizontal="left" vertical="center" wrapText="1"/>
    </xf>
    <xf numFmtId="44" fontId="15" fillId="0" borderId="4" xfId="1" applyFont="1" applyBorder="1" applyAlignment="1">
      <alignment horizontal="center" vertical="center"/>
    </xf>
    <xf numFmtId="164" fontId="15" fillId="0" borderId="4" xfId="1" applyNumberFormat="1" applyFont="1" applyBorder="1" applyAlignment="1">
      <alignment horizontal="center" vertical="center" wrapText="1"/>
    </xf>
    <xf numFmtId="165" fontId="15" fillId="0" borderId="0" xfId="0" applyNumberFormat="1" applyFont="1" applyAlignment="1">
      <alignment horizontal="center" vertical="center"/>
    </xf>
    <xf numFmtId="0" fontId="15" fillId="0" borderId="0" xfId="0" applyFont="1" applyAlignment="1">
      <alignment horizontal="center" vertical="center"/>
    </xf>
    <xf numFmtId="0" fontId="25" fillId="0" borderId="4" xfId="0" applyFont="1" applyBorder="1" applyAlignment="1">
      <alignment horizontal="center"/>
    </xf>
    <xf numFmtId="2" fontId="25" fillId="0" borderId="4" xfId="0" applyNumberFormat="1" applyFont="1" applyBorder="1" applyAlignment="1">
      <alignment horizontal="center" vertical="center" wrapText="1"/>
    </xf>
    <xf numFmtId="165" fontId="25" fillId="0" borderId="4" xfId="0" applyNumberFormat="1" applyFont="1" applyBorder="1" applyAlignment="1">
      <alignment horizontal="center" vertical="center" wrapText="1"/>
    </xf>
    <xf numFmtId="169" fontId="25" fillId="0" borderId="4" xfId="0" applyNumberFormat="1" applyFont="1" applyBorder="1" applyAlignment="1">
      <alignment horizontal="center" vertical="center" wrapText="1"/>
    </xf>
    <xf numFmtId="0" fontId="25" fillId="0" borderId="4" xfId="0" applyFont="1" applyBorder="1" applyAlignment="1">
      <alignment horizontal="center" vertical="center" wrapText="1"/>
    </xf>
    <xf numFmtId="164" fontId="25" fillId="0" borderId="4" xfId="0" applyNumberFormat="1" applyFont="1" applyBorder="1" applyAlignment="1">
      <alignment horizontal="center" vertical="center" wrapText="1"/>
    </xf>
    <xf numFmtId="4" fontId="25" fillId="0" borderId="4" xfId="0" applyNumberFormat="1" applyFont="1" applyBorder="1" applyAlignment="1">
      <alignment horizontal="center" vertical="center" wrapText="1"/>
    </xf>
    <xf numFmtId="168" fontId="25" fillId="0" borderId="4" xfId="0" applyNumberFormat="1" applyFont="1" applyBorder="1" applyAlignment="1">
      <alignment horizontal="center" vertical="center" wrapText="1"/>
    </xf>
    <xf numFmtId="10" fontId="25" fillId="0" borderId="4" xfId="0" applyNumberFormat="1" applyFont="1" applyBorder="1" applyAlignment="1">
      <alignment horizontal="center" vertical="center" wrapText="1"/>
    </xf>
    <xf numFmtId="3" fontId="25" fillId="0" borderId="4" xfId="0" applyNumberFormat="1" applyFont="1" applyBorder="1" applyAlignment="1">
      <alignment horizontal="center" vertical="center" wrapText="1"/>
    </xf>
    <xf numFmtId="2" fontId="25" fillId="0" borderId="4" xfId="0" applyNumberFormat="1" applyFont="1" applyBorder="1" applyAlignment="1">
      <alignment horizontal="center" vertical="top" wrapText="1"/>
    </xf>
    <xf numFmtId="1" fontId="25" fillId="0" borderId="4" xfId="0" applyNumberFormat="1" applyFont="1" applyBorder="1" applyAlignment="1">
      <alignment horizontal="center" vertical="center" wrapText="1"/>
    </xf>
    <xf numFmtId="0" fontId="25" fillId="0" borderId="4" xfId="2" applyFont="1" applyBorder="1" applyAlignment="1">
      <alignment horizontal="center" vertical="center" wrapText="1"/>
    </xf>
    <xf numFmtId="2" fontId="26" fillId="0" borderId="4" xfId="2" applyNumberFormat="1" applyFont="1" applyBorder="1" applyAlignment="1">
      <alignment horizontal="center"/>
    </xf>
    <xf numFmtId="0" fontId="26" fillId="0" borderId="4" xfId="2" applyFont="1" applyBorder="1"/>
    <xf numFmtId="169" fontId="26" fillId="0" borderId="4" xfId="2" applyNumberFormat="1" applyFont="1" applyBorder="1" applyAlignment="1">
      <alignment horizontal="center"/>
    </xf>
    <xf numFmtId="165" fontId="26" fillId="7" borderId="4" xfId="1" applyNumberFormat="1" applyFont="1" applyFill="1" applyBorder="1" applyAlignment="1">
      <alignment horizontal="center" wrapText="1"/>
    </xf>
    <xf numFmtId="165" fontId="26" fillId="7" borderId="4" xfId="1" applyNumberFormat="1" applyFont="1" applyFill="1" applyBorder="1" applyAlignment="1">
      <alignment wrapText="1"/>
    </xf>
    <xf numFmtId="165" fontId="26" fillId="0" borderId="4" xfId="1" applyNumberFormat="1" applyFont="1" applyBorder="1"/>
    <xf numFmtId="164" fontId="19" fillId="0" borderId="2" xfId="0" applyNumberFormat="1" applyFont="1" applyBorder="1" applyAlignment="1">
      <alignment horizontal="center" vertical="center" wrapText="1"/>
    </xf>
    <xf numFmtId="0" fontId="29" fillId="0" borderId="4" xfId="0" applyFont="1" applyBorder="1" applyAlignment="1">
      <alignment horizontal="center" vertical="center"/>
    </xf>
    <xf numFmtId="164" fontId="29" fillId="0" borderId="4" xfId="0" applyNumberFormat="1" applyFont="1" applyBorder="1" applyAlignment="1">
      <alignment horizontal="center" vertical="center" wrapText="1"/>
    </xf>
    <xf numFmtId="0" fontId="29" fillId="0" borderId="0" xfId="0" applyFont="1" applyAlignment="1">
      <alignment horizontal="center" vertical="center"/>
    </xf>
    <xf numFmtId="0" fontId="24" fillId="0" borderId="0" xfId="2" applyFont="1" applyAlignment="1">
      <alignment horizontal="center" vertical="center"/>
    </xf>
    <xf numFmtId="0" fontId="24" fillId="0" borderId="4" xfId="2" applyFont="1" applyBorder="1" applyAlignment="1">
      <alignment horizontal="center" vertical="center"/>
    </xf>
    <xf numFmtId="165" fontId="29" fillId="0" borderId="0" xfId="0" applyNumberFormat="1" applyFont="1" applyAlignment="1">
      <alignment horizontal="center" vertical="center"/>
    </xf>
    <xf numFmtId="49" fontId="24" fillId="0" borderId="4" xfId="4" applyNumberFormat="1" applyFont="1" applyBorder="1" applyAlignment="1" applyProtection="1">
      <alignment horizontal="center" vertical="center"/>
      <protection locked="0"/>
    </xf>
    <xf numFmtId="172" fontId="24" fillId="0" borderId="4" xfId="0" applyNumberFormat="1" applyFont="1" applyBorder="1" applyAlignment="1">
      <alignment horizontal="center" vertical="center" wrapText="1"/>
    </xf>
    <xf numFmtId="164" fontId="16" fillId="0" borderId="4" xfId="2" applyNumberFormat="1" applyFont="1" applyBorder="1" applyAlignment="1">
      <alignment horizontal="center" vertical="center" wrapText="1"/>
    </xf>
    <xf numFmtId="0" fontId="29" fillId="0" borderId="4" xfId="0" applyFont="1" applyBorder="1" applyAlignment="1">
      <alignment horizontal="left" vertical="center" wrapText="1"/>
    </xf>
    <xf numFmtId="44" fontId="29" fillId="0" borderId="4" xfId="1" applyFont="1" applyBorder="1" applyAlignment="1">
      <alignment horizontal="center" vertical="center"/>
    </xf>
    <xf numFmtId="49" fontId="29" fillId="0" borderId="4" xfId="0" applyNumberFormat="1" applyFont="1" applyBorder="1" applyAlignment="1">
      <alignment horizontal="center" vertical="center"/>
    </xf>
    <xf numFmtId="0" fontId="29" fillId="0" borderId="4" xfId="3" applyFont="1" applyBorder="1" applyAlignment="1" applyProtection="1">
      <alignment horizontal="left" vertical="center" wrapText="1"/>
      <protection locked="0"/>
    </xf>
    <xf numFmtId="0" fontId="29" fillId="0" borderId="4" xfId="3" applyFont="1" applyBorder="1" applyAlignment="1" applyProtection="1">
      <alignment horizontal="center" vertical="center" wrapText="1"/>
      <protection locked="0"/>
    </xf>
    <xf numFmtId="49" fontId="29" fillId="0" borderId="4" xfId="0" applyNumberFormat="1" applyFont="1" applyBorder="1" applyAlignment="1">
      <alignment horizontal="left" vertical="center" wrapText="1"/>
    </xf>
    <xf numFmtId="49" fontId="29" fillId="0" borderId="4" xfId="0" applyNumberFormat="1" applyFont="1" applyBorder="1" applyAlignment="1">
      <alignment horizontal="center" vertical="center" wrapText="1"/>
    </xf>
    <xf numFmtId="0" fontId="29" fillId="0" borderId="4" xfId="0" applyFont="1" applyBorder="1" applyAlignment="1">
      <alignment horizontal="center" vertical="center" wrapText="1"/>
    </xf>
    <xf numFmtId="164" fontId="29" fillId="0" borderId="4" xfId="1" applyNumberFormat="1" applyFont="1" applyBorder="1" applyAlignment="1">
      <alignment horizontal="center" vertical="center" wrapText="1"/>
    </xf>
    <xf numFmtId="172" fontId="29" fillId="0" borderId="4" xfId="0" applyNumberFormat="1" applyFont="1" applyBorder="1" applyAlignment="1">
      <alignment horizontal="center" vertical="center" wrapText="1"/>
    </xf>
    <xf numFmtId="165" fontId="29" fillId="0" borderId="0" xfId="1" applyNumberFormat="1" applyFont="1" applyAlignment="1">
      <alignment horizontal="center" vertical="center"/>
    </xf>
    <xf numFmtId="0" fontId="24" fillId="0" borderId="4" xfId="2" applyFont="1" applyBorder="1" applyAlignment="1">
      <alignment horizontal="center" vertical="center" wrapText="1"/>
    </xf>
    <xf numFmtId="0" fontId="24" fillId="0" borderId="4" xfId="2" applyFont="1" applyBorder="1" applyAlignment="1">
      <alignment vertical="center" wrapText="1"/>
    </xf>
    <xf numFmtId="44" fontId="24" fillId="0" borderId="4" xfId="1" applyFont="1" applyBorder="1" applyAlignment="1">
      <alignment horizontal="center" vertical="center" wrapText="1"/>
    </xf>
    <xf numFmtId="3" fontId="16" fillId="0" borderId="4" xfId="1" applyNumberFormat="1" applyFont="1" applyBorder="1" applyAlignment="1">
      <alignment horizontal="center" vertical="center"/>
    </xf>
    <xf numFmtId="3" fontId="16" fillId="0" borderId="4" xfId="1" applyNumberFormat="1" applyFont="1" applyBorder="1" applyAlignment="1">
      <alignment horizontal="center" vertical="center" wrapText="1"/>
    </xf>
    <xf numFmtId="3" fontId="15" fillId="2" borderId="4" xfId="1" applyNumberFormat="1" applyFont="1" applyFill="1" applyBorder="1" applyAlignment="1">
      <alignment horizontal="center" vertical="center"/>
    </xf>
    <xf numFmtId="3" fontId="15" fillId="0" borderId="4" xfId="1" applyNumberFormat="1" applyFont="1" applyBorder="1" applyAlignment="1">
      <alignment horizontal="center" vertical="center"/>
    </xf>
    <xf numFmtId="0" fontId="15" fillId="0" borderId="21" xfId="2" applyFont="1" applyBorder="1" applyAlignment="1">
      <alignment horizontal="center" vertical="center"/>
    </xf>
    <xf numFmtId="0" fontId="16" fillId="0" borderId="1" xfId="0" applyFont="1" applyBorder="1" applyAlignment="1">
      <alignment horizontal="center" vertical="center"/>
    </xf>
    <xf numFmtId="0" fontId="16" fillId="0" borderId="1" xfId="2" applyFont="1" applyBorder="1" applyAlignment="1">
      <alignment horizontal="center" vertical="center"/>
    </xf>
    <xf numFmtId="0" fontId="16" fillId="0" borderId="2" xfId="2" applyFont="1" applyBorder="1" applyAlignment="1">
      <alignment horizontal="center" vertical="center"/>
    </xf>
    <xf numFmtId="0" fontId="25" fillId="6" borderId="4" xfId="0" applyFont="1" applyFill="1" applyBorder="1" applyAlignment="1">
      <alignment horizontal="center" vertical="center" wrapText="1"/>
    </xf>
    <xf numFmtId="0" fontId="25" fillId="8" borderId="4" xfId="0" applyFont="1" applyFill="1" applyBorder="1" applyAlignment="1">
      <alignment vertical="center" wrapText="1"/>
    </xf>
    <xf numFmtId="0" fontId="3" fillId="0" borderId="4" xfId="0" applyFont="1" applyBorder="1" applyAlignment="1">
      <alignment horizontal="center" vertical="center" wrapText="1"/>
    </xf>
    <xf numFmtId="2" fontId="3" fillId="0" borderId="4" xfId="0" applyNumberFormat="1" applyFont="1" applyBorder="1" applyAlignment="1">
      <alignment vertical="top" wrapText="1"/>
    </xf>
    <xf numFmtId="164" fontId="3" fillId="0" borderId="4" xfId="0" applyNumberFormat="1" applyFont="1" applyBorder="1" applyAlignment="1">
      <alignment horizontal="center" vertical="center" wrapText="1"/>
    </xf>
    <xf numFmtId="0" fontId="3" fillId="0" borderId="4" xfId="2" applyFont="1" applyBorder="1" applyAlignment="1">
      <alignment horizontal="center" vertical="center" wrapText="1"/>
    </xf>
    <xf numFmtId="2" fontId="3" fillId="0" borderId="4" xfId="2" applyNumberFormat="1" applyFont="1" applyBorder="1" applyAlignment="1">
      <alignment horizontal="center" vertical="center" wrapText="1"/>
    </xf>
    <xf numFmtId="2" fontId="3" fillId="0" borderId="4" xfId="1" applyNumberFormat="1" applyFont="1" applyBorder="1" applyAlignment="1">
      <alignment horizontal="center" vertical="center"/>
    </xf>
    <xf numFmtId="168" fontId="3" fillId="0" borderId="4" xfId="2" applyNumberFormat="1" applyFont="1" applyBorder="1" applyAlignment="1">
      <alignment horizontal="center" vertical="center"/>
    </xf>
    <xf numFmtId="2" fontId="3" fillId="0" borderId="4" xfId="2" applyNumberFormat="1" applyFont="1" applyBorder="1" applyAlignment="1">
      <alignment horizontal="center" vertical="center"/>
    </xf>
    <xf numFmtId="10" fontId="3" fillId="0" borderId="4" xfId="2" applyNumberFormat="1" applyFont="1" applyBorder="1" applyAlignment="1">
      <alignment horizontal="center" vertical="center"/>
    </xf>
    <xf numFmtId="3" fontId="3" fillId="0" borderId="4" xfId="2" applyNumberFormat="1" applyFont="1" applyBorder="1" applyAlignment="1">
      <alignment horizontal="center" vertical="center"/>
    </xf>
    <xf numFmtId="1" fontId="3" fillId="0" borderId="4" xfId="2" applyNumberFormat="1" applyFont="1" applyBorder="1" applyAlignment="1">
      <alignment horizontal="center" vertical="center"/>
    </xf>
    <xf numFmtId="0" fontId="3" fillId="0" borderId="4" xfId="3" applyBorder="1" applyAlignment="1" applyProtection="1">
      <alignment horizontal="center" vertical="center" wrapText="1"/>
      <protection locked="0"/>
    </xf>
    <xf numFmtId="2" fontId="3" fillId="0" borderId="4" xfId="0" applyNumberFormat="1" applyFont="1" applyBorder="1" applyAlignment="1">
      <alignment horizontal="center" vertical="center"/>
    </xf>
    <xf numFmtId="0" fontId="3" fillId="0" borderId="4" xfId="0" applyFont="1" applyBorder="1" applyAlignment="1">
      <alignment vertical="center" wrapText="1"/>
    </xf>
    <xf numFmtId="2" fontId="32" fillId="0" borderId="4" xfId="2" applyNumberFormat="1" applyFont="1" applyBorder="1" applyAlignment="1">
      <alignment horizontal="center"/>
    </xf>
    <xf numFmtId="0" fontId="32" fillId="0" borderId="4" xfId="2" applyFont="1" applyBorder="1"/>
    <xf numFmtId="169" fontId="32" fillId="0" borderId="4" xfId="2" applyNumberFormat="1" applyFont="1" applyBorder="1" applyAlignment="1">
      <alignment horizontal="center"/>
    </xf>
    <xf numFmtId="49" fontId="3" fillId="0" borderId="4" xfId="4" applyNumberFormat="1" applyBorder="1" applyAlignment="1" applyProtection="1">
      <alignment horizontal="center" vertical="center"/>
      <protection locked="0"/>
    </xf>
    <xf numFmtId="49" fontId="3" fillId="0" borderId="4" xfId="3" applyNumberFormat="1" applyBorder="1" applyAlignment="1" applyProtection="1">
      <alignment horizontal="left" vertical="center" wrapText="1"/>
      <protection locked="0"/>
    </xf>
    <xf numFmtId="3" fontId="3" fillId="0" borderId="4" xfId="2" applyNumberFormat="1" applyFont="1" applyBorder="1" applyAlignment="1">
      <alignment horizontal="center" vertical="center" wrapText="1"/>
    </xf>
    <xf numFmtId="165" fontId="32" fillId="7" borderId="4" xfId="1" applyNumberFormat="1" applyFont="1" applyFill="1" applyBorder="1" applyAlignment="1">
      <alignment horizontal="center" wrapText="1"/>
    </xf>
    <xf numFmtId="165" fontId="32" fillId="7" borderId="4" xfId="1" applyNumberFormat="1" applyFont="1" applyFill="1" applyBorder="1" applyAlignment="1">
      <alignment wrapText="1"/>
    </xf>
    <xf numFmtId="165" fontId="32" fillId="0" borderId="4" xfId="1" applyNumberFormat="1" applyFont="1" applyBorder="1"/>
    <xf numFmtId="0" fontId="30" fillId="3" borderId="1" xfId="0" applyFont="1" applyFill="1" applyBorder="1" applyAlignment="1">
      <alignment vertical="center"/>
    </xf>
    <xf numFmtId="0" fontId="30" fillId="3" borderId="2" xfId="0" applyFont="1" applyFill="1" applyBorder="1" applyAlignment="1">
      <alignment vertical="center"/>
    </xf>
    <xf numFmtId="0" fontId="16" fillId="0" borderId="4" xfId="1" applyNumberFormat="1" applyFont="1" applyBorder="1" applyAlignment="1">
      <alignment horizontal="center" vertical="center" wrapText="1"/>
    </xf>
    <xf numFmtId="0" fontId="24" fillId="0" borderId="4" xfId="1" applyNumberFormat="1" applyFont="1" applyBorder="1" applyAlignment="1">
      <alignment horizontal="center" vertical="center" wrapText="1"/>
    </xf>
    <xf numFmtId="0" fontId="16" fillId="0" borderId="4" xfId="5" applyFont="1" applyBorder="1" applyAlignment="1" applyProtection="1">
      <alignment horizontal="center" vertical="center" wrapText="1"/>
      <protection locked="0"/>
    </xf>
    <xf numFmtId="0" fontId="19" fillId="0" borderId="4" xfId="1" applyNumberFormat="1" applyFont="1" applyBorder="1" applyAlignment="1">
      <alignment horizontal="center" vertical="center" wrapText="1"/>
    </xf>
    <xf numFmtId="0" fontId="15" fillId="0" borderId="4" xfId="1" applyNumberFormat="1" applyFont="1" applyBorder="1" applyAlignment="1">
      <alignment horizontal="center" vertical="center" wrapText="1"/>
    </xf>
    <xf numFmtId="0" fontId="16" fillId="0" borderId="5" xfId="0" applyFont="1" applyBorder="1" applyAlignment="1">
      <alignment horizontal="center" vertical="center"/>
    </xf>
    <xf numFmtId="0" fontId="16" fillId="0" borderId="7" xfId="0" applyFont="1" applyBorder="1" applyAlignment="1">
      <alignment horizontal="center" vertical="center"/>
    </xf>
    <xf numFmtId="0" fontId="20" fillId="10" borderId="1" xfId="0" applyFont="1" applyFill="1" applyBorder="1" applyAlignment="1">
      <alignment vertical="center"/>
    </xf>
    <xf numFmtId="0" fontId="20" fillId="10" borderId="2" xfId="0" applyFont="1" applyFill="1" applyBorder="1" applyAlignment="1">
      <alignment vertical="center"/>
    </xf>
    <xf numFmtId="0" fontId="20" fillId="10" borderId="3" xfId="0" applyFont="1" applyFill="1" applyBorder="1" applyAlignment="1">
      <alignment vertical="center"/>
    </xf>
    <xf numFmtId="0" fontId="17" fillId="4" borderId="1" xfId="0" applyFont="1" applyFill="1" applyBorder="1" applyAlignment="1">
      <alignment vertical="center"/>
    </xf>
    <xf numFmtId="0" fontId="17" fillId="4" borderId="2" xfId="0" applyFont="1" applyFill="1" applyBorder="1" applyAlignment="1">
      <alignment vertical="center"/>
    </xf>
    <xf numFmtId="0" fontId="17" fillId="4" borderId="3" xfId="0" applyFont="1" applyFill="1" applyBorder="1" applyAlignment="1">
      <alignment vertical="center"/>
    </xf>
    <xf numFmtId="49" fontId="16" fillId="0" borderId="1" xfId="0" applyNumberFormat="1" applyFont="1" applyBorder="1" applyAlignment="1">
      <alignment horizontal="center" vertical="center" wrapText="1"/>
    </xf>
    <xf numFmtId="0" fontId="16" fillId="0" borderId="2" xfId="0" applyFont="1" applyBorder="1" applyAlignment="1">
      <alignment horizontal="left" vertical="center" wrapText="1"/>
    </xf>
    <xf numFmtId="0" fontId="16" fillId="0" borderId="2" xfId="0" applyFont="1" applyBorder="1" applyAlignment="1">
      <alignment horizontal="center" vertical="center" wrapText="1"/>
    </xf>
    <xf numFmtId="49" fontId="16" fillId="0" borderId="1" xfId="0" applyNumberFormat="1" applyFont="1" applyBorder="1" applyAlignment="1">
      <alignment horizontal="center" vertical="center"/>
    </xf>
    <xf numFmtId="49" fontId="16" fillId="0" borderId="4" xfId="0" applyNumberFormat="1" applyFont="1" applyBorder="1" applyAlignment="1">
      <alignment vertical="center"/>
    </xf>
    <xf numFmtId="0" fontId="16" fillId="0" borderId="4" xfId="3" applyFont="1" applyBorder="1" applyAlignment="1" applyProtection="1">
      <alignment vertical="center" wrapText="1"/>
      <protection locked="0"/>
    </xf>
    <xf numFmtId="49" fontId="16" fillId="0" borderId="4" xfId="0" applyNumberFormat="1" applyFont="1" applyBorder="1" applyAlignment="1">
      <alignment vertical="center" wrapText="1"/>
    </xf>
    <xf numFmtId="44" fontId="16" fillId="0" borderId="4" xfId="1" applyFont="1" applyBorder="1" applyAlignment="1">
      <alignment vertical="center"/>
    </xf>
    <xf numFmtId="0" fontId="16" fillId="0" borderId="3" xfId="2" applyFont="1" applyBorder="1" applyAlignment="1">
      <alignment vertical="center"/>
    </xf>
    <xf numFmtId="0" fontId="12" fillId="0" borderId="21" xfId="2" applyFont="1" applyBorder="1" applyAlignment="1">
      <alignment vertical="center"/>
    </xf>
    <xf numFmtId="0" fontId="16" fillId="0" borderId="4" xfId="0" applyFont="1" applyBorder="1" applyAlignment="1">
      <alignment vertical="center"/>
    </xf>
    <xf numFmtId="0" fontId="31" fillId="11" borderId="2" xfId="0" applyFont="1" applyFill="1" applyBorder="1" applyAlignment="1">
      <alignment vertical="center" wrapText="1"/>
    </xf>
    <xf numFmtId="0" fontId="31" fillId="11" borderId="3" xfId="0" applyFont="1" applyFill="1" applyBorder="1" applyAlignment="1">
      <alignment vertical="center" wrapText="1"/>
    </xf>
    <xf numFmtId="0" fontId="31" fillId="11" borderId="1" xfId="0" applyFont="1" applyFill="1" applyBorder="1" applyAlignment="1">
      <alignment vertical="center"/>
    </xf>
    <xf numFmtId="3" fontId="24" fillId="0" borderId="4" xfId="1" applyNumberFormat="1" applyFont="1" applyBorder="1" applyAlignment="1">
      <alignment horizontal="center" vertical="center"/>
    </xf>
    <xf numFmtId="3" fontId="24" fillId="0" borderId="4" xfId="1" applyNumberFormat="1" applyFont="1" applyBorder="1" applyAlignment="1">
      <alignment horizontal="center" vertical="center" wrapText="1"/>
    </xf>
    <xf numFmtId="3" fontId="19" fillId="0" borderId="4" xfId="1" applyNumberFormat="1" applyFont="1" applyBorder="1" applyAlignment="1">
      <alignment horizontal="center" vertical="center"/>
    </xf>
    <xf numFmtId="3" fontId="16" fillId="0" borderId="4" xfId="0" applyNumberFormat="1" applyFont="1" applyBorder="1" applyAlignment="1">
      <alignment horizontal="center" vertical="center"/>
    </xf>
    <xf numFmtId="3" fontId="16" fillId="0" borderId="7" xfId="0" applyNumberFormat="1" applyFont="1" applyBorder="1" applyAlignment="1">
      <alignment horizontal="center" vertical="center"/>
    </xf>
    <xf numFmtId="3" fontId="24" fillId="0" borderId="4" xfId="0" applyNumberFormat="1" applyFont="1" applyBorder="1" applyAlignment="1">
      <alignment horizontal="center" vertical="center"/>
    </xf>
    <xf numFmtId="3" fontId="24" fillId="0" borderId="4" xfId="2" applyNumberFormat="1" applyFont="1" applyBorder="1" applyAlignment="1">
      <alignment horizontal="center" vertical="center"/>
    </xf>
    <xf numFmtId="3" fontId="16" fillId="0" borderId="4" xfId="2" applyNumberFormat="1" applyFont="1" applyBorder="1" applyAlignment="1">
      <alignment horizontal="center" vertical="center"/>
    </xf>
    <xf numFmtId="3" fontId="16" fillId="0" borderId="2" xfId="1" applyNumberFormat="1" applyFont="1" applyBorder="1" applyAlignment="1">
      <alignment horizontal="center" vertical="center"/>
    </xf>
    <xf numFmtId="164" fontId="16" fillId="0" borderId="3" xfId="2" applyNumberFormat="1" applyFont="1" applyBorder="1" applyAlignment="1">
      <alignment horizontal="center" vertical="center" wrapText="1"/>
    </xf>
    <xf numFmtId="164" fontId="16" fillId="0" borderId="2" xfId="1" applyNumberFormat="1" applyFont="1" applyBorder="1" applyAlignment="1">
      <alignment horizontal="center" vertical="center" wrapText="1"/>
    </xf>
    <xf numFmtId="0" fontId="16" fillId="0" borderId="2" xfId="3" applyFont="1" applyBorder="1" applyAlignment="1" applyProtection="1">
      <alignment horizontal="left" vertical="center" wrapText="1"/>
      <protection locked="0"/>
    </xf>
    <xf numFmtId="0" fontId="16" fillId="0" borderId="2" xfId="3" applyFont="1" applyBorder="1" applyAlignment="1" applyProtection="1">
      <alignment horizontal="center" vertical="center" wrapText="1"/>
      <protection locked="0"/>
    </xf>
    <xf numFmtId="164" fontId="16" fillId="0" borderId="3" xfId="0" applyNumberFormat="1" applyFont="1" applyBorder="1" applyAlignment="1">
      <alignment horizontal="center" vertical="center" wrapText="1"/>
    </xf>
    <xf numFmtId="3" fontId="31" fillId="11" borderId="2" xfId="0" applyNumberFormat="1" applyFont="1" applyFill="1" applyBorder="1" applyAlignment="1">
      <alignment horizontal="center" vertical="center" wrapText="1"/>
    </xf>
    <xf numFmtId="3" fontId="20" fillId="10" borderId="2" xfId="0" applyNumberFormat="1" applyFont="1" applyFill="1" applyBorder="1" applyAlignment="1">
      <alignment horizontal="center" vertical="center"/>
    </xf>
    <xf numFmtId="3" fontId="17" fillId="4" borderId="2" xfId="0" applyNumberFormat="1" applyFont="1" applyFill="1" applyBorder="1" applyAlignment="1">
      <alignment horizontal="center" vertical="center"/>
    </xf>
    <xf numFmtId="3" fontId="23" fillId="0" borderId="2" xfId="2" applyNumberFormat="1" applyFont="1" applyBorder="1" applyAlignment="1">
      <alignment horizontal="center" vertical="center" wrapText="1"/>
    </xf>
    <xf numFmtId="44" fontId="16" fillId="0" borderId="4" xfId="0" applyNumberFormat="1" applyFont="1" applyBorder="1" applyAlignment="1">
      <alignment horizontal="center" vertical="center"/>
    </xf>
    <xf numFmtId="3" fontId="3" fillId="0" borderId="4" xfId="2" applyNumberFormat="1" applyFont="1" applyBorder="1" applyAlignment="1">
      <alignment horizontal="left" vertical="top" wrapText="1"/>
    </xf>
    <xf numFmtId="168" fontId="25" fillId="0" borderId="4" xfId="2" applyNumberFormat="1" applyFont="1" applyBorder="1" applyAlignment="1">
      <alignment horizontal="center" vertical="center" wrapText="1"/>
    </xf>
    <xf numFmtId="168" fontId="25" fillId="0" borderId="4" xfId="2" applyNumberFormat="1" applyFont="1" applyBorder="1" applyAlignment="1">
      <alignment horizontal="center" vertical="center"/>
    </xf>
    <xf numFmtId="2" fontId="25" fillId="0" borderId="4" xfId="2" applyNumberFormat="1" applyFont="1" applyBorder="1" applyAlignment="1">
      <alignment horizontal="center" vertical="center" wrapText="1"/>
    </xf>
    <xf numFmtId="49" fontId="19" fillId="0" borderId="4" xfId="0" applyNumberFormat="1" applyFont="1" applyBorder="1" applyAlignment="1">
      <alignment horizontal="center" vertical="center" wrapText="1"/>
    </xf>
    <xf numFmtId="0" fontId="19" fillId="0" borderId="4" xfId="0" applyFont="1" applyBorder="1" applyAlignment="1">
      <alignment horizontal="left" vertical="center" wrapText="1"/>
    </xf>
    <xf numFmtId="164" fontId="16" fillId="0" borderId="1" xfId="0" applyNumberFormat="1" applyFont="1" applyBorder="1" applyAlignment="1">
      <alignment horizontal="center" vertical="center" wrapText="1"/>
    </xf>
    <xf numFmtId="164" fontId="16" fillId="0" borderId="1" xfId="1" applyNumberFormat="1" applyFont="1" applyBorder="1" applyAlignment="1">
      <alignment horizontal="center" vertical="center" wrapText="1"/>
    </xf>
    <xf numFmtId="44" fontId="15" fillId="0" borderId="1" xfId="1" applyFont="1" applyBorder="1" applyAlignment="1">
      <alignment horizontal="center" vertical="center"/>
    </xf>
    <xf numFmtId="44" fontId="15" fillId="2" borderId="1" xfId="1" applyFont="1" applyFill="1" applyBorder="1" applyAlignment="1">
      <alignment horizontal="center" vertical="center"/>
    </xf>
    <xf numFmtId="49" fontId="41" fillId="0" borderId="4" xfId="0" applyNumberFormat="1" applyFont="1" applyBorder="1" applyAlignment="1">
      <alignment horizontal="center" vertical="center"/>
    </xf>
    <xf numFmtId="0" fontId="41" fillId="0" borderId="4" xfId="3" applyFont="1" applyBorder="1" applyAlignment="1" applyProtection="1">
      <alignment horizontal="left" vertical="center" wrapText="1"/>
      <protection locked="0"/>
    </xf>
    <xf numFmtId="0" fontId="41" fillId="0" borderId="4" xfId="3" applyFont="1" applyBorder="1" applyAlignment="1" applyProtection="1">
      <alignment horizontal="center" vertical="center" wrapText="1"/>
      <protection locked="0"/>
    </xf>
    <xf numFmtId="44" fontId="41" fillId="0" borderId="4" xfId="1" applyFont="1" applyBorder="1" applyAlignment="1">
      <alignment horizontal="center" vertical="center"/>
    </xf>
    <xf numFmtId="44" fontId="16" fillId="0" borderId="4" xfId="1" applyFont="1" applyFill="1" applyBorder="1" applyAlignment="1">
      <alignment horizontal="center" vertical="center"/>
    </xf>
    <xf numFmtId="49" fontId="16" fillId="7" borderId="4" xfId="0" applyNumberFormat="1" applyFont="1" applyFill="1" applyBorder="1" applyAlignment="1">
      <alignment horizontal="center" vertical="center"/>
    </xf>
    <xf numFmtId="49" fontId="16" fillId="7" borderId="4" xfId="3" applyNumberFormat="1" applyFont="1" applyFill="1" applyBorder="1" applyAlignment="1" applyProtection="1">
      <alignment horizontal="left" vertical="center" wrapText="1"/>
      <protection locked="0"/>
    </xf>
    <xf numFmtId="49" fontId="16" fillId="7" borderId="4" xfId="3" applyNumberFormat="1" applyFont="1" applyFill="1" applyBorder="1" applyAlignment="1" applyProtection="1">
      <alignment horizontal="center" vertical="center" wrapText="1"/>
      <protection locked="0"/>
    </xf>
    <xf numFmtId="44" fontId="16" fillId="7" borderId="4" xfId="1" applyFont="1" applyFill="1" applyBorder="1" applyAlignment="1">
      <alignment horizontal="center" vertical="center"/>
    </xf>
    <xf numFmtId="164" fontId="16" fillId="7" borderId="1" xfId="0" applyNumberFormat="1" applyFont="1" applyFill="1" applyBorder="1" applyAlignment="1">
      <alignment horizontal="center" vertical="center" wrapText="1"/>
    </xf>
    <xf numFmtId="49" fontId="19" fillId="7" borderId="4" xfId="0" applyNumberFormat="1" applyFont="1" applyFill="1" applyBorder="1" applyAlignment="1">
      <alignment horizontal="center" vertical="center"/>
    </xf>
    <xf numFmtId="0" fontId="19" fillId="7" borderId="4" xfId="3" applyFont="1" applyFill="1" applyBorder="1" applyAlignment="1" applyProtection="1">
      <alignment horizontal="left" vertical="center" wrapText="1"/>
      <protection locked="0"/>
    </xf>
    <xf numFmtId="0" fontId="19" fillId="7" borderId="4" xfId="3" applyFont="1" applyFill="1" applyBorder="1" applyAlignment="1" applyProtection="1">
      <alignment horizontal="center" vertical="center" wrapText="1"/>
      <protection locked="0"/>
    </xf>
    <xf numFmtId="44" fontId="19" fillId="7" borderId="4" xfId="1" applyFont="1" applyFill="1" applyBorder="1" applyAlignment="1">
      <alignment horizontal="center" vertical="center"/>
    </xf>
    <xf numFmtId="0" fontId="16" fillId="7" borderId="4" xfId="3" applyFont="1" applyFill="1" applyBorder="1" applyAlignment="1" applyProtection="1">
      <alignment horizontal="left" vertical="center" wrapText="1"/>
      <protection locked="0"/>
    </xf>
    <xf numFmtId="0" fontId="16" fillId="7" borderId="4" xfId="3" applyFont="1" applyFill="1" applyBorder="1" applyAlignment="1" applyProtection="1">
      <alignment horizontal="center" vertical="center" wrapText="1"/>
      <protection locked="0"/>
    </xf>
    <xf numFmtId="0" fontId="19" fillId="7" borderId="4" xfId="0" applyFont="1" applyFill="1" applyBorder="1" applyAlignment="1">
      <alignment horizontal="left" vertical="center" wrapText="1"/>
    </xf>
    <xf numFmtId="164" fontId="16" fillId="7" borderId="1" xfId="1" applyNumberFormat="1" applyFont="1" applyFill="1" applyBorder="1" applyAlignment="1">
      <alignment horizontal="center" vertical="center" wrapText="1"/>
    </xf>
    <xf numFmtId="0" fontId="19" fillId="7" borderId="4" xfId="0" applyFont="1" applyFill="1" applyBorder="1" applyAlignment="1">
      <alignment horizontal="center" vertical="center"/>
    </xf>
    <xf numFmtId="0" fontId="16" fillId="7" borderId="4" xfId="0" applyFont="1" applyFill="1" applyBorder="1" applyAlignment="1">
      <alignment horizontal="center" vertical="center"/>
    </xf>
    <xf numFmtId="0" fontId="16" fillId="7" borderId="4" xfId="0" applyFont="1" applyFill="1" applyBorder="1" applyAlignment="1">
      <alignment horizontal="left" vertical="center" wrapText="1"/>
    </xf>
    <xf numFmtId="0" fontId="18" fillId="7" borderId="4" xfId="0" applyFont="1" applyFill="1" applyBorder="1" applyAlignment="1">
      <alignment horizontal="left" vertical="center"/>
    </xf>
    <xf numFmtId="164" fontId="19" fillId="7" borderId="1" xfId="0" applyNumberFormat="1" applyFont="1" applyFill="1" applyBorder="1" applyAlignment="1">
      <alignment horizontal="center" vertical="center" wrapText="1"/>
    </xf>
    <xf numFmtId="49" fontId="16" fillId="7" borderId="4" xfId="0" applyNumberFormat="1" applyFont="1" applyFill="1" applyBorder="1" applyAlignment="1">
      <alignment horizontal="center" vertical="center" wrapText="1"/>
    </xf>
    <xf numFmtId="0" fontId="3" fillId="0" borderId="4" xfId="4" applyFill="1" applyBorder="1" applyAlignment="1" applyProtection="1">
      <alignment horizontal="center" vertical="center"/>
      <protection locked="0"/>
    </xf>
    <xf numFmtId="0" fontId="3" fillId="0" borderId="4" xfId="3" applyFill="1" applyBorder="1" applyAlignment="1" applyProtection="1">
      <alignment horizontal="left" vertical="center" wrapText="1"/>
      <protection locked="0"/>
    </xf>
    <xf numFmtId="0" fontId="3" fillId="0" borderId="4" xfId="3" applyFill="1" applyBorder="1" applyAlignment="1" applyProtection="1">
      <alignment horizontal="center" vertical="center" wrapText="1"/>
      <protection locked="0"/>
    </xf>
    <xf numFmtId="164" fontId="3" fillId="0" borderId="4" xfId="5" applyNumberFormat="1" applyFill="1" applyBorder="1" applyAlignment="1" applyProtection="1">
      <alignment horizontal="center" vertical="center" wrapText="1"/>
      <protection locked="0"/>
    </xf>
    <xf numFmtId="2" fontId="3" fillId="0" borderId="4" xfId="0" applyNumberFormat="1" applyFont="1" applyBorder="1" applyAlignment="1">
      <alignment horizontal="center" vertical="center" wrapText="1"/>
    </xf>
    <xf numFmtId="2" fontId="3" fillId="0" borderId="4" xfId="1" applyNumberFormat="1" applyFont="1" applyFill="1" applyBorder="1" applyAlignment="1">
      <alignment horizontal="center" vertical="center"/>
    </xf>
    <xf numFmtId="49" fontId="3" fillId="0" borderId="4" xfId="4" applyNumberFormat="1" applyFill="1" applyBorder="1" applyAlignment="1" applyProtection="1">
      <alignment horizontal="center" vertical="center"/>
      <protection locked="0"/>
    </xf>
    <xf numFmtId="165" fontId="3" fillId="0" borderId="4" xfId="1" applyNumberFormat="1" applyFont="1" applyFill="1" applyBorder="1" applyAlignment="1">
      <alignment horizontal="center" vertical="center"/>
    </xf>
    <xf numFmtId="165" fontId="32" fillId="0" borderId="4" xfId="1" applyNumberFormat="1" applyFont="1" applyFill="1" applyBorder="1" applyAlignment="1">
      <alignment horizontal="center" vertical="center"/>
    </xf>
    <xf numFmtId="4" fontId="3" fillId="0" borderId="4" xfId="1" applyNumberFormat="1" applyFont="1" applyFill="1" applyBorder="1" applyAlignment="1">
      <alignment horizontal="center" vertical="center"/>
    </xf>
    <xf numFmtId="1" fontId="3" fillId="0" borderId="4" xfId="5" applyNumberFormat="1" applyFill="1" applyBorder="1" applyAlignment="1" applyProtection="1">
      <alignment horizontal="center" vertical="center"/>
      <protection locked="0"/>
    </xf>
    <xf numFmtId="2" fontId="3" fillId="0" borderId="4" xfId="5" applyNumberFormat="1" applyFill="1" applyBorder="1" applyAlignment="1" applyProtection="1">
      <alignment horizontal="center" vertical="center" wrapText="1"/>
      <protection locked="0"/>
    </xf>
    <xf numFmtId="1" fontId="3" fillId="0" borderId="4" xfId="1" applyNumberFormat="1" applyFont="1" applyFill="1" applyBorder="1" applyAlignment="1">
      <alignment horizontal="center" vertical="center"/>
    </xf>
    <xf numFmtId="2" fontId="3" fillId="0" borderId="4" xfId="1" applyNumberFormat="1" applyFont="1" applyFill="1" applyBorder="1" applyAlignment="1">
      <alignment horizontal="center" vertical="center" wrapText="1"/>
    </xf>
    <xf numFmtId="164" fontId="3" fillId="0" borderId="4" xfId="1" applyNumberFormat="1" applyFont="1" applyFill="1" applyBorder="1" applyAlignment="1">
      <alignment horizontal="center" vertical="center" wrapText="1"/>
    </xf>
    <xf numFmtId="165" fontId="3" fillId="0" borderId="4" xfId="1" applyNumberFormat="1" applyFont="1" applyFill="1" applyBorder="1" applyAlignment="1">
      <alignment horizontal="center" vertical="center" wrapText="1"/>
    </xf>
    <xf numFmtId="49" fontId="3" fillId="0" borderId="4" xfId="3" applyNumberFormat="1" applyFill="1" applyBorder="1" applyAlignment="1" applyProtection="1">
      <alignment horizontal="left" vertical="center" wrapText="1"/>
      <protection locked="0"/>
    </xf>
    <xf numFmtId="165" fontId="32" fillId="0" borderId="4" xfId="1" applyNumberFormat="1" applyFont="1" applyFill="1" applyBorder="1" applyAlignment="1">
      <alignment horizontal="center" wrapText="1"/>
    </xf>
    <xf numFmtId="165" fontId="32" fillId="0" borderId="4" xfId="1" applyNumberFormat="1" applyFont="1" applyFill="1" applyBorder="1" applyAlignment="1">
      <alignment wrapText="1"/>
    </xf>
    <xf numFmtId="165" fontId="32" fillId="0" borderId="4" xfId="1" applyNumberFormat="1" applyFont="1" applyFill="1" applyBorder="1"/>
    <xf numFmtId="2" fontId="42" fillId="0" borderId="4" xfId="8" applyNumberFormat="1" applyFill="1" applyBorder="1" applyAlignment="1">
      <alignment horizontal="center" vertical="center" wrapText="1"/>
    </xf>
    <xf numFmtId="49" fontId="16" fillId="7" borderId="4" xfId="0" applyNumberFormat="1" applyFont="1" applyFill="1" applyBorder="1" applyAlignment="1">
      <alignment horizontal="left" vertical="center" wrapText="1"/>
    </xf>
    <xf numFmtId="172" fontId="16" fillId="0" borderId="4" xfId="0" applyNumberFormat="1" applyFont="1" applyBorder="1" applyAlignment="1">
      <alignment horizontal="center" vertical="center" wrapText="1"/>
    </xf>
    <xf numFmtId="0" fontId="16" fillId="7" borderId="4" xfId="0" applyFont="1" applyFill="1" applyBorder="1" applyAlignment="1">
      <alignment horizontal="center" vertical="center" wrapText="1"/>
    </xf>
    <xf numFmtId="49" fontId="41" fillId="0" borderId="4" xfId="3" applyNumberFormat="1" applyFont="1" applyBorder="1" applyAlignment="1" applyProtection="1">
      <alignment horizontal="left" vertical="center" wrapText="1"/>
      <protection locked="0"/>
    </xf>
    <xf numFmtId="49" fontId="19" fillId="0" borderId="4" xfId="0" applyNumberFormat="1" applyFont="1" applyBorder="1" applyAlignment="1">
      <alignment horizontal="center" vertical="center"/>
    </xf>
    <xf numFmtId="0" fontId="19" fillId="0" borderId="4" xfId="3" applyFont="1" applyBorder="1" applyAlignment="1" applyProtection="1">
      <alignment horizontal="left" vertical="center" wrapText="1"/>
      <protection locked="0"/>
    </xf>
    <xf numFmtId="0" fontId="19" fillId="0" borderId="4" xfId="3" applyFont="1" applyBorder="1" applyAlignment="1" applyProtection="1">
      <alignment horizontal="center" vertical="center" wrapText="1"/>
      <protection locked="0"/>
    </xf>
    <xf numFmtId="0" fontId="19" fillId="0" borderId="21" xfId="0" applyFont="1" applyBorder="1" applyAlignment="1">
      <alignment horizontal="center" vertical="center"/>
    </xf>
    <xf numFmtId="0" fontId="43" fillId="0" borderId="4" xfId="0" applyFont="1" applyBorder="1" applyAlignment="1">
      <alignment horizontal="center" vertical="center"/>
    </xf>
    <xf numFmtId="0" fontId="41" fillId="7" borderId="4" xfId="0" applyFont="1" applyFill="1" applyBorder="1" applyAlignment="1">
      <alignment horizontal="center" vertical="center"/>
    </xf>
    <xf numFmtId="0" fontId="41" fillId="7" borderId="4" xfId="0" applyFont="1" applyFill="1" applyBorder="1" applyAlignment="1">
      <alignment horizontal="left" vertical="center" wrapText="1"/>
    </xf>
    <xf numFmtId="44" fontId="41" fillId="7" borderId="4" xfId="1" applyFont="1" applyFill="1" applyBorder="1" applyAlignment="1">
      <alignment horizontal="center" vertical="center"/>
    </xf>
    <xf numFmtId="0" fontId="41" fillId="0" borderId="0" xfId="0" applyFont="1" applyAlignment="1">
      <alignment horizontal="center" vertical="center"/>
    </xf>
    <xf numFmtId="0" fontId="41" fillId="0" borderId="4" xfId="0" applyFont="1" applyBorder="1" applyAlignment="1">
      <alignment horizontal="center" vertical="center"/>
    </xf>
    <xf numFmtId="172" fontId="3" fillId="0" borderId="4" xfId="0" applyNumberFormat="1" applyFont="1" applyBorder="1" applyAlignment="1">
      <alignment horizontal="center" vertical="center" wrapText="1"/>
    </xf>
    <xf numFmtId="0" fontId="32" fillId="0" borderId="4" xfId="2" applyFont="1" applyBorder="1" applyAlignment="1">
      <alignment horizontal="center" vertical="center" wrapText="1"/>
    </xf>
    <xf numFmtId="0" fontId="3" fillId="0" borderId="4" xfId="0" applyFont="1" applyBorder="1" applyAlignment="1">
      <alignment vertical="top" wrapText="1"/>
    </xf>
    <xf numFmtId="2" fontId="3" fillId="0" borderId="4" xfId="2" applyNumberFormat="1" applyFont="1" applyBorder="1" applyAlignment="1">
      <alignment horizontal="center"/>
    </xf>
    <xf numFmtId="0" fontId="19" fillId="7" borderId="0" xfId="0" applyFont="1" applyFill="1" applyAlignment="1">
      <alignment horizontal="center" vertical="center"/>
    </xf>
    <xf numFmtId="172" fontId="16" fillId="0" borderId="1" xfId="0" applyNumberFormat="1" applyFont="1" applyBorder="1" applyAlignment="1">
      <alignment horizontal="center" vertical="center" wrapText="1"/>
    </xf>
    <xf numFmtId="172" fontId="19" fillId="0" borderId="1" xfId="0" applyNumberFormat="1" applyFont="1" applyBorder="1" applyAlignment="1">
      <alignment horizontal="center" vertical="center" wrapText="1"/>
    </xf>
    <xf numFmtId="49" fontId="19" fillId="0" borderId="4" xfId="0" applyNumberFormat="1" applyFont="1" applyBorder="1" applyAlignment="1">
      <alignment horizontal="left" vertical="center" wrapText="1"/>
    </xf>
    <xf numFmtId="2" fontId="3" fillId="7" borderId="4" xfId="1" applyNumberFormat="1" applyFont="1" applyFill="1" applyBorder="1" applyAlignment="1">
      <alignment horizontal="center" vertical="center"/>
    </xf>
    <xf numFmtId="2" fontId="3" fillId="7" borderId="4" xfId="0" applyNumberFormat="1" applyFont="1" applyFill="1" applyBorder="1" applyAlignment="1">
      <alignment horizontal="center" vertical="center"/>
    </xf>
    <xf numFmtId="0" fontId="22" fillId="15" borderId="1" xfId="0" applyFont="1" applyFill="1" applyBorder="1" applyAlignment="1">
      <alignment vertical="center"/>
    </xf>
    <xf numFmtId="0" fontId="30" fillId="15" borderId="2" xfId="0" applyFont="1" applyFill="1" applyBorder="1" applyAlignment="1">
      <alignment vertical="center"/>
    </xf>
    <xf numFmtId="0" fontId="16" fillId="0" borderId="4" xfId="0" applyFont="1" applyBorder="1" applyAlignment="1">
      <alignment horizontal="left" vertical="center"/>
    </xf>
    <xf numFmtId="2" fontId="3" fillId="3" borderId="4" xfId="1" applyNumberFormat="1" applyFont="1" applyFill="1" applyBorder="1" applyAlignment="1">
      <alignment horizontal="center" vertical="center"/>
    </xf>
    <xf numFmtId="2" fontId="3" fillId="3" borderId="4" xfId="0" applyNumberFormat="1" applyFont="1" applyFill="1" applyBorder="1" applyAlignment="1">
      <alignment horizontal="center" vertical="center"/>
    </xf>
    <xf numFmtId="0" fontId="22" fillId="14" borderId="2" xfId="0" applyFont="1" applyFill="1" applyBorder="1" applyAlignment="1">
      <alignment vertical="center"/>
    </xf>
    <xf numFmtId="0" fontId="44" fillId="14" borderId="1" xfId="0" applyFont="1" applyFill="1" applyBorder="1" applyAlignment="1">
      <alignment vertical="center"/>
    </xf>
    <xf numFmtId="0" fontId="45" fillId="0" borderId="4" xfId="2" applyFont="1" applyBorder="1" applyAlignment="1">
      <alignment horizontal="center" vertical="center"/>
    </xf>
    <xf numFmtId="44" fontId="45" fillId="0" borderId="0" xfId="1" applyFont="1" applyAlignment="1">
      <alignment horizontal="center" vertical="center"/>
    </xf>
    <xf numFmtId="0" fontId="45" fillId="0" borderId="0" xfId="2" applyFont="1" applyAlignment="1">
      <alignment horizontal="center" vertical="center"/>
    </xf>
    <xf numFmtId="0" fontId="45" fillId="0" borderId="4" xfId="0" applyFont="1" applyBorder="1" applyAlignment="1">
      <alignment horizontal="center" vertical="center"/>
    </xf>
    <xf numFmtId="0" fontId="45" fillId="0" borderId="0" xfId="0" applyFont="1" applyAlignment="1">
      <alignment horizontal="center" vertical="center"/>
    </xf>
    <xf numFmtId="0" fontId="47" fillId="3" borderId="4" xfId="0" applyFont="1" applyFill="1" applyBorder="1" applyAlignment="1">
      <alignment vertical="center"/>
    </xf>
    <xf numFmtId="0" fontId="47" fillId="3" borderId="4" xfId="0" applyFont="1" applyFill="1" applyBorder="1" applyAlignment="1">
      <alignment vertical="center" wrapText="1"/>
    </xf>
    <xf numFmtId="2" fontId="47" fillId="3" borderId="4" xfId="0" applyNumberFormat="1" applyFont="1" applyFill="1" applyBorder="1" applyAlignment="1">
      <alignment horizontal="center" vertical="center" wrapText="1"/>
    </xf>
    <xf numFmtId="2" fontId="47" fillId="3" borderId="4" xfId="0" applyNumberFormat="1" applyFont="1" applyFill="1" applyBorder="1" applyAlignment="1">
      <alignment vertical="center" wrapText="1"/>
    </xf>
    <xf numFmtId="1" fontId="47" fillId="3" borderId="4" xfId="0" applyNumberFormat="1" applyFont="1" applyFill="1" applyBorder="1" applyAlignment="1">
      <alignment vertical="center" wrapText="1"/>
    </xf>
    <xf numFmtId="0" fontId="48" fillId="3" borderId="4" xfId="0" applyFont="1" applyFill="1" applyBorder="1" applyAlignment="1">
      <alignment vertical="center"/>
    </xf>
    <xf numFmtId="0" fontId="48" fillId="3" borderId="4" xfId="0" applyFont="1" applyFill="1" applyBorder="1" applyAlignment="1">
      <alignment vertical="center" wrapText="1"/>
    </xf>
    <xf numFmtId="1" fontId="48" fillId="3" borderId="4" xfId="0" applyNumberFormat="1" applyFont="1" applyFill="1" applyBorder="1" applyAlignment="1">
      <alignment vertical="center" wrapText="1"/>
    </xf>
    <xf numFmtId="0" fontId="49" fillId="0" borderId="4" xfId="0" applyFont="1" applyBorder="1" applyAlignment="1">
      <alignment horizontal="center" vertical="center" wrapText="1"/>
    </xf>
    <xf numFmtId="0" fontId="49" fillId="0" borderId="4" xfId="0" applyFont="1" applyBorder="1" applyAlignment="1">
      <alignment horizontal="left" vertical="center" wrapText="1"/>
    </xf>
    <xf numFmtId="2" fontId="49" fillId="0" borderId="4" xfId="0" applyNumberFormat="1" applyFont="1" applyBorder="1" applyAlignment="1">
      <alignment horizontal="center" vertical="center" wrapText="1"/>
    </xf>
    <xf numFmtId="44" fontId="49" fillId="0" borderId="4" xfId="1" applyFont="1" applyBorder="1" applyAlignment="1">
      <alignment horizontal="center" vertical="center" wrapText="1"/>
    </xf>
    <xf numFmtId="1" fontId="49" fillId="0" borderId="4" xfId="0" applyNumberFormat="1" applyFont="1" applyBorder="1" applyAlignment="1">
      <alignment horizontal="center" vertical="center" wrapText="1"/>
    </xf>
    <xf numFmtId="0" fontId="50" fillId="0" borderId="4" xfId="0" applyFont="1" applyBorder="1" applyAlignment="1">
      <alignment horizontal="left" vertical="center"/>
    </xf>
    <xf numFmtId="49" fontId="45" fillId="0" borderId="4" xfId="3" applyNumberFormat="1" applyFont="1" applyBorder="1" applyAlignment="1" applyProtection="1">
      <alignment horizontal="left" vertical="center" wrapText="1"/>
      <protection locked="0"/>
    </xf>
    <xf numFmtId="2" fontId="45" fillId="0" borderId="4" xfId="3" applyNumberFormat="1" applyFont="1" applyBorder="1" applyAlignment="1" applyProtection="1">
      <alignment horizontal="center" vertical="center" wrapText="1"/>
      <protection locked="0"/>
    </xf>
    <xf numFmtId="2" fontId="45" fillId="0" borderId="4" xfId="3" applyNumberFormat="1" applyFont="1" applyBorder="1" applyAlignment="1" applyProtection="1">
      <alignment horizontal="left" vertical="center" wrapText="1"/>
      <protection locked="0"/>
    </xf>
    <xf numFmtId="49" fontId="45" fillId="0" borderId="4" xfId="3" applyNumberFormat="1" applyFont="1" applyBorder="1" applyAlignment="1" applyProtection="1">
      <alignment horizontal="center" vertical="center" wrapText="1"/>
      <protection locked="0"/>
    </xf>
    <xf numFmtId="44" fontId="45" fillId="0" borderId="4" xfId="1" applyFont="1" applyBorder="1" applyAlignment="1">
      <alignment horizontal="center" vertical="center"/>
    </xf>
    <xf numFmtId="1" fontId="45" fillId="0" borderId="4" xfId="1" applyNumberFormat="1" applyFont="1" applyBorder="1" applyAlignment="1">
      <alignment horizontal="center" vertical="center" wrapText="1"/>
    </xf>
    <xf numFmtId="49" fontId="45" fillId="0" borderId="4" xfId="0" applyNumberFormat="1" applyFont="1" applyBorder="1" applyAlignment="1">
      <alignment horizontal="center" vertical="center" wrapText="1"/>
    </xf>
    <xf numFmtId="0" fontId="45" fillId="0" borderId="4" xfId="3" applyFont="1" applyBorder="1" applyAlignment="1" applyProtection="1">
      <alignment horizontal="left" vertical="center" wrapText="1"/>
      <protection locked="0"/>
    </xf>
    <xf numFmtId="0" fontId="45" fillId="0" borderId="4" xfId="3" applyFont="1" applyBorder="1" applyAlignment="1" applyProtection="1">
      <alignment horizontal="center" vertical="center" wrapText="1"/>
      <protection locked="0"/>
    </xf>
    <xf numFmtId="1" fontId="45" fillId="0" borderId="4" xfId="0" applyNumberFormat="1" applyFont="1" applyBorder="1" applyAlignment="1">
      <alignment horizontal="center" vertical="center" wrapText="1"/>
    </xf>
    <xf numFmtId="9" fontId="45" fillId="0" borderId="0" xfId="9" applyFont="1" applyAlignment="1">
      <alignment horizontal="center" vertical="center"/>
    </xf>
    <xf numFmtId="0" fontId="45" fillId="0" borderId="4" xfId="0" applyFont="1" applyBorder="1" applyAlignment="1">
      <alignment horizontal="left" vertical="center" wrapText="1"/>
    </xf>
    <xf numFmtId="2" fontId="45" fillId="0" borderId="4" xfId="0" applyNumberFormat="1" applyFont="1" applyBorder="1" applyAlignment="1">
      <alignment horizontal="center" vertical="center" wrapText="1"/>
    </xf>
    <xf numFmtId="0" fontId="45" fillId="0" borderId="4" xfId="0" applyFont="1" applyBorder="1" applyAlignment="1">
      <alignment horizontal="center" vertical="center" wrapText="1"/>
    </xf>
    <xf numFmtId="44" fontId="45" fillId="3" borderId="0" xfId="1" applyFont="1" applyFill="1" applyAlignment="1">
      <alignment horizontal="center" vertical="center"/>
    </xf>
    <xf numFmtId="49" fontId="45" fillId="0" borderId="4" xfId="0" applyNumberFormat="1" applyFont="1" applyBorder="1" applyAlignment="1">
      <alignment horizontal="center" vertical="center"/>
    </xf>
    <xf numFmtId="49" fontId="45" fillId="0" borderId="4" xfId="0" applyNumberFormat="1" applyFont="1" applyBorder="1" applyAlignment="1">
      <alignment horizontal="left" vertical="center" wrapText="1"/>
    </xf>
    <xf numFmtId="0" fontId="45" fillId="0" borderId="4" xfId="2" applyFont="1" applyBorder="1" applyAlignment="1">
      <alignment horizontal="center" vertical="center" wrapText="1"/>
    </xf>
    <xf numFmtId="0" fontId="45" fillId="0" borderId="4" xfId="2" applyFont="1" applyBorder="1" applyAlignment="1">
      <alignment vertical="center" wrapText="1"/>
    </xf>
    <xf numFmtId="2" fontId="45" fillId="0" borderId="4" xfId="2" applyNumberFormat="1" applyFont="1" applyBorder="1" applyAlignment="1">
      <alignment horizontal="center" vertical="center" wrapText="1"/>
    </xf>
    <xf numFmtId="2" fontId="45" fillId="0" borderId="4" xfId="0" applyNumberFormat="1" applyFont="1" applyBorder="1" applyAlignment="1">
      <alignment horizontal="left" vertical="center" wrapText="1"/>
    </xf>
    <xf numFmtId="2" fontId="45" fillId="0" borderId="4" xfId="0" applyNumberFormat="1" applyFont="1" applyBorder="1" applyAlignment="1">
      <alignment horizontal="center" vertical="center"/>
    </xf>
    <xf numFmtId="1" fontId="45" fillId="0" borderId="4" xfId="0" applyNumberFormat="1" applyFont="1" applyBorder="1" applyAlignment="1">
      <alignment horizontal="center" vertical="center"/>
    </xf>
    <xf numFmtId="0" fontId="45" fillId="0" borderId="0" xfId="0" applyFont="1" applyAlignment="1">
      <alignment horizontal="left" vertical="center" wrapText="1"/>
    </xf>
    <xf numFmtId="2" fontId="45" fillId="0" borderId="0" xfId="0" applyNumberFormat="1" applyFont="1" applyAlignment="1">
      <alignment horizontal="center" vertical="center" wrapText="1"/>
    </xf>
    <xf numFmtId="2" fontId="45" fillId="0" borderId="0" xfId="0" applyNumberFormat="1" applyFont="1" applyAlignment="1">
      <alignment horizontal="left" vertical="center" wrapText="1"/>
    </xf>
    <xf numFmtId="44" fontId="45" fillId="0" borderId="0" xfId="1" applyFont="1" applyBorder="1" applyAlignment="1">
      <alignment horizontal="center" vertical="center"/>
    </xf>
    <xf numFmtId="1" fontId="45" fillId="0" borderId="0" xfId="1" applyNumberFormat="1" applyFont="1" applyBorder="1" applyAlignment="1">
      <alignment horizontal="center" vertical="center" wrapText="1"/>
    </xf>
    <xf numFmtId="0" fontId="3" fillId="0" borderId="4" xfId="4" applyNumberFormat="1" applyFill="1" applyBorder="1" applyAlignment="1" applyProtection="1">
      <alignment horizontal="center" vertical="center"/>
      <protection locked="0"/>
    </xf>
    <xf numFmtId="0" fontId="3" fillId="7" borderId="4" xfId="0" applyFont="1" applyFill="1" applyBorder="1" applyAlignment="1">
      <alignment horizontal="center" vertical="center" wrapText="1"/>
    </xf>
    <xf numFmtId="0" fontId="3" fillId="7" borderId="4" xfId="2" applyFont="1" applyFill="1" applyBorder="1" applyAlignment="1">
      <alignment horizontal="center" vertical="center" wrapText="1"/>
    </xf>
    <xf numFmtId="2" fontId="3" fillId="3" borderId="4" xfId="0" applyNumberFormat="1" applyFont="1" applyFill="1" applyBorder="1" applyAlignment="1">
      <alignment vertical="top" wrapText="1"/>
    </xf>
    <xf numFmtId="0" fontId="3" fillId="0" borderId="4" xfId="2" applyFont="1" applyBorder="1"/>
    <xf numFmtId="0" fontId="19" fillId="0" borderId="4" xfId="0" applyFont="1" applyBorder="1" applyAlignment="1">
      <alignment horizontal="center" vertical="center" wrapText="1"/>
    </xf>
    <xf numFmtId="0" fontId="19" fillId="0" borderId="4" xfId="3" applyNumberFormat="1" applyFont="1" applyBorder="1" applyAlignment="1" applyProtection="1">
      <alignment horizontal="center" vertical="center" wrapText="1"/>
      <protection locked="0"/>
    </xf>
    <xf numFmtId="0" fontId="16" fillId="7" borderId="4" xfId="3" applyNumberFormat="1" applyFont="1" applyFill="1" applyBorder="1" applyAlignment="1" applyProtection="1">
      <alignment horizontal="center" vertical="center" wrapText="1"/>
      <protection locked="0"/>
    </xf>
    <xf numFmtId="0" fontId="41" fillId="0" borderId="4" xfId="3" applyNumberFormat="1" applyFont="1" applyBorder="1" applyAlignment="1" applyProtection="1">
      <alignment horizontal="center" vertical="center" wrapText="1"/>
      <protection locked="0"/>
    </xf>
    <xf numFmtId="0" fontId="16" fillId="0" borderId="4" xfId="3" applyNumberFormat="1" applyFont="1" applyBorder="1" applyAlignment="1" applyProtection="1">
      <alignment horizontal="center" vertical="center" wrapText="1"/>
      <protection locked="0"/>
    </xf>
    <xf numFmtId="164" fontId="19" fillId="7" borderId="1" xfId="1" applyNumberFormat="1" applyFont="1" applyFill="1" applyBorder="1" applyAlignment="1">
      <alignment horizontal="center" vertical="center" wrapText="1"/>
    </xf>
    <xf numFmtId="164" fontId="19" fillId="0" borderId="1" xfId="1" applyNumberFormat="1" applyFont="1" applyBorder="1" applyAlignment="1">
      <alignment horizontal="center" vertical="center" wrapText="1"/>
    </xf>
    <xf numFmtId="164" fontId="16" fillId="0" borderId="1" xfId="2" applyNumberFormat="1" applyFont="1" applyBorder="1" applyAlignment="1">
      <alignment horizontal="center" vertical="center" wrapText="1"/>
    </xf>
    <xf numFmtId="164" fontId="41" fillId="0" borderId="1" xfId="0" applyNumberFormat="1" applyFont="1" applyBorder="1" applyAlignment="1">
      <alignment horizontal="center" vertical="center" wrapText="1"/>
    </xf>
    <xf numFmtId="164" fontId="19" fillId="0" borderId="1" xfId="0" applyNumberFormat="1" applyFont="1" applyBorder="1" applyAlignment="1">
      <alignment horizontal="center" vertical="center" wrapText="1"/>
    </xf>
    <xf numFmtId="164" fontId="41" fillId="7" borderId="1" xfId="0" applyNumberFormat="1" applyFont="1" applyFill="1" applyBorder="1" applyAlignment="1">
      <alignment horizontal="center" vertical="center" wrapText="1"/>
    </xf>
    <xf numFmtId="0" fontId="3" fillId="0" borderId="4" xfId="3" applyNumberFormat="1" applyFill="1" applyBorder="1" applyAlignment="1" applyProtection="1">
      <alignment horizontal="center" vertical="center" wrapText="1"/>
      <protection locked="0"/>
    </xf>
    <xf numFmtId="44" fontId="19" fillId="0" borderId="4" xfId="1" applyFont="1" applyFill="1" applyBorder="1" applyAlignment="1">
      <alignment horizontal="center" vertical="center"/>
    </xf>
    <xf numFmtId="164" fontId="19" fillId="0" borderId="1" xfId="1" applyNumberFormat="1" applyFont="1" applyFill="1" applyBorder="1" applyAlignment="1">
      <alignment horizontal="center" vertical="center" wrapText="1"/>
    </xf>
    <xf numFmtId="0" fontId="0" fillId="0" borderId="4" xfId="0" applyBorder="1" applyAlignment="1">
      <alignment horizontal="center" vertical="center"/>
    </xf>
    <xf numFmtId="0" fontId="0" fillId="0" borderId="0" xfId="0" applyAlignment="1">
      <alignment horizontal="left" vertical="top"/>
    </xf>
    <xf numFmtId="0" fontId="52" fillId="0" borderId="0" xfId="0" applyFont="1" applyAlignment="1">
      <alignment horizontal="center" vertical="center"/>
    </xf>
    <xf numFmtId="0" fontId="53" fillId="16" borderId="0" xfId="0" applyFont="1" applyFill="1" applyAlignment="1">
      <alignment horizontal="center" vertical="top" wrapText="1"/>
    </xf>
    <xf numFmtId="0" fontId="53" fillId="16" borderId="0" xfId="0" applyFont="1" applyFill="1" applyAlignment="1">
      <alignment horizontal="left" vertical="top" wrapText="1" indent="3"/>
    </xf>
    <xf numFmtId="0" fontId="53" fillId="16" borderId="0" xfId="0" applyFont="1" applyFill="1" applyAlignment="1">
      <alignment horizontal="right" vertical="top" wrapText="1" indent="3"/>
    </xf>
    <xf numFmtId="1" fontId="56" fillId="0" borderId="24" xfId="0" applyNumberFormat="1" applyFont="1" applyBorder="1" applyAlignment="1">
      <alignment horizontal="center" vertical="top" shrinkToFit="1"/>
    </xf>
    <xf numFmtId="0" fontId="57" fillId="0" borderId="25" xfId="0" applyFont="1" applyBorder="1" applyAlignment="1">
      <alignment horizontal="center" vertical="top" wrapText="1"/>
    </xf>
    <xf numFmtId="1" fontId="56" fillId="0" borderId="25" xfId="0" applyNumberFormat="1" applyFont="1" applyBorder="1" applyAlignment="1">
      <alignment horizontal="center" vertical="top" shrinkToFit="1"/>
    </xf>
    <xf numFmtId="173" fontId="56" fillId="0" borderId="25" xfId="0" applyNumberFormat="1" applyFont="1" applyBorder="1" applyAlignment="1">
      <alignment horizontal="right" vertical="top" indent="3" shrinkToFit="1"/>
    </xf>
    <xf numFmtId="174" fontId="56" fillId="0" borderId="25" xfId="0" applyNumberFormat="1" applyFont="1" applyBorder="1" applyAlignment="1">
      <alignment horizontal="center" vertical="top" shrinkToFit="1"/>
    </xf>
    <xf numFmtId="1" fontId="56" fillId="18" borderId="24" xfId="0" applyNumberFormat="1" applyFont="1" applyFill="1" applyBorder="1" applyAlignment="1">
      <alignment horizontal="center" vertical="top" shrinkToFit="1"/>
    </xf>
    <xf numFmtId="0" fontId="57" fillId="18" borderId="25" xfId="0" applyFont="1" applyFill="1" applyBorder="1" applyAlignment="1">
      <alignment horizontal="center" vertical="top" wrapText="1"/>
    </xf>
    <xf numFmtId="1" fontId="56" fillId="18" borderId="25" xfId="0" applyNumberFormat="1" applyFont="1" applyFill="1" applyBorder="1" applyAlignment="1">
      <alignment horizontal="center" vertical="top" shrinkToFit="1"/>
    </xf>
    <xf numFmtId="173" fontId="56" fillId="18" borderId="25" xfId="0" applyNumberFormat="1" applyFont="1" applyFill="1" applyBorder="1" applyAlignment="1">
      <alignment horizontal="right" vertical="top" indent="3" shrinkToFit="1"/>
    </xf>
    <xf numFmtId="174" fontId="56" fillId="18" borderId="25" xfId="0" applyNumberFormat="1" applyFont="1" applyFill="1" applyBorder="1" applyAlignment="1">
      <alignment horizontal="center" vertical="top" shrinkToFit="1"/>
    </xf>
    <xf numFmtId="173" fontId="56" fillId="0" borderId="25" xfId="0" applyNumberFormat="1" applyFont="1" applyBorder="1" applyAlignment="1">
      <alignment horizontal="center" vertical="top" shrinkToFit="1"/>
    </xf>
    <xf numFmtId="173" fontId="56" fillId="18" borderId="25" xfId="0" applyNumberFormat="1" applyFont="1" applyFill="1" applyBorder="1" applyAlignment="1">
      <alignment horizontal="center" vertical="top" shrinkToFit="1"/>
    </xf>
    <xf numFmtId="0" fontId="57" fillId="0" borderId="24" xfId="0" applyFont="1" applyBorder="1" applyAlignment="1">
      <alignment horizontal="center" vertical="top" wrapText="1"/>
    </xf>
    <xf numFmtId="0" fontId="57" fillId="18" borderId="24" xfId="0" applyFont="1" applyFill="1" applyBorder="1" applyAlignment="1">
      <alignment horizontal="center" vertical="top" wrapText="1"/>
    </xf>
    <xf numFmtId="0" fontId="0" fillId="18" borderId="25" xfId="0" applyFill="1" applyBorder="1" applyAlignment="1">
      <alignment horizontal="center" vertical="top" wrapText="1"/>
    </xf>
    <xf numFmtId="0" fontId="0" fillId="0" borderId="25" xfId="0" applyBorder="1" applyAlignment="1">
      <alignment horizontal="center" vertical="top" wrapText="1"/>
    </xf>
    <xf numFmtId="0" fontId="0" fillId="0" borderId="25" xfId="0" applyBorder="1" applyAlignment="1">
      <alignment horizontal="left" wrapText="1"/>
    </xf>
    <xf numFmtId="2" fontId="56" fillId="0" borderId="25" xfId="0" applyNumberFormat="1" applyFont="1" applyBorder="1" applyAlignment="1">
      <alignment horizontal="center" vertical="top" shrinkToFit="1"/>
    </xf>
    <xf numFmtId="2" fontId="56" fillId="18" borderId="25" xfId="0" applyNumberFormat="1" applyFont="1" applyFill="1" applyBorder="1" applyAlignment="1">
      <alignment horizontal="center" vertical="top" shrinkToFit="1"/>
    </xf>
    <xf numFmtId="2" fontId="3" fillId="7" borderId="4" xfId="0" applyNumberFormat="1" applyFont="1" applyFill="1" applyBorder="1" applyAlignment="1">
      <alignment horizontal="center" vertical="center" wrapText="1"/>
    </xf>
    <xf numFmtId="0" fontId="42" fillId="0" borderId="0" xfId="8" applyFill="1" applyAlignment="1">
      <alignment horizontal="center" vertical="center" wrapText="1"/>
    </xf>
    <xf numFmtId="0" fontId="3" fillId="7" borderId="4" xfId="2" applyFont="1" applyFill="1" applyBorder="1"/>
    <xf numFmtId="0" fontId="32" fillId="7" borderId="4" xfId="2" applyFont="1" applyFill="1" applyBorder="1"/>
    <xf numFmtId="2" fontId="3" fillId="0" borderId="0" xfId="2" applyNumberFormat="1" applyFont="1" applyAlignment="1">
      <alignment horizontal="center" vertical="center"/>
    </xf>
    <xf numFmtId="0" fontId="42" fillId="0" borderId="4" xfId="8" applyFill="1" applyBorder="1" applyAlignment="1">
      <alignment horizontal="center" vertical="center" wrapText="1"/>
    </xf>
    <xf numFmtId="2" fontId="42" fillId="0" borderId="4" xfId="8" applyNumberFormat="1" applyFill="1" applyBorder="1" applyAlignment="1" applyProtection="1">
      <alignment horizontal="center" vertical="center" wrapText="1"/>
      <protection locked="0"/>
    </xf>
    <xf numFmtId="1" fontId="3" fillId="0" borderId="4" xfId="0" applyNumberFormat="1" applyFont="1" applyBorder="1" applyAlignment="1">
      <alignment horizontal="center" vertical="center"/>
    </xf>
    <xf numFmtId="0" fontId="42" fillId="0" borderId="0" xfId="8" applyFill="1" applyAlignment="1">
      <alignment wrapText="1"/>
    </xf>
    <xf numFmtId="44" fontId="16" fillId="0" borderId="1" xfId="1" applyFont="1" applyBorder="1" applyAlignment="1">
      <alignment horizontal="center" vertical="center"/>
    </xf>
    <xf numFmtId="44" fontId="16" fillId="7" borderId="1" xfId="1" applyFont="1" applyFill="1" applyBorder="1" applyAlignment="1">
      <alignment horizontal="center" vertical="center"/>
    </xf>
    <xf numFmtId="164" fontId="24" fillId="0" borderId="1" xfId="0" applyNumberFormat="1" applyFont="1" applyBorder="1" applyAlignment="1">
      <alignment horizontal="center" vertical="center" wrapText="1"/>
    </xf>
    <xf numFmtId="44" fontId="19" fillId="0" borderId="1" xfId="1" applyFont="1" applyBorder="1" applyAlignment="1">
      <alignment horizontal="center" vertical="center"/>
    </xf>
    <xf numFmtId="44" fontId="24" fillId="0" borderId="1" xfId="1" applyFont="1" applyBorder="1" applyAlignment="1">
      <alignment horizontal="center" vertical="center"/>
    </xf>
    <xf numFmtId="164" fontId="24" fillId="7" borderId="1" xfId="0" applyNumberFormat="1" applyFont="1" applyFill="1" applyBorder="1" applyAlignment="1">
      <alignment horizontal="center" vertical="center" wrapText="1"/>
    </xf>
    <xf numFmtId="44" fontId="19" fillId="7" borderId="1" xfId="1" applyFont="1" applyFill="1" applyBorder="1" applyAlignment="1">
      <alignment horizontal="center" vertical="center"/>
    </xf>
    <xf numFmtId="44" fontId="41" fillId="7" borderId="1" xfId="1" applyFont="1" applyFill="1" applyBorder="1" applyAlignment="1">
      <alignment horizontal="center" vertical="center"/>
    </xf>
    <xf numFmtId="0" fontId="36" fillId="0" borderId="1" xfId="0" applyFont="1" applyBorder="1" applyAlignment="1">
      <alignment vertical="center"/>
    </xf>
    <xf numFmtId="0" fontId="16" fillId="3" borderId="4" xfId="0" applyFont="1" applyFill="1" applyBorder="1" applyAlignment="1">
      <alignment horizontal="center" vertical="center"/>
    </xf>
    <xf numFmtId="2" fontId="32" fillId="0" borderId="0" xfId="2" applyNumberFormat="1" applyFont="1" applyAlignment="1">
      <alignment horizontal="center"/>
    </xf>
    <xf numFmtId="0" fontId="42" fillId="0" borderId="4" xfId="8" applyBorder="1" applyAlignment="1">
      <alignment horizontal="center" vertical="center" wrapText="1"/>
    </xf>
    <xf numFmtId="0" fontId="42" fillId="7" borderId="4" xfId="8" applyFill="1" applyBorder="1" applyAlignment="1">
      <alignment horizontal="center" vertical="center" wrapText="1"/>
    </xf>
    <xf numFmtId="0" fontId="42" fillId="0" borderId="3" xfId="8" applyFill="1" applyBorder="1" applyAlignment="1">
      <alignment horizontal="center" vertical="center" wrapText="1"/>
    </xf>
    <xf numFmtId="0" fontId="42" fillId="0" borderId="4" xfId="8" applyFill="1" applyBorder="1" applyAlignment="1">
      <alignment wrapText="1"/>
    </xf>
    <xf numFmtId="2" fontId="59" fillId="0" borderId="4" xfId="8" applyNumberFormat="1" applyFont="1" applyFill="1" applyBorder="1" applyAlignment="1">
      <alignment horizontal="center" vertical="center" wrapText="1"/>
    </xf>
    <xf numFmtId="49" fontId="41" fillId="7" borderId="4" xfId="0" applyNumberFormat="1" applyFont="1" applyFill="1" applyBorder="1" applyAlignment="1">
      <alignment horizontal="center" vertical="center"/>
    </xf>
    <xf numFmtId="0" fontId="41" fillId="7" borderId="4" xfId="3" applyFont="1" applyFill="1" applyBorder="1" applyAlignment="1" applyProtection="1">
      <alignment horizontal="left" vertical="center" wrapText="1"/>
      <protection locked="0"/>
    </xf>
    <xf numFmtId="0" fontId="41" fillId="7" borderId="4" xfId="3" applyFont="1" applyFill="1" applyBorder="1" applyAlignment="1" applyProtection="1">
      <alignment horizontal="center" vertical="center" wrapText="1"/>
      <protection locked="0"/>
    </xf>
    <xf numFmtId="2" fontId="28" fillId="0" borderId="4" xfId="0" applyNumberFormat="1" applyFont="1" applyBorder="1" applyAlignment="1">
      <alignment horizontal="center" vertical="center"/>
    </xf>
    <xf numFmtId="2" fontId="42" fillId="0" borderId="4" xfId="8" applyNumberFormat="1" applyBorder="1" applyAlignment="1">
      <alignment horizontal="center" vertical="center" wrapText="1"/>
    </xf>
    <xf numFmtId="165" fontId="3" fillId="7" borderId="4" xfId="1" applyNumberFormat="1" applyFont="1" applyFill="1" applyBorder="1" applyAlignment="1">
      <alignment horizontal="center" wrapText="1"/>
    </xf>
    <xf numFmtId="165" fontId="3" fillId="7" borderId="4" xfId="1" applyNumberFormat="1" applyFont="1" applyFill="1" applyBorder="1" applyAlignment="1">
      <alignment wrapText="1"/>
    </xf>
    <xf numFmtId="165" fontId="3" fillId="0" borderId="4" xfId="1" applyNumberFormat="1" applyFont="1" applyBorder="1"/>
    <xf numFmtId="169" fontId="3" fillId="0" borderId="4" xfId="2" applyNumberFormat="1" applyFont="1" applyBorder="1" applyAlignment="1">
      <alignment horizontal="center"/>
    </xf>
    <xf numFmtId="2" fontId="25" fillId="0" borderId="4" xfId="2" applyNumberFormat="1" applyFont="1" applyBorder="1" applyAlignment="1">
      <alignment vertical="center" wrapText="1"/>
    </xf>
    <xf numFmtId="2" fontId="25" fillId="0" borderId="4" xfId="2" applyNumberFormat="1" applyFont="1" applyBorder="1" applyAlignment="1">
      <alignment horizontal="center" vertical="center"/>
    </xf>
    <xf numFmtId="49" fontId="3" fillId="7" borderId="4" xfId="4" applyNumberFormat="1" applyFill="1" applyBorder="1" applyAlignment="1" applyProtection="1">
      <alignment horizontal="center" vertical="center"/>
      <protection locked="0"/>
    </xf>
    <xf numFmtId="164" fontId="3" fillId="0" borderId="4" xfId="1" applyNumberFormat="1" applyFont="1" applyBorder="1" applyAlignment="1">
      <alignment horizontal="center" vertical="center" wrapText="1"/>
    </xf>
    <xf numFmtId="175" fontId="3" fillId="0" borderId="4" xfId="2" applyNumberFormat="1" applyFont="1" applyBorder="1" applyAlignment="1">
      <alignment horizontal="center" vertical="center"/>
    </xf>
    <xf numFmtId="165" fontId="3" fillId="0" borderId="4" xfId="0" applyNumberFormat="1" applyFont="1" applyBorder="1" applyAlignment="1">
      <alignment horizontal="center" vertical="center" wrapText="1"/>
    </xf>
    <xf numFmtId="169" fontId="3" fillId="0" borderId="4" xfId="0" applyNumberFormat="1" applyFont="1" applyBorder="1" applyAlignment="1">
      <alignment horizontal="center" vertical="center" wrapText="1"/>
    </xf>
    <xf numFmtId="0" fontId="3" fillId="0" borderId="4" xfId="0" applyFont="1" applyBorder="1" applyAlignment="1">
      <alignment horizontal="center"/>
    </xf>
    <xf numFmtId="0" fontId="3" fillId="7" borderId="4" xfId="4" applyFill="1" applyBorder="1" applyAlignment="1" applyProtection="1">
      <alignment horizontal="center" vertical="center" wrapText="1"/>
      <protection locked="0"/>
    </xf>
    <xf numFmtId="0" fontId="3" fillId="0" borderId="4" xfId="3" applyBorder="1" applyAlignment="1" applyProtection="1">
      <alignment horizontal="left" vertical="center" wrapText="1"/>
      <protection locked="0"/>
    </xf>
    <xf numFmtId="164" fontId="3" fillId="0" borderId="4" xfId="5" applyNumberFormat="1" applyBorder="1" applyAlignment="1" applyProtection="1">
      <alignment horizontal="center" vertical="center" wrapText="1"/>
      <protection locked="0"/>
    </xf>
    <xf numFmtId="0" fontId="3" fillId="0" borderId="4" xfId="0" applyFont="1" applyBorder="1" applyAlignment="1" applyProtection="1">
      <alignment horizontal="left" vertical="top" wrapText="1"/>
      <protection locked="0"/>
    </xf>
    <xf numFmtId="165" fontId="3" fillId="0" borderId="4" xfId="1" applyNumberFormat="1" applyFont="1" applyBorder="1" applyAlignment="1">
      <alignment horizontal="center" vertical="center"/>
    </xf>
    <xf numFmtId="165" fontId="3" fillId="7" borderId="4" xfId="1" applyNumberFormat="1" applyFont="1" applyFill="1" applyBorder="1" applyAlignment="1">
      <alignment horizontal="center" vertical="center"/>
    </xf>
    <xf numFmtId="2" fontId="32" fillId="0" borderId="4" xfId="2" applyNumberFormat="1" applyFont="1" applyBorder="1" applyAlignment="1">
      <alignment horizontal="center" vertical="center"/>
    </xf>
    <xf numFmtId="165" fontId="32" fillId="0" borderId="4" xfId="1" applyNumberFormat="1" applyFont="1" applyBorder="1" applyAlignment="1">
      <alignment horizontal="center" vertical="center"/>
    </xf>
    <xf numFmtId="165" fontId="32" fillId="7" borderId="4" xfId="1" applyNumberFormat="1" applyFont="1" applyFill="1" applyBorder="1" applyAlignment="1">
      <alignment horizontal="center" vertical="center"/>
    </xf>
    <xf numFmtId="0" fontId="3" fillId="7" borderId="4" xfId="0" applyFont="1" applyFill="1" applyBorder="1" applyAlignment="1">
      <alignment horizontal="center" vertical="center"/>
    </xf>
    <xf numFmtId="0" fontId="3" fillId="0" borderId="4" xfId="0" applyFont="1" applyBorder="1" applyAlignment="1">
      <alignment horizontal="left" vertical="center" wrapText="1"/>
    </xf>
    <xf numFmtId="164" fontId="3" fillId="0" borderId="4" xfId="2" applyNumberFormat="1" applyFont="1" applyBorder="1" applyAlignment="1">
      <alignment horizontal="center" vertical="center" wrapText="1"/>
    </xf>
    <xf numFmtId="0" fontId="3" fillId="0" borderId="4" xfId="0" applyFont="1" applyBorder="1" applyAlignment="1">
      <alignment wrapText="1"/>
    </xf>
    <xf numFmtId="2" fontId="3" fillId="0" borderId="4" xfId="2" applyNumberFormat="1" applyFont="1" applyBorder="1" applyAlignment="1">
      <alignment horizontal="left" wrapText="1"/>
    </xf>
    <xf numFmtId="0" fontId="3" fillId="7" borderId="4" xfId="4" applyFill="1" applyBorder="1" applyAlignment="1" applyProtection="1">
      <alignment horizontal="center" vertical="center"/>
      <protection locked="0"/>
    </xf>
    <xf numFmtId="4" fontId="3" fillId="0" borderId="4" xfId="1" applyNumberFormat="1" applyFont="1" applyBorder="1" applyAlignment="1">
      <alignment horizontal="center" vertical="center"/>
    </xf>
    <xf numFmtId="2" fontId="3" fillId="0" borderId="4" xfId="2" applyNumberFormat="1" applyFont="1" applyBorder="1" applyAlignment="1">
      <alignment vertical="top" wrapText="1"/>
    </xf>
    <xf numFmtId="0" fontId="3" fillId="7" borderId="4" xfId="2" applyFont="1" applyFill="1" applyBorder="1" applyAlignment="1">
      <alignment horizontal="center" vertical="center"/>
    </xf>
    <xf numFmtId="0" fontId="3" fillId="0" borderId="4" xfId="2" applyFont="1" applyBorder="1" applyAlignment="1">
      <alignment vertical="center" wrapText="1"/>
    </xf>
    <xf numFmtId="0" fontId="3" fillId="0" borderId="4" xfId="2" applyFont="1" applyBorder="1" applyAlignment="1">
      <alignment vertical="center"/>
    </xf>
    <xf numFmtId="165" fontId="3" fillId="0" borderId="4" xfId="0" applyNumberFormat="1" applyFont="1" applyBorder="1" applyAlignment="1">
      <alignment horizontal="center" vertical="center"/>
    </xf>
    <xf numFmtId="169" fontId="3" fillId="0" borderId="4" xfId="0" applyNumberFormat="1" applyFont="1" applyBorder="1" applyAlignment="1">
      <alignment horizontal="center" vertical="center"/>
    </xf>
    <xf numFmtId="44" fontId="3" fillId="7" borderId="4" xfId="1" applyFont="1" applyFill="1" applyBorder="1" applyAlignment="1">
      <alignment horizontal="center" vertical="center"/>
    </xf>
    <xf numFmtId="44" fontId="3" fillId="0" borderId="4" xfId="1" applyFont="1" applyBorder="1" applyAlignment="1">
      <alignment vertical="center" wrapText="1"/>
    </xf>
    <xf numFmtId="165" fontId="3" fillId="7" borderId="4" xfId="1" applyNumberFormat="1" applyFont="1" applyFill="1" applyBorder="1" applyAlignment="1">
      <alignment horizontal="center" vertical="center" wrapText="1"/>
    </xf>
    <xf numFmtId="2" fontId="3" fillId="3" borderId="4" xfId="2" applyNumberFormat="1" applyFont="1" applyFill="1" applyBorder="1" applyAlignment="1">
      <alignment vertical="top" wrapText="1"/>
    </xf>
    <xf numFmtId="165" fontId="32" fillId="7" borderId="4" xfId="1" applyNumberFormat="1" applyFont="1" applyFill="1" applyBorder="1" applyAlignment="1">
      <alignment horizontal="center" vertical="center" wrapText="1"/>
    </xf>
    <xf numFmtId="0" fontId="3" fillId="0" borderId="4" xfId="0" applyFont="1" applyBorder="1" applyAlignment="1">
      <alignment horizontal="center" vertical="center"/>
    </xf>
    <xf numFmtId="0" fontId="3" fillId="0" borderId="4" xfId="0" applyFont="1" applyBorder="1" applyAlignment="1">
      <alignment vertical="top" wrapText="1" readingOrder="1"/>
    </xf>
    <xf numFmtId="165" fontId="3" fillId="0" borderId="4" xfId="1" applyNumberFormat="1" applyFont="1" applyBorder="1" applyAlignment="1">
      <alignment horizontal="center" vertical="center" wrapText="1"/>
    </xf>
    <xf numFmtId="0" fontId="3" fillId="0" borderId="4" xfId="0" applyFont="1" applyBorder="1" applyAlignment="1">
      <alignment horizontal="left" vertical="center"/>
    </xf>
    <xf numFmtId="165" fontId="3" fillId="0" borderId="4" xfId="2" applyNumberFormat="1" applyFont="1" applyBorder="1" applyAlignment="1">
      <alignment horizontal="center" vertical="center"/>
    </xf>
    <xf numFmtId="0" fontId="33" fillId="0" borderId="4" xfId="3" applyFont="1" applyBorder="1" applyAlignment="1" applyProtection="1">
      <alignment vertical="center"/>
      <protection locked="0"/>
    </xf>
    <xf numFmtId="0" fontId="33" fillId="0" borderId="4" xfId="3" applyFont="1" applyBorder="1" applyProtection="1">
      <protection locked="0"/>
    </xf>
    <xf numFmtId="0" fontId="28" fillId="0" borderId="4" xfId="3" applyFont="1" applyBorder="1" applyAlignment="1" applyProtection="1">
      <alignment horizontal="center" vertical="center" wrapText="1"/>
      <protection locked="0"/>
    </xf>
    <xf numFmtId="165" fontId="32" fillId="0" borderId="4" xfId="0" applyNumberFormat="1" applyFont="1" applyBorder="1" applyAlignment="1">
      <alignment horizontal="center" vertical="center"/>
    </xf>
    <xf numFmtId="0" fontId="32" fillId="0" borderId="4" xfId="2" applyFont="1" applyBorder="1" applyAlignment="1">
      <alignment vertical="center"/>
    </xf>
    <xf numFmtId="49" fontId="3" fillId="7" borderId="4" xfId="0" applyNumberFormat="1" applyFont="1" applyFill="1" applyBorder="1" applyAlignment="1">
      <alignment horizontal="center" vertical="center"/>
    </xf>
    <xf numFmtId="49" fontId="3" fillId="0" borderId="4" xfId="0" applyNumberFormat="1" applyFont="1" applyBorder="1" applyAlignment="1">
      <alignment horizontal="left" vertical="center" wrapText="1"/>
    </xf>
    <xf numFmtId="0" fontId="3" fillId="0" borderId="4" xfId="3" applyNumberFormat="1" applyBorder="1" applyAlignment="1" applyProtection="1">
      <alignment horizontal="center" vertical="center" wrapText="1"/>
      <protection locked="0"/>
    </xf>
    <xf numFmtId="49" fontId="3" fillId="0" borderId="4" xfId="0" applyNumberFormat="1" applyFont="1" applyBorder="1" applyAlignment="1">
      <alignment horizontal="center" vertical="center"/>
    </xf>
    <xf numFmtId="171" fontId="3" fillId="0" borderId="4" xfId="0" applyNumberFormat="1" applyFont="1" applyBorder="1" applyAlignment="1">
      <alignment horizontal="center" vertical="center"/>
    </xf>
    <xf numFmtId="49" fontId="3" fillId="0" borderId="4" xfId="0" applyNumberFormat="1" applyFont="1" applyBorder="1" applyAlignment="1">
      <alignment horizontal="center" vertical="center" wrapText="1"/>
    </xf>
    <xf numFmtId="2" fontId="3" fillId="0" borderId="0" xfId="0" applyNumberFormat="1" applyFont="1" applyAlignment="1">
      <alignment vertical="top" wrapText="1"/>
    </xf>
    <xf numFmtId="0" fontId="28" fillId="0" borderId="4" xfId="0" applyFont="1" applyBorder="1" applyAlignment="1">
      <alignment wrapText="1"/>
    </xf>
    <xf numFmtId="0" fontId="3" fillId="0" borderId="4" xfId="0" applyFont="1" applyBorder="1" applyAlignment="1">
      <alignment horizontal="left" vertical="center" wrapText="1" indent="1"/>
    </xf>
    <xf numFmtId="0" fontId="3" fillId="0" borderId="4" xfId="0" applyFont="1" applyBorder="1" applyAlignment="1" applyProtection="1">
      <alignment vertical="top" wrapText="1"/>
      <protection locked="0"/>
    </xf>
    <xf numFmtId="0" fontId="32" fillId="7" borderId="4" xfId="2" applyFont="1" applyFill="1" applyBorder="1" applyAlignment="1">
      <alignment horizontal="center" vertical="center" wrapText="1"/>
    </xf>
    <xf numFmtId="0" fontId="3" fillId="7" borderId="4" xfId="0" applyFont="1" applyFill="1" applyBorder="1" applyAlignment="1">
      <alignment vertical="center" wrapText="1"/>
    </xf>
    <xf numFmtId="164" fontId="3" fillId="7" borderId="4" xfId="2" applyNumberFormat="1" applyFont="1" applyFill="1" applyBorder="1" applyAlignment="1">
      <alignment horizontal="center" vertical="center" wrapText="1"/>
    </xf>
    <xf numFmtId="2" fontId="3" fillId="7" borderId="4" xfId="2" applyNumberFormat="1" applyFont="1" applyFill="1" applyBorder="1" applyAlignment="1">
      <alignment horizontal="center" vertical="center" wrapText="1"/>
    </xf>
    <xf numFmtId="4" fontId="3" fillId="7" borderId="4" xfId="1" applyNumberFormat="1" applyFont="1" applyFill="1" applyBorder="1" applyAlignment="1">
      <alignment horizontal="center" vertical="center"/>
    </xf>
    <xf numFmtId="168" fontId="3" fillId="7" borderId="4" xfId="2" applyNumberFormat="1" applyFont="1" applyFill="1" applyBorder="1" applyAlignment="1">
      <alignment horizontal="center" vertical="center"/>
    </xf>
    <xf numFmtId="2" fontId="3" fillId="7" borderId="4" xfId="2" applyNumberFormat="1" applyFont="1" applyFill="1" applyBorder="1" applyAlignment="1">
      <alignment horizontal="center" vertical="center"/>
    </xf>
    <xf numFmtId="10" fontId="3" fillId="7" borderId="4" xfId="2" applyNumberFormat="1" applyFont="1" applyFill="1" applyBorder="1" applyAlignment="1">
      <alignment horizontal="center" vertical="center"/>
    </xf>
    <xf numFmtId="3" fontId="3" fillId="7" borderId="4" xfId="2" applyNumberFormat="1" applyFont="1" applyFill="1" applyBorder="1" applyAlignment="1">
      <alignment horizontal="center" vertical="center"/>
    </xf>
    <xf numFmtId="3" fontId="3" fillId="7" borderId="4" xfId="2" applyNumberFormat="1" applyFont="1" applyFill="1" applyBorder="1" applyAlignment="1">
      <alignment horizontal="center" vertical="center" wrapText="1"/>
    </xf>
    <xf numFmtId="2" fontId="3" fillId="7" borderId="4" xfId="2" applyNumberFormat="1" applyFont="1" applyFill="1" applyBorder="1" applyAlignment="1">
      <alignment horizontal="left" vertical="top" wrapText="1"/>
    </xf>
    <xf numFmtId="2" fontId="3" fillId="7" borderId="4" xfId="2" applyNumberFormat="1" applyFont="1" applyFill="1" applyBorder="1" applyAlignment="1">
      <alignment horizontal="left" wrapText="1"/>
    </xf>
    <xf numFmtId="2" fontId="3" fillId="7" borderId="4" xfId="2" applyNumberFormat="1" applyFont="1" applyFill="1" applyBorder="1" applyAlignment="1">
      <alignment vertical="top" wrapText="1"/>
    </xf>
    <xf numFmtId="1" fontId="3" fillId="7" borderId="4" xfId="2" applyNumberFormat="1" applyFont="1" applyFill="1" applyBorder="1" applyAlignment="1">
      <alignment horizontal="center" vertical="center"/>
    </xf>
    <xf numFmtId="175" fontId="3" fillId="7" borderId="4" xfId="2" applyNumberFormat="1" applyFont="1" applyFill="1" applyBorder="1" applyAlignment="1">
      <alignment horizontal="center" vertical="center"/>
    </xf>
    <xf numFmtId="0" fontId="3" fillId="7" borderId="4" xfId="2" applyFont="1" applyFill="1" applyBorder="1" applyAlignment="1">
      <alignment vertical="center"/>
    </xf>
    <xf numFmtId="2" fontId="32" fillId="7" borderId="4" xfId="2" applyNumberFormat="1" applyFont="1" applyFill="1" applyBorder="1" applyAlignment="1">
      <alignment horizontal="center"/>
    </xf>
    <xf numFmtId="169" fontId="32" fillId="7" borderId="4" xfId="2" applyNumberFormat="1" applyFont="1" applyFill="1" applyBorder="1" applyAlignment="1">
      <alignment horizontal="center"/>
    </xf>
    <xf numFmtId="2" fontId="42" fillId="7" borderId="4" xfId="8" applyNumberFormat="1" applyFill="1" applyBorder="1" applyAlignment="1">
      <alignment horizontal="center" vertical="center" wrapText="1"/>
    </xf>
    <xf numFmtId="0" fontId="32" fillId="3" borderId="4" xfId="2" applyFont="1" applyFill="1" applyBorder="1"/>
    <xf numFmtId="49" fontId="3" fillId="7" borderId="4" xfId="0" applyNumberFormat="1" applyFont="1" applyFill="1" applyBorder="1" applyAlignment="1">
      <alignment horizontal="center" vertical="center" wrapText="1"/>
    </xf>
    <xf numFmtId="2" fontId="3" fillId="0" borderId="4" xfId="2" applyNumberFormat="1" applyFont="1" applyBorder="1" applyAlignment="1">
      <alignment horizontal="left" vertical="top" wrapText="1"/>
    </xf>
    <xf numFmtId="0" fontId="28" fillId="0" borderId="4" xfId="0" applyFont="1" applyBorder="1" applyAlignment="1">
      <alignment horizontal="center" vertical="center" wrapText="1"/>
    </xf>
    <xf numFmtId="0" fontId="3" fillId="0" borderId="0" xfId="0" applyFont="1" applyAlignment="1">
      <alignment vertical="top" wrapText="1"/>
    </xf>
    <xf numFmtId="0" fontId="32" fillId="7" borderId="4" xfId="2" applyFont="1" applyFill="1" applyBorder="1" applyAlignment="1">
      <alignment vertical="center"/>
    </xf>
    <xf numFmtId="165" fontId="32" fillId="0" borderId="4" xfId="1" applyNumberFormat="1" applyFont="1" applyBorder="1" applyAlignment="1">
      <alignment horizontal="center" wrapText="1"/>
    </xf>
    <xf numFmtId="165" fontId="32" fillId="0" borderId="4" xfId="1" applyNumberFormat="1" applyFont="1" applyBorder="1" applyAlignment="1">
      <alignment wrapText="1"/>
    </xf>
    <xf numFmtId="0" fontId="3" fillId="0" borderId="4" xfId="6" applyFont="1" applyBorder="1" applyAlignment="1" applyProtection="1">
      <alignment vertical="top" wrapText="1"/>
      <protection locked="0" hidden="1"/>
    </xf>
    <xf numFmtId="2" fontId="3" fillId="3" borderId="4" xfId="2" applyNumberFormat="1" applyFont="1" applyFill="1" applyBorder="1" applyAlignment="1">
      <alignment horizontal="center" vertical="top" wrapText="1"/>
    </xf>
    <xf numFmtId="169" fontId="3" fillId="0" borderId="4" xfId="5" applyNumberFormat="1" applyBorder="1" applyAlignment="1" applyProtection="1">
      <alignment horizontal="center" vertical="center" wrapText="1"/>
      <protection locked="0"/>
    </xf>
    <xf numFmtId="0" fontId="60" fillId="0" borderId="4" xfId="0" applyFont="1" applyBorder="1" applyAlignment="1">
      <alignment horizontal="center" vertical="center" wrapText="1"/>
    </xf>
    <xf numFmtId="2" fontId="3" fillId="0" borderId="4" xfId="2" applyNumberFormat="1" applyFont="1" applyBorder="1" applyAlignment="1">
      <alignment horizontal="center" vertical="top" wrapText="1"/>
    </xf>
    <xf numFmtId="0" fontId="61" fillId="0" borderId="4" xfId="0" applyFont="1" applyBorder="1" applyAlignment="1">
      <alignment horizontal="left" vertical="center" wrapText="1" indent="2"/>
    </xf>
    <xf numFmtId="0" fontId="28" fillId="0" borderId="4" xfId="0" applyFont="1" applyBorder="1" applyAlignment="1">
      <alignment vertical="center" wrapText="1"/>
    </xf>
    <xf numFmtId="0" fontId="27" fillId="0" borderId="4" xfId="0" applyFont="1" applyBorder="1" applyAlignment="1">
      <alignment wrapText="1"/>
    </xf>
    <xf numFmtId="2" fontId="3" fillId="0" borderId="4" xfId="0" applyNumberFormat="1" applyFont="1" applyBorder="1" applyAlignment="1">
      <alignment horizontal="left" vertical="center" wrapText="1"/>
    </xf>
    <xf numFmtId="2" fontId="3" fillId="0" borderId="0" xfId="0" applyNumberFormat="1" applyFont="1" applyAlignment="1">
      <alignment horizontal="left" vertical="center" wrapText="1"/>
    </xf>
    <xf numFmtId="0" fontId="62" fillId="0" borderId="4" xfId="0" applyFont="1" applyBorder="1" applyAlignment="1">
      <alignment vertical="center" wrapText="1"/>
    </xf>
    <xf numFmtId="0" fontId="65" fillId="0" borderId="4" xfId="0" applyFont="1" applyBorder="1" applyAlignment="1">
      <alignment vertical="center" wrapText="1"/>
    </xf>
    <xf numFmtId="164" fontId="28" fillId="0" borderId="4" xfId="0" applyNumberFormat="1" applyFont="1" applyBorder="1" applyAlignment="1">
      <alignment horizontal="center" vertical="center" wrapText="1"/>
    </xf>
    <xf numFmtId="0" fontId="3" fillId="0" borderId="4" xfId="0" applyFont="1" applyBorder="1" applyAlignment="1">
      <alignment horizontal="left" vertical="center" wrapText="1" readingOrder="1"/>
    </xf>
    <xf numFmtId="0" fontId="3" fillId="7" borderId="4" xfId="3" applyFill="1" applyBorder="1" applyAlignment="1" applyProtection="1">
      <alignment horizontal="center" vertical="center" wrapText="1"/>
      <protection locked="0"/>
    </xf>
    <xf numFmtId="0" fontId="3" fillId="3" borderId="4" xfId="3" applyFill="1" applyBorder="1" applyAlignment="1" applyProtection="1">
      <alignment horizontal="center" vertical="center" wrapText="1"/>
      <protection locked="0"/>
    </xf>
    <xf numFmtId="0" fontId="0" fillId="0" borderId="4" xfId="0" applyBorder="1" applyAlignment="1">
      <alignment vertical="center"/>
    </xf>
    <xf numFmtId="0" fontId="0" fillId="0" borderId="0" xfId="0" applyAlignment="1">
      <alignment vertical="center"/>
    </xf>
    <xf numFmtId="164" fontId="3" fillId="3" borderId="4" xfId="0" applyNumberFormat="1" applyFont="1" applyFill="1" applyBorder="1" applyAlignment="1">
      <alignment horizontal="center" vertical="center" wrapText="1"/>
    </xf>
    <xf numFmtId="0" fontId="3" fillId="3" borderId="4" xfId="2" applyFont="1" applyFill="1" applyBorder="1" applyAlignment="1">
      <alignment horizontal="center" vertical="center" wrapText="1"/>
    </xf>
    <xf numFmtId="49" fontId="3" fillId="3" borderId="4" xfId="3" applyNumberFormat="1" applyFill="1" applyBorder="1" applyAlignment="1" applyProtection="1">
      <alignment horizontal="left" vertical="center" wrapText="1"/>
      <protection locked="0"/>
    </xf>
    <xf numFmtId="0" fontId="3" fillId="2" borderId="4" xfId="2" applyFont="1" applyFill="1" applyBorder="1" applyAlignment="1">
      <alignment horizontal="center" vertical="center" wrapText="1"/>
    </xf>
    <xf numFmtId="0" fontId="3" fillId="2" borderId="4" xfId="2" applyFont="1" applyFill="1" applyBorder="1" applyAlignment="1">
      <alignment horizontal="center"/>
    </xf>
    <xf numFmtId="0" fontId="3" fillId="2" borderId="4" xfId="2" applyFont="1" applyFill="1" applyBorder="1" applyAlignment="1">
      <alignment horizontal="left" wrapText="1"/>
    </xf>
    <xf numFmtId="1" fontId="3" fillId="2" borderId="4" xfId="2" applyNumberFormat="1" applyFont="1" applyFill="1" applyBorder="1"/>
    <xf numFmtId="164" fontId="3" fillId="2" borderId="4" xfId="2" applyNumberFormat="1" applyFont="1" applyFill="1" applyBorder="1" applyAlignment="1">
      <alignment horizontal="center" vertical="center" wrapText="1"/>
    </xf>
    <xf numFmtId="2" fontId="3" fillId="2" borderId="4" xfId="2" applyNumberFormat="1" applyFont="1" applyFill="1" applyBorder="1" applyAlignment="1">
      <alignment horizontal="center" vertical="center" wrapText="1"/>
    </xf>
    <xf numFmtId="2" fontId="3" fillId="2" borderId="4" xfId="1" applyNumberFormat="1" applyFont="1" applyFill="1" applyBorder="1" applyAlignment="1">
      <alignment horizontal="center" vertical="center"/>
    </xf>
    <xf numFmtId="2" fontId="3" fillId="2" borderId="4" xfId="1" applyNumberFormat="1" applyFont="1" applyFill="1" applyBorder="1" applyAlignment="1">
      <alignment horizontal="center"/>
    </xf>
    <xf numFmtId="4" fontId="3" fillId="2" borderId="4" xfId="1" applyNumberFormat="1" applyFont="1" applyFill="1" applyBorder="1" applyAlignment="1">
      <alignment horizontal="center" vertical="center"/>
    </xf>
    <xf numFmtId="4" fontId="3" fillId="2" borderId="4" xfId="1" applyNumberFormat="1" applyFont="1" applyFill="1" applyBorder="1" applyAlignment="1">
      <alignment horizontal="center"/>
    </xf>
    <xf numFmtId="168" fontId="3" fillId="2" borderId="4" xfId="2" applyNumberFormat="1" applyFont="1" applyFill="1" applyBorder="1" applyAlignment="1">
      <alignment horizontal="center" vertical="center"/>
    </xf>
    <xf numFmtId="2" fontId="3" fillId="2" borderId="4" xfId="2" applyNumberFormat="1" applyFont="1" applyFill="1" applyBorder="1" applyAlignment="1">
      <alignment horizontal="center" vertical="center"/>
    </xf>
    <xf numFmtId="10" fontId="3" fillId="2" borderId="4" xfId="2" applyNumberFormat="1" applyFont="1" applyFill="1" applyBorder="1" applyAlignment="1">
      <alignment horizontal="center" vertical="center"/>
    </xf>
    <xf numFmtId="3" fontId="3" fillId="2" borderId="4" xfId="2" applyNumberFormat="1" applyFont="1" applyFill="1" applyBorder="1" applyAlignment="1">
      <alignment horizontal="center" vertical="center"/>
    </xf>
    <xf numFmtId="2" fontId="3" fillId="2" borderId="4" xfId="2" applyNumberFormat="1" applyFont="1" applyFill="1" applyBorder="1" applyAlignment="1">
      <alignment horizontal="left" wrapText="1"/>
    </xf>
    <xf numFmtId="2" fontId="3" fillId="2" borderId="4" xfId="2" applyNumberFormat="1" applyFont="1" applyFill="1" applyBorder="1" applyAlignment="1">
      <alignment horizontal="center" vertical="top" wrapText="1"/>
    </xf>
    <xf numFmtId="2" fontId="3" fillId="2" borderId="4" xfId="2" applyNumberFormat="1" applyFont="1" applyFill="1" applyBorder="1" applyAlignment="1">
      <alignment horizontal="center"/>
    </xf>
    <xf numFmtId="1" fontId="3" fillId="2" borderId="4" xfId="2" applyNumberFormat="1" applyFont="1" applyFill="1" applyBorder="1" applyAlignment="1">
      <alignment horizontal="center"/>
    </xf>
    <xf numFmtId="4" fontId="3" fillId="2" borderId="4" xfId="1" applyNumberFormat="1" applyFont="1" applyFill="1" applyBorder="1"/>
    <xf numFmtId="2" fontId="3" fillId="2" borderId="4" xfId="1" applyNumberFormat="1" applyFont="1" applyFill="1" applyBorder="1"/>
    <xf numFmtId="1" fontId="3" fillId="2" borderId="4" xfId="2" applyNumberFormat="1" applyFont="1" applyFill="1" applyBorder="1" applyAlignment="1">
      <alignment horizontal="center" vertical="center"/>
    </xf>
    <xf numFmtId="165" fontId="3" fillId="2" borderId="4" xfId="1" applyNumberFormat="1" applyFont="1" applyFill="1" applyBorder="1" applyAlignment="1">
      <alignment horizontal="center" wrapText="1"/>
    </xf>
    <xf numFmtId="165" fontId="3" fillId="2" borderId="4" xfId="1" applyNumberFormat="1" applyFont="1" applyFill="1" applyBorder="1" applyAlignment="1">
      <alignment wrapText="1"/>
    </xf>
    <xf numFmtId="165" fontId="3" fillId="2" borderId="4" xfId="1" applyNumberFormat="1" applyFont="1" applyFill="1" applyBorder="1"/>
    <xf numFmtId="169" fontId="3" fillId="2" borderId="4" xfId="2" applyNumberFormat="1" applyFont="1" applyFill="1" applyBorder="1" applyAlignment="1">
      <alignment horizontal="center"/>
    </xf>
    <xf numFmtId="0" fontId="3" fillId="2" borderId="4" xfId="2" applyFont="1" applyFill="1" applyBorder="1"/>
    <xf numFmtId="0" fontId="3" fillId="0" borderId="4" xfId="2" applyFont="1" applyBorder="1" applyAlignment="1">
      <alignment horizontal="center"/>
    </xf>
    <xf numFmtId="0" fontId="3" fillId="0" borderId="4" xfId="2" applyFont="1" applyBorder="1" applyAlignment="1">
      <alignment horizontal="left" wrapText="1"/>
    </xf>
    <xf numFmtId="1" fontId="3" fillId="0" borderId="4" xfId="2" applyNumberFormat="1" applyFont="1" applyBorder="1"/>
    <xf numFmtId="4" fontId="3" fillId="0" borderId="4" xfId="1" applyNumberFormat="1" applyFont="1" applyBorder="1" applyAlignment="1">
      <alignment horizontal="center"/>
    </xf>
    <xf numFmtId="2" fontId="3" fillId="0" borderId="4" xfId="1" applyNumberFormat="1" applyFont="1" applyBorder="1" applyAlignment="1">
      <alignment horizontal="center"/>
    </xf>
    <xf numFmtId="1" fontId="3" fillId="0" borderId="4" xfId="2" applyNumberFormat="1" applyFont="1" applyBorder="1" applyAlignment="1">
      <alignment horizontal="center"/>
    </xf>
    <xf numFmtId="4" fontId="3" fillId="0" borderId="4" xfId="1" applyNumberFormat="1" applyFont="1" applyBorder="1"/>
    <xf numFmtId="2" fontId="3" fillId="0" borderId="4" xfId="1" applyNumberFormat="1" applyFont="1" applyBorder="1"/>
    <xf numFmtId="2" fontId="32" fillId="0" borderId="0" xfId="2" applyNumberFormat="1" applyFont="1" applyAlignment="1">
      <alignment horizontal="center" vertical="center"/>
    </xf>
    <xf numFmtId="1" fontId="16" fillId="0" borderId="0" xfId="0" applyNumberFormat="1" applyFont="1" applyAlignment="1">
      <alignment horizontal="center" vertical="center"/>
    </xf>
    <xf numFmtId="175" fontId="3" fillId="0" borderId="4" xfId="1" applyNumberFormat="1" applyFont="1" applyFill="1" applyBorder="1" applyAlignment="1">
      <alignment horizontal="center" vertical="center"/>
    </xf>
    <xf numFmtId="176" fontId="3" fillId="0" borderId="4" xfId="2" applyNumberFormat="1" applyFont="1" applyBorder="1" applyAlignment="1">
      <alignment horizontal="center" vertical="center"/>
    </xf>
    <xf numFmtId="176" fontId="3" fillId="0" borderId="4" xfId="2" applyNumberFormat="1" applyFont="1" applyBorder="1" applyAlignment="1">
      <alignment horizontal="center" vertical="center" wrapText="1"/>
    </xf>
    <xf numFmtId="176" fontId="3" fillId="0" borderId="4" xfId="1" applyNumberFormat="1" applyFont="1" applyFill="1" applyBorder="1" applyAlignment="1">
      <alignment horizontal="center" vertical="center"/>
    </xf>
    <xf numFmtId="0" fontId="3" fillId="0" borderId="4" xfId="2" applyFont="1" applyBorder="1" applyAlignment="1">
      <alignment horizontal="center" vertical="center"/>
    </xf>
    <xf numFmtId="0" fontId="16" fillId="0" borderId="1" xfId="0" applyFont="1" applyBorder="1" applyAlignment="1">
      <alignment horizontal="left" vertical="center" wrapText="1"/>
    </xf>
    <xf numFmtId="0" fontId="16" fillId="0" borderId="1" xfId="0" applyFont="1" applyBorder="1" applyAlignment="1">
      <alignment horizontal="center" vertical="center" wrapText="1"/>
    </xf>
    <xf numFmtId="2" fontId="3" fillId="0" borderId="1" xfId="2" applyNumberFormat="1" applyFont="1" applyBorder="1" applyAlignment="1">
      <alignment horizontal="center" vertical="center"/>
    </xf>
    <xf numFmtId="176" fontId="3" fillId="0" borderId="4" xfId="0" applyNumberFormat="1" applyFont="1" applyBorder="1" applyAlignment="1">
      <alignment horizontal="center" vertical="center"/>
    </xf>
    <xf numFmtId="49" fontId="19" fillId="7" borderId="4" xfId="0" applyNumberFormat="1" applyFont="1" applyFill="1" applyBorder="1" applyAlignment="1">
      <alignment horizontal="center" vertical="center" wrapText="1"/>
    </xf>
    <xf numFmtId="0" fontId="19" fillId="7" borderId="4" xfId="0" applyFont="1" applyFill="1" applyBorder="1" applyAlignment="1">
      <alignment horizontal="center" vertical="center" wrapText="1"/>
    </xf>
    <xf numFmtId="164" fontId="19" fillId="7" borderId="1" xfId="2" applyNumberFormat="1" applyFont="1" applyFill="1" applyBorder="1" applyAlignment="1">
      <alignment horizontal="center" vertical="center" wrapText="1"/>
    </xf>
    <xf numFmtId="49" fontId="19" fillId="7" borderId="4" xfId="3" applyNumberFormat="1" applyFont="1" applyFill="1" applyBorder="1" applyAlignment="1" applyProtection="1">
      <alignment horizontal="left" vertical="center" wrapText="1"/>
      <protection locked="0"/>
    </xf>
    <xf numFmtId="0" fontId="19" fillId="7" borderId="4" xfId="3" applyNumberFormat="1" applyFont="1" applyFill="1" applyBorder="1" applyAlignment="1" applyProtection="1">
      <alignment horizontal="center" vertical="center" wrapText="1"/>
      <protection locked="0"/>
    </xf>
    <xf numFmtId="49" fontId="19" fillId="7" borderId="4" xfId="0" applyNumberFormat="1" applyFont="1" applyFill="1" applyBorder="1" applyAlignment="1">
      <alignment horizontal="left" vertical="center" wrapText="1"/>
    </xf>
    <xf numFmtId="0" fontId="19" fillId="0" borderId="4" xfId="0" applyFont="1" applyBorder="1" applyAlignment="1">
      <alignment horizontal="left" vertical="center"/>
    </xf>
    <xf numFmtId="0" fontId="16" fillId="0" borderId="4" xfId="3" applyNumberFormat="1" applyFont="1" applyFill="1" applyBorder="1" applyAlignment="1" applyProtection="1">
      <alignment horizontal="center" vertical="center" wrapText="1"/>
      <protection locked="0"/>
    </xf>
    <xf numFmtId="0" fontId="44" fillId="19" borderId="1" xfId="0" applyFont="1" applyFill="1" applyBorder="1" applyAlignment="1">
      <alignment vertical="center"/>
    </xf>
    <xf numFmtId="0" fontId="16" fillId="19" borderId="4" xfId="0" applyFont="1" applyFill="1" applyBorder="1" applyAlignment="1">
      <alignment horizontal="left" vertical="center"/>
    </xf>
    <xf numFmtId="0" fontId="16" fillId="19" borderId="4" xfId="0" applyFont="1" applyFill="1" applyBorder="1" applyAlignment="1">
      <alignment horizontal="center" vertical="center" wrapText="1"/>
    </xf>
    <xf numFmtId="0" fontId="16" fillId="19" borderId="4" xfId="0" applyFont="1" applyFill="1" applyBorder="1" applyAlignment="1">
      <alignment horizontal="center" vertical="center"/>
    </xf>
    <xf numFmtId="44" fontId="16" fillId="19" borderId="4" xfId="1" applyFont="1" applyFill="1" applyBorder="1" applyAlignment="1">
      <alignment horizontal="center" vertical="center"/>
    </xf>
    <xf numFmtId="164" fontId="16" fillId="19" borderId="1" xfId="1" applyNumberFormat="1" applyFont="1" applyFill="1" applyBorder="1" applyAlignment="1">
      <alignment horizontal="center" vertical="center" wrapText="1"/>
    </xf>
    <xf numFmtId="2" fontId="3" fillId="19" borderId="4" xfId="2" applyNumberFormat="1" applyFont="1" applyFill="1" applyBorder="1" applyAlignment="1">
      <alignment horizontal="center" vertical="center"/>
    </xf>
    <xf numFmtId="2" fontId="42" fillId="19" borderId="4" xfId="8" applyNumberFormat="1" applyFill="1" applyBorder="1" applyAlignment="1">
      <alignment horizontal="center" vertical="center" wrapText="1"/>
    </xf>
    <xf numFmtId="1" fontId="19" fillId="7" borderId="1" xfId="0" applyNumberFormat="1" applyFont="1" applyFill="1" applyBorder="1" applyAlignment="1">
      <alignment horizontal="center" vertical="center" wrapText="1"/>
    </xf>
    <xf numFmtId="0" fontId="16" fillId="7" borderId="4" xfId="2" applyFont="1" applyFill="1" applyBorder="1" applyAlignment="1">
      <alignment horizontal="center" vertical="center" wrapText="1"/>
    </xf>
    <xf numFmtId="0" fontId="16" fillId="7" borderId="4" xfId="2" applyFont="1" applyFill="1" applyBorder="1" applyAlignment="1">
      <alignment vertical="center" wrapText="1"/>
    </xf>
    <xf numFmtId="0" fontId="38" fillId="0" borderId="21" xfId="2" applyFont="1" applyBorder="1" applyAlignment="1">
      <alignment horizontal="center" vertical="center"/>
    </xf>
    <xf numFmtId="0" fontId="37" fillId="0" borderId="1" xfId="2" applyFont="1" applyBorder="1" applyAlignment="1">
      <alignment horizontal="center" vertical="center"/>
    </xf>
    <xf numFmtId="0" fontId="37" fillId="0" borderId="2" xfId="2" applyFont="1" applyBorder="1" applyAlignment="1">
      <alignment horizontal="center" vertical="center"/>
    </xf>
    <xf numFmtId="0" fontId="8" fillId="11" borderId="1" xfId="0" applyFont="1" applyFill="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5" fillId="0" borderId="9" xfId="0" applyFont="1" applyBorder="1" applyAlignment="1" applyProtection="1">
      <alignment horizontal="center" vertical="center"/>
      <protection locked="0"/>
    </xf>
    <xf numFmtId="0" fontId="6" fillId="11" borderId="0" xfId="0" applyFont="1" applyFill="1" applyAlignment="1" applyProtection="1">
      <alignment horizontal="center" vertical="center"/>
      <protection locked="0"/>
    </xf>
    <xf numFmtId="0" fontId="7" fillId="0" borderId="0" xfId="0" applyFont="1" applyAlignment="1">
      <alignment horizontal="center" vertical="center"/>
    </xf>
    <xf numFmtId="0" fontId="4" fillId="0" borderId="0" xfId="0" applyFont="1" applyAlignment="1">
      <alignment horizontal="center" vertical="center"/>
    </xf>
    <xf numFmtId="0" fontId="4" fillId="0" borderId="4" xfId="0" applyFont="1" applyBorder="1" applyAlignment="1">
      <alignment horizontal="center" vertical="top"/>
    </xf>
    <xf numFmtId="0" fontId="35" fillId="0" borderId="4" xfId="0" applyFont="1" applyBorder="1" applyAlignment="1">
      <alignment horizontal="right" vertical="center"/>
    </xf>
    <xf numFmtId="0" fontId="9" fillId="0" borderId="17" xfId="0" applyFont="1" applyBorder="1" applyAlignment="1">
      <alignment horizontal="center" vertical="center" wrapText="1"/>
    </xf>
    <xf numFmtId="0" fontId="9" fillId="0" borderId="0" xfId="0" applyFont="1" applyAlignment="1">
      <alignment horizontal="center" vertical="center" wrapText="1"/>
    </xf>
    <xf numFmtId="0" fontId="9" fillId="0" borderId="18" xfId="0" applyFont="1" applyBorder="1" applyAlignment="1">
      <alignment horizontal="center" vertical="center" wrapText="1"/>
    </xf>
    <xf numFmtId="166" fontId="9" fillId="0" borderId="17" xfId="0" applyNumberFormat="1" applyFont="1" applyBorder="1" applyAlignment="1">
      <alignment horizontal="center" vertical="center" wrapText="1"/>
    </xf>
    <xf numFmtId="166" fontId="9" fillId="0" borderId="18" xfId="0" applyNumberFormat="1" applyFont="1" applyBorder="1" applyAlignment="1">
      <alignment horizontal="center" vertical="center" wrapText="1"/>
    </xf>
    <xf numFmtId="0" fontId="4" fillId="0" borderId="1" xfId="0" applyFont="1" applyBorder="1" applyAlignment="1">
      <alignment horizontal="left" vertical="center" wrapText="1"/>
    </xf>
    <xf numFmtId="0" fontId="4" fillId="0" borderId="2" xfId="0" applyFont="1" applyBorder="1" applyAlignment="1">
      <alignment horizontal="left" vertical="center" wrapText="1"/>
    </xf>
    <xf numFmtId="0" fontId="4" fillId="0" borderId="3" xfId="0" applyFont="1" applyBorder="1" applyAlignment="1">
      <alignment horizontal="left" vertical="center" wrapText="1"/>
    </xf>
    <xf numFmtId="164" fontId="4" fillId="0" borderId="1" xfId="0" applyNumberFormat="1" applyFont="1" applyBorder="1" applyAlignment="1">
      <alignment horizontal="center" vertical="center"/>
    </xf>
    <xf numFmtId="164" fontId="4" fillId="0" borderId="3" xfId="0" applyNumberFormat="1" applyFont="1" applyBorder="1" applyAlignment="1">
      <alignment horizontal="center" vertical="center"/>
    </xf>
    <xf numFmtId="2" fontId="8" fillId="9" borderId="4" xfId="0" applyNumberFormat="1" applyFont="1" applyFill="1" applyBorder="1" applyAlignment="1">
      <alignment horizontal="center" vertical="center" wrapText="1"/>
    </xf>
    <xf numFmtId="2" fontId="9" fillId="0" borderId="4" xfId="0" applyNumberFormat="1" applyFont="1" applyBorder="1" applyAlignment="1">
      <alignment horizontal="center" vertical="center" wrapText="1"/>
    </xf>
    <xf numFmtId="0" fontId="10" fillId="0" borderId="1" xfId="0" applyFont="1" applyBorder="1" applyAlignment="1">
      <alignment horizontal="center" vertical="center" wrapText="1"/>
    </xf>
    <xf numFmtId="0" fontId="10" fillId="0" borderId="2" xfId="0" applyFont="1" applyBorder="1" applyAlignment="1">
      <alignment horizontal="center" vertical="center" wrapText="1"/>
    </xf>
    <xf numFmtId="0" fontId="10" fillId="0" borderId="3" xfId="0" applyFont="1" applyBorder="1" applyAlignment="1">
      <alignment horizontal="center" vertical="center" wrapText="1"/>
    </xf>
    <xf numFmtId="2" fontId="8" fillId="11" borderId="4" xfId="0" applyNumberFormat="1" applyFont="1" applyFill="1" applyBorder="1" applyAlignment="1">
      <alignment horizontal="center" vertical="center" wrapText="1"/>
    </xf>
    <xf numFmtId="2" fontId="8" fillId="11" borderId="1" xfId="1" applyNumberFormat="1" applyFont="1" applyFill="1" applyBorder="1" applyAlignment="1">
      <alignment horizontal="center" vertical="center"/>
    </xf>
    <xf numFmtId="2" fontId="8" fillId="11" borderId="2" xfId="1" applyNumberFormat="1" applyFont="1" applyFill="1" applyBorder="1" applyAlignment="1">
      <alignment horizontal="center" vertical="center"/>
    </xf>
    <xf numFmtId="2" fontId="8" fillId="11" borderId="3" xfId="1" applyNumberFormat="1" applyFont="1" applyFill="1" applyBorder="1" applyAlignment="1">
      <alignment horizontal="center" vertical="center"/>
    </xf>
    <xf numFmtId="4" fontId="9" fillId="0" borderId="1" xfId="0" applyNumberFormat="1" applyFont="1" applyBorder="1" applyAlignment="1">
      <alignment horizontal="center" vertical="center" wrapText="1"/>
    </xf>
    <xf numFmtId="4" fontId="9" fillId="0" borderId="2" xfId="0" applyNumberFormat="1" applyFont="1" applyBorder="1" applyAlignment="1">
      <alignment horizontal="center" vertical="center" wrapText="1"/>
    </xf>
    <xf numFmtId="4" fontId="9" fillId="0" borderId="3" xfId="0" applyNumberFormat="1" applyFont="1" applyBorder="1" applyAlignment="1">
      <alignment horizontal="center" vertical="center" wrapText="1"/>
    </xf>
    <xf numFmtId="4" fontId="8" fillId="11" borderId="6" xfId="0" applyNumberFormat="1" applyFont="1" applyFill="1" applyBorder="1" applyAlignment="1">
      <alignment horizontal="center" vertical="center" wrapText="1"/>
    </xf>
    <xf numFmtId="4" fontId="8" fillId="11" borderId="19" xfId="0" applyNumberFormat="1" applyFont="1" applyFill="1" applyBorder="1" applyAlignment="1">
      <alignment horizontal="center" vertical="center" wrapText="1"/>
    </xf>
    <xf numFmtId="4" fontId="8" fillId="11" borderId="20" xfId="0" applyNumberFormat="1" applyFont="1" applyFill="1" applyBorder="1" applyAlignment="1">
      <alignment horizontal="center" vertical="center" wrapText="1"/>
    </xf>
    <xf numFmtId="4" fontId="9" fillId="0" borderId="4" xfId="0" applyNumberFormat="1" applyFont="1" applyBorder="1" applyAlignment="1">
      <alignment horizontal="center" vertical="center" wrapText="1"/>
    </xf>
    <xf numFmtId="2" fontId="9" fillId="0" borderId="1" xfId="0" applyNumberFormat="1" applyFont="1" applyBorder="1" applyAlignment="1">
      <alignment horizontal="center" vertical="center" wrapText="1"/>
    </xf>
    <xf numFmtId="2" fontId="9" fillId="0" borderId="3" xfId="0" applyNumberFormat="1" applyFont="1" applyBorder="1" applyAlignment="1">
      <alignment horizontal="center" vertical="center" wrapText="1"/>
    </xf>
    <xf numFmtId="3" fontId="4" fillId="0" borderId="6" xfId="0" applyNumberFormat="1" applyFont="1" applyBorder="1" applyAlignment="1">
      <alignment horizontal="center" vertical="center"/>
    </xf>
    <xf numFmtId="3" fontId="4" fillId="0" borderId="19" xfId="0" applyNumberFormat="1" applyFont="1" applyBorder="1" applyAlignment="1">
      <alignment horizontal="center" vertical="center"/>
    </xf>
    <xf numFmtId="0" fontId="4" fillId="0" borderId="4" xfId="0" applyFont="1" applyBorder="1" applyAlignment="1">
      <alignment horizontal="center" vertical="center"/>
    </xf>
    <xf numFmtId="168" fontId="9" fillId="0" borderId="1" xfId="0" applyNumberFormat="1" applyFont="1" applyBorder="1" applyAlignment="1">
      <alignment horizontal="center" vertical="center" wrapText="1"/>
    </xf>
    <xf numFmtId="168" fontId="9" fillId="0" borderId="2" xfId="0" applyNumberFormat="1" applyFont="1" applyBorder="1" applyAlignment="1">
      <alignment horizontal="center" vertical="center" wrapText="1"/>
    </xf>
    <xf numFmtId="168" fontId="9" fillId="0" borderId="3" xfId="0" applyNumberFormat="1" applyFont="1" applyBorder="1" applyAlignment="1">
      <alignment horizontal="center" vertical="center" wrapText="1"/>
    </xf>
    <xf numFmtId="2" fontId="9" fillId="0" borderId="2" xfId="0" applyNumberFormat="1" applyFont="1" applyBorder="1" applyAlignment="1">
      <alignment horizontal="center" vertical="center" wrapText="1"/>
    </xf>
    <xf numFmtId="168" fontId="4" fillId="0" borderId="4" xfId="0" applyNumberFormat="1" applyFont="1" applyBorder="1" applyAlignment="1">
      <alignment horizontal="center" vertical="center" wrapText="1"/>
    </xf>
    <xf numFmtId="168" fontId="10" fillId="0" borderId="1" xfId="0" applyNumberFormat="1" applyFont="1" applyBorder="1" applyAlignment="1">
      <alignment horizontal="center" vertical="center"/>
    </xf>
    <xf numFmtId="168" fontId="10" fillId="0" borderId="2" xfId="0" applyNumberFormat="1" applyFont="1" applyBorder="1" applyAlignment="1">
      <alignment horizontal="center" vertical="center"/>
    </xf>
    <xf numFmtId="168" fontId="10" fillId="0" borderId="3" xfId="0" applyNumberFormat="1" applyFont="1" applyBorder="1" applyAlignment="1">
      <alignment horizontal="center" vertical="center"/>
    </xf>
    <xf numFmtId="2" fontId="25" fillId="0" borderId="5" xfId="0" applyNumberFormat="1" applyFont="1" applyBorder="1" applyAlignment="1">
      <alignment horizontal="center" vertical="center" wrapText="1"/>
    </xf>
    <xf numFmtId="2" fontId="25" fillId="0" borderId="7" xfId="0" applyNumberFormat="1" applyFont="1" applyBorder="1" applyAlignment="1">
      <alignment horizontal="center" vertical="center" wrapText="1"/>
    </xf>
    <xf numFmtId="2" fontId="3" fillId="0" borderId="5" xfId="2" applyNumberFormat="1" applyFont="1" applyBorder="1" applyAlignment="1">
      <alignment horizontal="center" vertical="center"/>
    </xf>
    <xf numFmtId="0" fontId="0" fillId="0" borderId="7" xfId="0" applyBorder="1" applyAlignment="1">
      <alignment vertical="center"/>
    </xf>
    <xf numFmtId="0" fontId="0" fillId="0" borderId="6" xfId="0" applyBorder="1"/>
    <xf numFmtId="0" fontId="0" fillId="0" borderId="20" xfId="0" applyBorder="1"/>
    <xf numFmtId="0" fontId="0" fillId="0" borderId="23" xfId="0" applyBorder="1"/>
    <xf numFmtId="0" fontId="0" fillId="0" borderId="22" xfId="0" applyBorder="1"/>
    <xf numFmtId="4" fontId="25" fillId="3" borderId="4" xfId="0" applyNumberFormat="1" applyFont="1" applyFill="1" applyBorder="1" applyAlignment="1">
      <alignment horizontal="center" vertical="center" wrapText="1"/>
    </xf>
    <xf numFmtId="168" fontId="25" fillId="5" borderId="4" xfId="0" applyNumberFormat="1" applyFont="1" applyFill="1" applyBorder="1" applyAlignment="1">
      <alignment horizontal="center" vertical="center" wrapText="1"/>
    </xf>
    <xf numFmtId="3" fontId="25" fillId="5" borderId="4" xfId="0" applyNumberFormat="1" applyFont="1" applyFill="1" applyBorder="1" applyAlignment="1">
      <alignment horizontal="center" vertical="center" wrapText="1"/>
    </xf>
    <xf numFmtId="4" fontId="25" fillId="4" borderId="1" xfId="0" applyNumberFormat="1" applyFont="1" applyFill="1" applyBorder="1" applyAlignment="1">
      <alignment horizontal="center" vertical="center" wrapText="1"/>
    </xf>
    <xf numFmtId="4" fontId="25" fillId="4" borderId="2" xfId="0" applyNumberFormat="1" applyFont="1" applyFill="1" applyBorder="1" applyAlignment="1">
      <alignment horizontal="center" vertical="center" wrapText="1"/>
    </xf>
    <xf numFmtId="4" fontId="25" fillId="4" borderId="3" xfId="0" applyNumberFormat="1" applyFont="1" applyFill="1" applyBorder="1" applyAlignment="1">
      <alignment horizontal="center" vertical="center" wrapText="1"/>
    </xf>
    <xf numFmtId="2" fontId="25" fillId="6" borderId="6" xfId="0" applyNumberFormat="1" applyFont="1" applyFill="1" applyBorder="1" applyAlignment="1">
      <alignment horizontal="center" vertical="center" wrapText="1"/>
    </xf>
    <xf numFmtId="2" fontId="25" fillId="6" borderId="19" xfId="0" applyNumberFormat="1" applyFont="1" applyFill="1" applyBorder="1" applyAlignment="1">
      <alignment horizontal="center" vertical="center" wrapText="1"/>
    </xf>
    <xf numFmtId="2" fontId="25" fillId="6" borderId="20" xfId="0" applyNumberFormat="1" applyFont="1" applyFill="1" applyBorder="1" applyAlignment="1">
      <alignment horizontal="center" vertical="center" wrapText="1"/>
    </xf>
    <xf numFmtId="2" fontId="25" fillId="6" borderId="23" xfId="0" applyNumberFormat="1" applyFont="1" applyFill="1" applyBorder="1" applyAlignment="1">
      <alignment horizontal="center" vertical="center" wrapText="1"/>
    </xf>
    <xf numFmtId="2" fontId="25" fillId="6" borderId="21" xfId="0" applyNumberFormat="1" applyFont="1" applyFill="1" applyBorder="1" applyAlignment="1">
      <alignment horizontal="center" vertical="center" wrapText="1"/>
    </xf>
    <xf numFmtId="2" fontId="25" fillId="6" borderId="22" xfId="0" applyNumberFormat="1" applyFont="1" applyFill="1" applyBorder="1" applyAlignment="1">
      <alignment horizontal="center" vertical="center" wrapText="1"/>
    </xf>
    <xf numFmtId="0" fontId="25" fillId="0" borderId="4" xfId="2" applyFont="1" applyBorder="1" applyAlignment="1">
      <alignment horizontal="center" vertical="center" wrapText="1"/>
    </xf>
    <xf numFmtId="2" fontId="25" fillId="3" borderId="4" xfId="1" applyNumberFormat="1" applyFont="1" applyFill="1" applyBorder="1" applyAlignment="1">
      <alignment horizontal="center" vertical="center"/>
    </xf>
    <xf numFmtId="168" fontId="25" fillId="5" borderId="4" xfId="2" applyNumberFormat="1" applyFont="1" applyFill="1" applyBorder="1" applyAlignment="1">
      <alignment horizontal="center" vertical="center"/>
    </xf>
    <xf numFmtId="2" fontId="25" fillId="3" borderId="4" xfId="0" applyNumberFormat="1" applyFont="1" applyFill="1" applyBorder="1" applyAlignment="1">
      <alignment horizontal="center" vertical="center" wrapText="1"/>
    </xf>
    <xf numFmtId="0" fontId="46" fillId="0" borderId="4" xfId="2" applyFont="1" applyBorder="1" applyAlignment="1">
      <alignment horizontal="center" vertical="center"/>
    </xf>
    <xf numFmtId="0" fontId="45" fillId="0" borderId="4" xfId="2" applyFont="1" applyBorder="1" applyAlignment="1">
      <alignment horizontal="center" vertical="center"/>
    </xf>
    <xf numFmtId="2" fontId="48" fillId="3" borderId="4" xfId="0" applyNumberFormat="1" applyFont="1" applyFill="1" applyBorder="1" applyAlignment="1">
      <alignment horizontal="center" vertical="center" wrapText="1"/>
    </xf>
    <xf numFmtId="173" fontId="56" fillId="18" borderId="26" xfId="0" applyNumberFormat="1" applyFont="1" applyFill="1" applyBorder="1" applyAlignment="1">
      <alignment horizontal="center" vertical="top" shrinkToFit="1"/>
    </xf>
    <xf numFmtId="173" fontId="56" fillId="18" borderId="24" xfId="0" applyNumberFormat="1" applyFont="1" applyFill="1" applyBorder="1" applyAlignment="1">
      <alignment horizontal="center" vertical="top" shrinkToFit="1"/>
    </xf>
    <xf numFmtId="0" fontId="0" fillId="0" borderId="27" xfId="0" applyBorder="1" applyAlignment="1">
      <alignment horizontal="center" vertical="top" wrapText="1"/>
    </xf>
    <xf numFmtId="0" fontId="0" fillId="0" borderId="28" xfId="0" applyBorder="1" applyAlignment="1">
      <alignment horizontal="center" vertical="top" wrapText="1"/>
    </xf>
    <xf numFmtId="0" fontId="0" fillId="0" borderId="29" xfId="0" applyBorder="1" applyAlignment="1">
      <alignment horizontal="center" vertical="top" wrapText="1"/>
    </xf>
    <xf numFmtId="173" fontId="56" fillId="0" borderId="26" xfId="0" applyNumberFormat="1" applyFont="1" applyBorder="1" applyAlignment="1">
      <alignment horizontal="center" vertical="top" shrinkToFit="1"/>
    </xf>
    <xf numFmtId="173" fontId="56" fillId="0" borderId="24" xfId="0" applyNumberFormat="1" applyFont="1" applyBorder="1" applyAlignment="1">
      <alignment horizontal="center" vertical="top" shrinkToFit="1"/>
    </xf>
    <xf numFmtId="0" fontId="53" fillId="17" borderId="0" xfId="0" applyFont="1" applyFill="1" applyAlignment="1">
      <alignment horizontal="left" vertical="top" wrapText="1"/>
    </xf>
    <xf numFmtId="0" fontId="51" fillId="0" borderId="0" xfId="0" applyFont="1" applyAlignment="1">
      <alignment horizontal="center" vertical="top"/>
    </xf>
    <xf numFmtId="0" fontId="53" fillId="16" borderId="0" xfId="0" applyFont="1" applyFill="1" applyAlignment="1">
      <alignment horizontal="center" vertical="top" wrapText="1"/>
    </xf>
    <xf numFmtId="174" fontId="56" fillId="0" borderId="26" xfId="0" applyNumberFormat="1" applyFont="1" applyBorder="1" applyAlignment="1">
      <alignment horizontal="center" vertical="top" shrinkToFit="1"/>
    </xf>
    <xf numFmtId="174" fontId="56" fillId="0" borderId="24" xfId="0" applyNumberFormat="1" applyFont="1" applyBorder="1" applyAlignment="1">
      <alignment horizontal="center" vertical="top" shrinkToFit="1"/>
    </xf>
    <xf numFmtId="174" fontId="56" fillId="18" borderId="26" xfId="0" applyNumberFormat="1" applyFont="1" applyFill="1" applyBorder="1" applyAlignment="1">
      <alignment horizontal="center" vertical="top" shrinkToFit="1"/>
    </xf>
    <xf numFmtId="174" fontId="56" fillId="18" borderId="24" xfId="0" applyNumberFormat="1" applyFont="1" applyFill="1" applyBorder="1" applyAlignment="1">
      <alignment horizontal="center" vertical="top" shrinkToFit="1"/>
    </xf>
    <xf numFmtId="0" fontId="12" fillId="0" borderId="21" xfId="2" applyFont="1" applyBorder="1" applyAlignment="1">
      <alignment horizontal="center" vertical="center"/>
    </xf>
    <xf numFmtId="0" fontId="16" fillId="0" borderId="1" xfId="2" applyFont="1" applyBorder="1" applyAlignment="1">
      <alignment horizontal="center" vertical="center"/>
    </xf>
    <xf numFmtId="0" fontId="16" fillId="0" borderId="2" xfId="2" applyFont="1" applyBorder="1" applyAlignment="1">
      <alignment horizontal="center" vertical="center"/>
    </xf>
    <xf numFmtId="0" fontId="16" fillId="0" borderId="3" xfId="2" applyFont="1" applyBorder="1" applyAlignment="1">
      <alignment horizontal="center" vertical="center"/>
    </xf>
    <xf numFmtId="0" fontId="30" fillId="13" borderId="1" xfId="0" applyFont="1" applyFill="1" applyBorder="1" applyAlignment="1">
      <alignment horizontal="center" vertical="center"/>
    </xf>
    <xf numFmtId="0" fontId="30" fillId="13" borderId="2" xfId="0" applyFont="1" applyFill="1" applyBorder="1" applyAlignment="1">
      <alignment horizontal="center" vertical="center"/>
    </xf>
    <xf numFmtId="0" fontId="30" fillId="13" borderId="3" xfId="0" applyFont="1" applyFill="1" applyBorder="1" applyAlignment="1">
      <alignment horizontal="center" vertical="center"/>
    </xf>
    <xf numFmtId="0" fontId="20" fillId="0" borderId="6" xfId="0" applyFont="1" applyBorder="1" applyAlignment="1">
      <alignment horizontal="center" vertical="center"/>
    </xf>
    <xf numFmtId="0" fontId="20" fillId="0" borderId="19" xfId="0" applyFont="1" applyBorder="1" applyAlignment="1">
      <alignment horizontal="center" vertical="center"/>
    </xf>
    <xf numFmtId="0" fontId="20" fillId="0" borderId="20" xfId="0" applyFont="1" applyBorder="1" applyAlignment="1">
      <alignment horizontal="center" vertical="center"/>
    </xf>
    <xf numFmtId="0" fontId="20" fillId="0" borderId="17" xfId="0" applyFont="1" applyBorder="1" applyAlignment="1">
      <alignment horizontal="center" vertical="center"/>
    </xf>
    <xf numFmtId="0" fontId="20" fillId="0" borderId="0" xfId="0" applyFont="1" applyAlignment="1">
      <alignment horizontal="center" vertical="center"/>
    </xf>
    <xf numFmtId="0" fontId="20" fillId="0" borderId="18" xfId="0" applyFont="1" applyBorder="1" applyAlignment="1">
      <alignment horizontal="center" vertical="center"/>
    </xf>
    <xf numFmtId="0" fontId="20" fillId="0" borderId="23" xfId="0" applyFont="1" applyBorder="1" applyAlignment="1">
      <alignment horizontal="center" vertical="center"/>
    </xf>
    <xf numFmtId="0" fontId="20" fillId="0" borderId="21" xfId="0" applyFont="1" applyBorder="1" applyAlignment="1">
      <alignment horizontal="center" vertical="center"/>
    </xf>
    <xf numFmtId="0" fontId="20" fillId="0" borderId="22" xfId="0" applyFont="1" applyBorder="1" applyAlignment="1">
      <alignment horizontal="center" vertical="center"/>
    </xf>
    <xf numFmtId="0" fontId="16" fillId="12" borderId="1" xfId="2" applyFont="1" applyFill="1" applyBorder="1" applyAlignment="1">
      <alignment horizontal="center" vertical="center"/>
    </xf>
    <xf numFmtId="0" fontId="16" fillId="12" borderId="2" xfId="2" applyFont="1" applyFill="1" applyBorder="1" applyAlignment="1">
      <alignment horizontal="center" vertical="center"/>
    </xf>
    <xf numFmtId="0" fontId="16" fillId="12" borderId="3" xfId="2" applyFont="1" applyFill="1" applyBorder="1" applyAlignment="1">
      <alignment horizontal="center" vertical="center"/>
    </xf>
    <xf numFmtId="0" fontId="13" fillId="0" borderId="1" xfId="2" applyFont="1" applyBorder="1" applyAlignment="1">
      <alignment horizontal="center" vertical="center"/>
    </xf>
    <xf numFmtId="0" fontId="13" fillId="0" borderId="2" xfId="2" applyFont="1" applyBorder="1" applyAlignment="1">
      <alignment horizontal="center" vertical="center"/>
    </xf>
    <xf numFmtId="0" fontId="13" fillId="0" borderId="3" xfId="2" applyFont="1" applyBorder="1" applyAlignment="1">
      <alignment horizontal="center" vertical="center"/>
    </xf>
    <xf numFmtId="0" fontId="16" fillId="0" borderId="6" xfId="0" applyFont="1" applyBorder="1" applyAlignment="1">
      <alignment horizontal="center" vertical="center"/>
    </xf>
    <xf numFmtId="0" fontId="16" fillId="0" borderId="19" xfId="0" applyFont="1" applyBorder="1" applyAlignment="1">
      <alignment horizontal="center" vertical="center"/>
    </xf>
    <xf numFmtId="0" fontId="16" fillId="0" borderId="20" xfId="0" applyFont="1" applyBorder="1" applyAlignment="1">
      <alignment horizontal="center" vertical="center"/>
    </xf>
    <xf numFmtId="0" fontId="16" fillId="0" borderId="17" xfId="0" applyFont="1" applyBorder="1" applyAlignment="1">
      <alignment horizontal="center" vertical="center"/>
    </xf>
    <xf numFmtId="0" fontId="16" fillId="0" borderId="0" xfId="0" applyFont="1" applyAlignment="1">
      <alignment horizontal="center" vertical="center"/>
    </xf>
    <xf numFmtId="0" fontId="16" fillId="0" borderId="18" xfId="0" applyFont="1" applyBorder="1" applyAlignment="1">
      <alignment horizontal="center" vertical="center"/>
    </xf>
    <xf numFmtId="0" fontId="16" fillId="0" borderId="23" xfId="0" applyFont="1" applyBorder="1" applyAlignment="1">
      <alignment horizontal="center" vertical="center"/>
    </xf>
    <xf numFmtId="0" fontId="16" fillId="0" borderId="21" xfId="0" applyFont="1" applyBorder="1" applyAlignment="1">
      <alignment horizontal="center" vertical="center"/>
    </xf>
    <xf numFmtId="0" fontId="16" fillId="0" borderId="22" xfId="0" applyFont="1" applyBorder="1" applyAlignment="1">
      <alignment horizontal="center" vertical="center"/>
    </xf>
    <xf numFmtId="0" fontId="16" fillId="0" borderId="5" xfId="0" applyFont="1" applyBorder="1" applyAlignment="1">
      <alignment horizontal="center" vertical="center" wrapText="1"/>
    </xf>
    <xf numFmtId="0" fontId="16" fillId="0" borderId="16" xfId="0" applyFont="1" applyBorder="1" applyAlignment="1">
      <alignment horizontal="center" vertical="center" wrapText="1"/>
    </xf>
    <xf numFmtId="0" fontId="16" fillId="0" borderId="7" xfId="0" applyFont="1" applyBorder="1" applyAlignment="1">
      <alignment horizontal="center" vertical="center" wrapText="1"/>
    </xf>
    <xf numFmtId="0" fontId="16" fillId="0" borderId="5" xfId="0" applyFont="1" applyBorder="1" applyAlignment="1">
      <alignment horizontal="center" vertical="center"/>
    </xf>
    <xf numFmtId="0" fontId="16" fillId="0" borderId="16" xfId="0" applyFont="1" applyBorder="1" applyAlignment="1">
      <alignment horizontal="center" vertical="center"/>
    </xf>
    <xf numFmtId="0" fontId="16" fillId="0" borderId="7" xfId="0" applyFont="1" applyBorder="1" applyAlignment="1">
      <alignment horizontal="center" vertical="center"/>
    </xf>
    <xf numFmtId="0" fontId="16" fillId="0" borderId="17" xfId="2" applyFont="1" applyBorder="1" applyAlignment="1">
      <alignment horizontal="center" vertical="center"/>
    </xf>
    <xf numFmtId="0" fontId="16" fillId="0" borderId="0" xfId="2" applyFont="1" applyAlignment="1">
      <alignment horizontal="center" vertical="center"/>
    </xf>
    <xf numFmtId="0" fontId="16" fillId="0" borderId="18" xfId="2" applyFont="1" applyBorder="1" applyAlignment="1">
      <alignment horizontal="center" vertical="center"/>
    </xf>
    <xf numFmtId="0" fontId="16" fillId="0" borderId="23" xfId="2" applyFont="1" applyBorder="1" applyAlignment="1">
      <alignment horizontal="center" vertical="center"/>
    </xf>
    <xf numFmtId="0" fontId="16" fillId="0" borderId="21" xfId="2" applyFont="1" applyBorder="1" applyAlignment="1">
      <alignment horizontal="center" vertical="center"/>
    </xf>
    <xf numFmtId="0" fontId="16" fillId="0" borderId="22" xfId="2" applyFont="1" applyBorder="1" applyAlignment="1">
      <alignment horizontal="center" vertical="center"/>
    </xf>
  </cellXfs>
  <cellStyles count="10">
    <cellStyle name=" 3]_x000d__x000a_Zoomed=1_x000d__x000a_Row=0_x000d__x000a_Column=0_x000d__x000a_Height=300_x000d__x000a_Width=300_x000d__x000a_FontName=細明體_x000d__x000a_FontStyle=0_x000d__x000a_FontSize=9_x000d__x000a_PrtFontName=Co" xfId="6" xr:uid="{00000000-0005-0000-0000-000000000000}"/>
    <cellStyle name="Currency" xfId="1" builtinId="4"/>
    <cellStyle name="Hyperlink" xfId="8" builtinId="8"/>
    <cellStyle name="Normal" xfId="0" builtinId="0"/>
    <cellStyle name="Normal 2" xfId="3" xr:uid="{00000000-0005-0000-0000-000003000000}"/>
    <cellStyle name="Normal 3" xfId="4" xr:uid="{00000000-0005-0000-0000-000004000000}"/>
    <cellStyle name="Normal 4" xfId="5" xr:uid="{00000000-0005-0000-0000-000005000000}"/>
    <cellStyle name="Normal 7 4" xfId="7" xr:uid="{E0B65CB9-D2B4-4332-A21D-D63FC7F68AA3}"/>
    <cellStyle name="Percent" xfId="9" builtinId="5"/>
    <cellStyle name="常规 12" xfId="2" xr:uid="{00000000-0005-0000-0000-000006000000}"/>
  </cellStyles>
  <dxfs count="0"/>
  <tableStyles count="0" defaultTableStyle="TableStyleMedium2" defaultPivotStyle="PivotStyleLight16"/>
  <colors>
    <mruColors>
      <color rgb="FF33854C"/>
      <color rgb="FF2C8C31"/>
      <color rgb="FF3D8533"/>
      <color rgb="FF3C7C47"/>
      <color rgb="FF47716F"/>
      <color rgb="FF000099"/>
      <color rgb="FFFFCC00"/>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6" Type="http://schemas.openxmlformats.org/officeDocument/2006/relationships/image" Target="../media/image16.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28" Type="http://schemas.openxmlformats.org/officeDocument/2006/relationships/image" Target="../media/image128.png"/><Relationship Id="rId5" Type="http://schemas.openxmlformats.org/officeDocument/2006/relationships/image" Target="../media/image5.png"/><Relationship Id="rId90" Type="http://schemas.openxmlformats.org/officeDocument/2006/relationships/image" Target="../media/image90.png"/><Relationship Id="rId95" Type="http://schemas.openxmlformats.org/officeDocument/2006/relationships/image" Target="../media/image95.png"/><Relationship Id="rId22" Type="http://schemas.openxmlformats.org/officeDocument/2006/relationships/image" Target="../media/image22.png"/><Relationship Id="rId27" Type="http://schemas.openxmlformats.org/officeDocument/2006/relationships/image" Target="../media/image27.png"/><Relationship Id="rId43" Type="http://schemas.openxmlformats.org/officeDocument/2006/relationships/image" Target="../media/image43.png"/><Relationship Id="rId48" Type="http://schemas.openxmlformats.org/officeDocument/2006/relationships/image" Target="../media/image48.png"/><Relationship Id="rId64" Type="http://schemas.openxmlformats.org/officeDocument/2006/relationships/image" Target="../media/image64.png"/><Relationship Id="rId69" Type="http://schemas.openxmlformats.org/officeDocument/2006/relationships/image" Target="../media/image69.png"/><Relationship Id="rId113" Type="http://schemas.openxmlformats.org/officeDocument/2006/relationships/image" Target="../media/image113.png"/><Relationship Id="rId118" Type="http://schemas.openxmlformats.org/officeDocument/2006/relationships/image" Target="../media/image118.png"/><Relationship Id="rId134" Type="http://schemas.openxmlformats.org/officeDocument/2006/relationships/image" Target="../media/image134.png"/><Relationship Id="rId80" Type="http://schemas.openxmlformats.org/officeDocument/2006/relationships/image" Target="../media/image80.png"/><Relationship Id="rId85" Type="http://schemas.openxmlformats.org/officeDocument/2006/relationships/image" Target="../media/image85.png"/><Relationship Id="rId12" Type="http://schemas.openxmlformats.org/officeDocument/2006/relationships/image" Target="../media/image12.png"/><Relationship Id="rId17" Type="http://schemas.openxmlformats.org/officeDocument/2006/relationships/image" Target="../media/image17.png"/><Relationship Id="rId33" Type="http://schemas.openxmlformats.org/officeDocument/2006/relationships/image" Target="../media/image33.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08" Type="http://schemas.openxmlformats.org/officeDocument/2006/relationships/image" Target="../media/image108.png"/><Relationship Id="rId124" Type="http://schemas.openxmlformats.org/officeDocument/2006/relationships/image" Target="../media/image124.png"/><Relationship Id="rId129" Type="http://schemas.openxmlformats.org/officeDocument/2006/relationships/image" Target="../media/image129.png"/><Relationship Id="rId54" Type="http://schemas.openxmlformats.org/officeDocument/2006/relationships/image" Target="../media/image54.png"/><Relationship Id="rId70" Type="http://schemas.openxmlformats.org/officeDocument/2006/relationships/image" Target="../media/image70.png"/><Relationship Id="rId75" Type="http://schemas.openxmlformats.org/officeDocument/2006/relationships/image" Target="../media/image75.png"/><Relationship Id="rId91" Type="http://schemas.openxmlformats.org/officeDocument/2006/relationships/image" Target="../media/image91.png"/><Relationship Id="rId96" Type="http://schemas.openxmlformats.org/officeDocument/2006/relationships/image" Target="../media/image96.png"/><Relationship Id="rId1" Type="http://schemas.openxmlformats.org/officeDocument/2006/relationships/image" Target="../media/image1.png"/><Relationship Id="rId6" Type="http://schemas.openxmlformats.org/officeDocument/2006/relationships/image" Target="../media/image6.png"/><Relationship Id="rId23" Type="http://schemas.openxmlformats.org/officeDocument/2006/relationships/image" Target="../media/image23.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119" Type="http://schemas.openxmlformats.org/officeDocument/2006/relationships/image" Target="../media/image119.png"/><Relationship Id="rId44" Type="http://schemas.openxmlformats.org/officeDocument/2006/relationships/image" Target="../media/image44.png"/><Relationship Id="rId60" Type="http://schemas.openxmlformats.org/officeDocument/2006/relationships/image" Target="../media/image60.png"/><Relationship Id="rId65" Type="http://schemas.openxmlformats.org/officeDocument/2006/relationships/image" Target="../media/image65.png"/><Relationship Id="rId81" Type="http://schemas.openxmlformats.org/officeDocument/2006/relationships/image" Target="../media/image81.png"/><Relationship Id="rId86" Type="http://schemas.openxmlformats.org/officeDocument/2006/relationships/image" Target="../media/image86.png"/><Relationship Id="rId130" Type="http://schemas.openxmlformats.org/officeDocument/2006/relationships/image" Target="../media/image130.png"/><Relationship Id="rId135" Type="http://schemas.openxmlformats.org/officeDocument/2006/relationships/image" Target="../media/image135.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125" Type="http://schemas.openxmlformats.org/officeDocument/2006/relationships/image" Target="../media/image125.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131" Type="http://schemas.openxmlformats.org/officeDocument/2006/relationships/image" Target="../media/image131.pn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26" Type="http://schemas.openxmlformats.org/officeDocument/2006/relationships/image" Target="../media/image126.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3" Type="http://schemas.openxmlformats.org/officeDocument/2006/relationships/image" Target="../media/image3.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4" Type="http://schemas.openxmlformats.org/officeDocument/2006/relationships/image" Target="../media/image4.png"/><Relationship Id="rId9" Type="http://schemas.openxmlformats.org/officeDocument/2006/relationships/image" Target="../media/image9.png"/><Relationship Id="rId26" Type="http://schemas.openxmlformats.org/officeDocument/2006/relationships/image" Target="../media/image26.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252.jpeg"/><Relationship Id="rId21" Type="http://schemas.openxmlformats.org/officeDocument/2006/relationships/image" Target="../media/image156.jpeg"/><Relationship Id="rId324" Type="http://schemas.openxmlformats.org/officeDocument/2006/relationships/image" Target="../media/image453.png"/><Relationship Id="rId531" Type="http://schemas.openxmlformats.org/officeDocument/2006/relationships/image" Target="../media/image641.png"/><Relationship Id="rId170" Type="http://schemas.openxmlformats.org/officeDocument/2006/relationships/image" Target="../media/image305.jpeg"/><Relationship Id="rId268" Type="http://schemas.openxmlformats.org/officeDocument/2006/relationships/image" Target="../media/image403.jpeg"/><Relationship Id="rId475" Type="http://schemas.openxmlformats.org/officeDocument/2006/relationships/image" Target="../media/image586.png"/><Relationship Id="rId32" Type="http://schemas.openxmlformats.org/officeDocument/2006/relationships/image" Target="../media/image167.jpeg"/><Relationship Id="rId128" Type="http://schemas.openxmlformats.org/officeDocument/2006/relationships/image" Target="../media/image263.jpeg"/><Relationship Id="rId335" Type="http://schemas.openxmlformats.org/officeDocument/2006/relationships/image" Target="../media/image462.png"/><Relationship Id="rId542" Type="http://schemas.openxmlformats.org/officeDocument/2006/relationships/image" Target="../media/image652.png"/><Relationship Id="rId181" Type="http://schemas.openxmlformats.org/officeDocument/2006/relationships/image" Target="../media/image316.jpeg"/><Relationship Id="rId402" Type="http://schemas.openxmlformats.org/officeDocument/2006/relationships/image" Target="../media/image516.png"/><Relationship Id="rId279" Type="http://schemas.openxmlformats.org/officeDocument/2006/relationships/image" Target="../media/image414.jpeg"/><Relationship Id="rId486" Type="http://schemas.openxmlformats.org/officeDocument/2006/relationships/image" Target="../media/image596.jpeg"/><Relationship Id="rId43" Type="http://schemas.openxmlformats.org/officeDocument/2006/relationships/image" Target="../media/image178.jpeg"/><Relationship Id="rId139" Type="http://schemas.openxmlformats.org/officeDocument/2006/relationships/image" Target="../media/image274.jpeg"/><Relationship Id="rId346" Type="http://schemas.openxmlformats.org/officeDocument/2006/relationships/image" Target="../media/image127.png"/><Relationship Id="rId553" Type="http://schemas.openxmlformats.org/officeDocument/2006/relationships/image" Target="../media/image662.png"/><Relationship Id="rId192" Type="http://schemas.openxmlformats.org/officeDocument/2006/relationships/image" Target="../media/image327.jpeg"/><Relationship Id="rId206" Type="http://schemas.openxmlformats.org/officeDocument/2006/relationships/image" Target="../media/image341.jpeg"/><Relationship Id="rId413" Type="http://schemas.openxmlformats.org/officeDocument/2006/relationships/image" Target="../media/image527.png"/><Relationship Id="rId497" Type="http://schemas.openxmlformats.org/officeDocument/2006/relationships/image" Target="../media/image607.png"/><Relationship Id="rId357" Type="http://schemas.openxmlformats.org/officeDocument/2006/relationships/image" Target="../media/image478.png"/><Relationship Id="rId54" Type="http://schemas.openxmlformats.org/officeDocument/2006/relationships/image" Target="../media/image189.jpeg"/><Relationship Id="rId217" Type="http://schemas.openxmlformats.org/officeDocument/2006/relationships/image" Target="../media/image352.jpeg"/><Relationship Id="rId564" Type="http://schemas.openxmlformats.org/officeDocument/2006/relationships/image" Target="../media/image672.png"/><Relationship Id="rId424" Type="http://schemas.openxmlformats.org/officeDocument/2006/relationships/image" Target="../media/image538.png"/><Relationship Id="rId270" Type="http://schemas.openxmlformats.org/officeDocument/2006/relationships/image" Target="../media/image405.jpeg"/><Relationship Id="rId65" Type="http://schemas.openxmlformats.org/officeDocument/2006/relationships/image" Target="../media/image200.jpeg"/><Relationship Id="rId130" Type="http://schemas.openxmlformats.org/officeDocument/2006/relationships/image" Target="../media/image265.jpeg"/><Relationship Id="rId368" Type="http://schemas.openxmlformats.org/officeDocument/2006/relationships/image" Target="../media/image486.png"/><Relationship Id="rId172" Type="http://schemas.openxmlformats.org/officeDocument/2006/relationships/image" Target="../media/image307.jpeg"/><Relationship Id="rId228" Type="http://schemas.openxmlformats.org/officeDocument/2006/relationships/image" Target="../media/image363.jpeg"/><Relationship Id="rId435" Type="http://schemas.openxmlformats.org/officeDocument/2006/relationships/image" Target="../media/image549.png"/><Relationship Id="rId477" Type="http://schemas.openxmlformats.org/officeDocument/2006/relationships/image" Target="../media/image53.png"/><Relationship Id="rId281" Type="http://schemas.openxmlformats.org/officeDocument/2006/relationships/image" Target="../media/image416.jpeg"/><Relationship Id="rId337" Type="http://schemas.openxmlformats.org/officeDocument/2006/relationships/image" Target="../media/image464.png"/><Relationship Id="rId502" Type="http://schemas.openxmlformats.org/officeDocument/2006/relationships/image" Target="../media/image612.png"/><Relationship Id="rId34" Type="http://schemas.openxmlformats.org/officeDocument/2006/relationships/image" Target="../media/image169.jpeg"/><Relationship Id="rId76" Type="http://schemas.openxmlformats.org/officeDocument/2006/relationships/image" Target="../media/image211.jpeg"/><Relationship Id="rId141" Type="http://schemas.openxmlformats.org/officeDocument/2006/relationships/image" Target="../media/image276.jpeg"/><Relationship Id="rId379" Type="http://schemas.openxmlformats.org/officeDocument/2006/relationships/image" Target="../media/image43.png"/><Relationship Id="rId544" Type="http://schemas.openxmlformats.org/officeDocument/2006/relationships/image" Target="../media/image654.png"/><Relationship Id="rId7" Type="http://schemas.openxmlformats.org/officeDocument/2006/relationships/image" Target="../media/image142.jpeg"/><Relationship Id="rId183" Type="http://schemas.openxmlformats.org/officeDocument/2006/relationships/image" Target="../media/image318.jpeg"/><Relationship Id="rId239" Type="http://schemas.openxmlformats.org/officeDocument/2006/relationships/image" Target="../media/image374.jpeg"/><Relationship Id="rId390" Type="http://schemas.openxmlformats.org/officeDocument/2006/relationships/image" Target="../media/image505.png"/><Relationship Id="rId404" Type="http://schemas.openxmlformats.org/officeDocument/2006/relationships/image" Target="../media/image518.png"/><Relationship Id="rId446" Type="http://schemas.openxmlformats.org/officeDocument/2006/relationships/image" Target="../media/image560.png"/><Relationship Id="rId250" Type="http://schemas.openxmlformats.org/officeDocument/2006/relationships/image" Target="../media/image385.jpeg"/><Relationship Id="rId292" Type="http://schemas.openxmlformats.org/officeDocument/2006/relationships/image" Target="../media/image427.jpeg"/><Relationship Id="rId306" Type="http://schemas.openxmlformats.org/officeDocument/2006/relationships/image" Target="../media/image97.png"/><Relationship Id="rId488" Type="http://schemas.openxmlformats.org/officeDocument/2006/relationships/image" Target="../media/image598.png"/><Relationship Id="rId45" Type="http://schemas.openxmlformats.org/officeDocument/2006/relationships/image" Target="../media/image180.jpeg"/><Relationship Id="rId87" Type="http://schemas.openxmlformats.org/officeDocument/2006/relationships/image" Target="../media/image222.jpeg"/><Relationship Id="rId110" Type="http://schemas.openxmlformats.org/officeDocument/2006/relationships/image" Target="../media/image245.jpeg"/><Relationship Id="rId348" Type="http://schemas.openxmlformats.org/officeDocument/2006/relationships/image" Target="../media/image472.png"/><Relationship Id="rId513" Type="http://schemas.openxmlformats.org/officeDocument/2006/relationships/image" Target="../media/image623.png"/><Relationship Id="rId555" Type="http://schemas.openxmlformats.org/officeDocument/2006/relationships/image" Target="../media/image664.png"/><Relationship Id="rId152" Type="http://schemas.openxmlformats.org/officeDocument/2006/relationships/image" Target="../media/image287.jpeg"/><Relationship Id="rId194" Type="http://schemas.openxmlformats.org/officeDocument/2006/relationships/image" Target="../media/image329.jpeg"/><Relationship Id="rId208" Type="http://schemas.openxmlformats.org/officeDocument/2006/relationships/image" Target="../media/image343.jpeg"/><Relationship Id="rId415" Type="http://schemas.openxmlformats.org/officeDocument/2006/relationships/image" Target="../media/image529.png"/><Relationship Id="rId457" Type="http://schemas.openxmlformats.org/officeDocument/2006/relationships/image" Target="../media/image570.png"/><Relationship Id="rId261" Type="http://schemas.openxmlformats.org/officeDocument/2006/relationships/image" Target="../media/image396.jpeg"/><Relationship Id="rId499" Type="http://schemas.openxmlformats.org/officeDocument/2006/relationships/image" Target="../media/image609.png"/><Relationship Id="rId14" Type="http://schemas.openxmlformats.org/officeDocument/2006/relationships/image" Target="../media/image149.jpeg"/><Relationship Id="rId56" Type="http://schemas.openxmlformats.org/officeDocument/2006/relationships/image" Target="../media/image191.jpeg"/><Relationship Id="rId317" Type="http://schemas.openxmlformats.org/officeDocument/2006/relationships/image" Target="../media/image100.png"/><Relationship Id="rId359" Type="http://schemas.openxmlformats.org/officeDocument/2006/relationships/image" Target="../media/image11.png"/><Relationship Id="rId524" Type="http://schemas.openxmlformats.org/officeDocument/2006/relationships/image" Target="../media/image634.png"/><Relationship Id="rId98" Type="http://schemas.openxmlformats.org/officeDocument/2006/relationships/image" Target="../media/image233.jpeg"/><Relationship Id="rId121" Type="http://schemas.openxmlformats.org/officeDocument/2006/relationships/image" Target="../media/image256.jpeg"/><Relationship Id="rId163" Type="http://schemas.openxmlformats.org/officeDocument/2006/relationships/image" Target="../media/image298.jpeg"/><Relationship Id="rId219" Type="http://schemas.openxmlformats.org/officeDocument/2006/relationships/image" Target="../media/image354.jpeg"/><Relationship Id="rId370" Type="http://schemas.openxmlformats.org/officeDocument/2006/relationships/image" Target="../media/image488.png"/><Relationship Id="rId426" Type="http://schemas.openxmlformats.org/officeDocument/2006/relationships/image" Target="../media/image540.png"/><Relationship Id="rId230" Type="http://schemas.openxmlformats.org/officeDocument/2006/relationships/image" Target="../media/image365.jpeg"/><Relationship Id="rId468" Type="http://schemas.openxmlformats.org/officeDocument/2006/relationships/image" Target="../media/image580.png"/><Relationship Id="rId25" Type="http://schemas.openxmlformats.org/officeDocument/2006/relationships/image" Target="../media/image160.jpeg"/><Relationship Id="rId67" Type="http://schemas.openxmlformats.org/officeDocument/2006/relationships/image" Target="../media/image202.jpeg"/><Relationship Id="rId272" Type="http://schemas.openxmlformats.org/officeDocument/2006/relationships/image" Target="../media/image407.jpeg"/><Relationship Id="rId328" Type="http://schemas.openxmlformats.org/officeDocument/2006/relationships/image" Target="../media/image2.png"/><Relationship Id="rId535" Type="http://schemas.openxmlformats.org/officeDocument/2006/relationships/image" Target="../media/image645.png"/><Relationship Id="rId132" Type="http://schemas.openxmlformats.org/officeDocument/2006/relationships/image" Target="../media/image267.jpeg"/><Relationship Id="rId174" Type="http://schemas.openxmlformats.org/officeDocument/2006/relationships/image" Target="../media/image309.jpeg"/><Relationship Id="rId381" Type="http://schemas.openxmlformats.org/officeDocument/2006/relationships/image" Target="../media/image496.png"/><Relationship Id="rId241" Type="http://schemas.openxmlformats.org/officeDocument/2006/relationships/image" Target="../media/image376.jpeg"/><Relationship Id="rId437" Type="http://schemas.openxmlformats.org/officeDocument/2006/relationships/image" Target="../media/image551.png"/><Relationship Id="rId479" Type="http://schemas.openxmlformats.org/officeDocument/2006/relationships/image" Target="../media/image589.png"/><Relationship Id="rId36" Type="http://schemas.openxmlformats.org/officeDocument/2006/relationships/image" Target="../media/image171.jpeg"/><Relationship Id="rId283" Type="http://schemas.openxmlformats.org/officeDocument/2006/relationships/image" Target="../media/image418.jpeg"/><Relationship Id="rId339" Type="http://schemas.openxmlformats.org/officeDocument/2006/relationships/image" Target="../media/image466.png"/><Relationship Id="rId490" Type="http://schemas.openxmlformats.org/officeDocument/2006/relationships/image" Target="../media/image600.png"/><Relationship Id="rId504" Type="http://schemas.openxmlformats.org/officeDocument/2006/relationships/image" Target="../media/image614.png"/><Relationship Id="rId546" Type="http://schemas.openxmlformats.org/officeDocument/2006/relationships/image" Target="../media/image656.png"/><Relationship Id="rId78" Type="http://schemas.openxmlformats.org/officeDocument/2006/relationships/image" Target="../media/image213.jpeg"/><Relationship Id="rId101" Type="http://schemas.openxmlformats.org/officeDocument/2006/relationships/image" Target="../media/image236.jpeg"/><Relationship Id="rId143" Type="http://schemas.openxmlformats.org/officeDocument/2006/relationships/image" Target="../media/image278.jpeg"/><Relationship Id="rId185" Type="http://schemas.openxmlformats.org/officeDocument/2006/relationships/image" Target="../media/image320.jpeg"/><Relationship Id="rId350" Type="http://schemas.openxmlformats.org/officeDocument/2006/relationships/image" Target="../media/image474.png"/><Relationship Id="rId406" Type="http://schemas.openxmlformats.org/officeDocument/2006/relationships/image" Target="../media/image520.png"/><Relationship Id="rId9" Type="http://schemas.openxmlformats.org/officeDocument/2006/relationships/image" Target="../media/image144.jpeg"/><Relationship Id="rId210" Type="http://schemas.openxmlformats.org/officeDocument/2006/relationships/image" Target="../media/image345.jpeg"/><Relationship Id="rId392" Type="http://schemas.openxmlformats.org/officeDocument/2006/relationships/image" Target="../media/image507.png"/><Relationship Id="rId448" Type="http://schemas.openxmlformats.org/officeDocument/2006/relationships/image" Target="../media/image562.png"/><Relationship Id="rId252" Type="http://schemas.openxmlformats.org/officeDocument/2006/relationships/image" Target="../media/image387.jpeg"/><Relationship Id="rId294" Type="http://schemas.openxmlformats.org/officeDocument/2006/relationships/image" Target="../media/image429.jpeg"/><Relationship Id="rId308" Type="http://schemas.openxmlformats.org/officeDocument/2006/relationships/image" Target="../media/image439.png"/><Relationship Id="rId515" Type="http://schemas.openxmlformats.org/officeDocument/2006/relationships/image" Target="../media/image625.png"/><Relationship Id="rId47" Type="http://schemas.openxmlformats.org/officeDocument/2006/relationships/image" Target="../media/image182.jpeg"/><Relationship Id="rId89" Type="http://schemas.openxmlformats.org/officeDocument/2006/relationships/image" Target="../media/image224.jpeg"/><Relationship Id="rId112" Type="http://schemas.openxmlformats.org/officeDocument/2006/relationships/image" Target="../media/image247.jpeg"/><Relationship Id="rId154" Type="http://schemas.openxmlformats.org/officeDocument/2006/relationships/image" Target="../media/image289.jpeg"/><Relationship Id="rId361" Type="http://schemas.openxmlformats.org/officeDocument/2006/relationships/image" Target="../media/image47.png"/><Relationship Id="rId557" Type="http://schemas.openxmlformats.org/officeDocument/2006/relationships/image" Target="../media/image666.jpeg"/><Relationship Id="rId196" Type="http://schemas.openxmlformats.org/officeDocument/2006/relationships/image" Target="../media/image331.jpeg"/><Relationship Id="rId417" Type="http://schemas.openxmlformats.org/officeDocument/2006/relationships/image" Target="../media/image531.png"/><Relationship Id="rId459" Type="http://schemas.openxmlformats.org/officeDocument/2006/relationships/image" Target="../media/image572.png"/><Relationship Id="rId16" Type="http://schemas.openxmlformats.org/officeDocument/2006/relationships/image" Target="../media/image151.jpeg"/><Relationship Id="rId221" Type="http://schemas.openxmlformats.org/officeDocument/2006/relationships/image" Target="../media/image356.jpeg"/><Relationship Id="rId263" Type="http://schemas.openxmlformats.org/officeDocument/2006/relationships/image" Target="../media/image398.jpeg"/><Relationship Id="rId319" Type="http://schemas.openxmlformats.org/officeDocument/2006/relationships/image" Target="../media/image448.png"/><Relationship Id="rId470" Type="http://schemas.openxmlformats.org/officeDocument/2006/relationships/image" Target="../media/image582.png"/><Relationship Id="rId526" Type="http://schemas.openxmlformats.org/officeDocument/2006/relationships/image" Target="../media/image636.png"/><Relationship Id="rId58" Type="http://schemas.openxmlformats.org/officeDocument/2006/relationships/image" Target="../media/image193.jpeg"/><Relationship Id="rId123" Type="http://schemas.openxmlformats.org/officeDocument/2006/relationships/image" Target="../media/image258.jpeg"/><Relationship Id="rId330" Type="http://schemas.openxmlformats.org/officeDocument/2006/relationships/image" Target="../media/image458.png"/><Relationship Id="rId165" Type="http://schemas.openxmlformats.org/officeDocument/2006/relationships/image" Target="../media/image300.jpeg"/><Relationship Id="rId372" Type="http://schemas.openxmlformats.org/officeDocument/2006/relationships/image" Target="../media/image490.png"/><Relationship Id="rId428" Type="http://schemas.openxmlformats.org/officeDocument/2006/relationships/image" Target="../media/image542.png"/><Relationship Id="rId232" Type="http://schemas.openxmlformats.org/officeDocument/2006/relationships/image" Target="../media/image367.jpeg"/><Relationship Id="rId274" Type="http://schemas.openxmlformats.org/officeDocument/2006/relationships/image" Target="../media/image409.jpeg"/><Relationship Id="rId481" Type="http://schemas.openxmlformats.org/officeDocument/2006/relationships/image" Target="../media/image591.png"/><Relationship Id="rId27" Type="http://schemas.openxmlformats.org/officeDocument/2006/relationships/image" Target="../media/image162.jpeg"/><Relationship Id="rId69" Type="http://schemas.openxmlformats.org/officeDocument/2006/relationships/image" Target="../media/image204.jpeg"/><Relationship Id="rId134" Type="http://schemas.openxmlformats.org/officeDocument/2006/relationships/image" Target="../media/image269.jpeg"/><Relationship Id="rId537" Type="http://schemas.openxmlformats.org/officeDocument/2006/relationships/image" Target="../media/image647.png"/><Relationship Id="rId80" Type="http://schemas.openxmlformats.org/officeDocument/2006/relationships/image" Target="../media/image215.jpeg"/><Relationship Id="rId176" Type="http://schemas.openxmlformats.org/officeDocument/2006/relationships/image" Target="../media/image311.jpeg"/><Relationship Id="rId341" Type="http://schemas.openxmlformats.org/officeDocument/2006/relationships/image" Target="../media/image468.png"/><Relationship Id="rId383" Type="http://schemas.openxmlformats.org/officeDocument/2006/relationships/image" Target="../media/image498.png"/><Relationship Id="rId439" Type="http://schemas.openxmlformats.org/officeDocument/2006/relationships/image" Target="../media/image553.png"/><Relationship Id="rId201" Type="http://schemas.openxmlformats.org/officeDocument/2006/relationships/image" Target="../media/image336.jpeg"/><Relationship Id="rId243" Type="http://schemas.openxmlformats.org/officeDocument/2006/relationships/image" Target="../media/image378.jpeg"/><Relationship Id="rId285" Type="http://schemas.openxmlformats.org/officeDocument/2006/relationships/image" Target="../media/image420.jpeg"/><Relationship Id="rId450" Type="http://schemas.openxmlformats.org/officeDocument/2006/relationships/image" Target="../media/image564.png"/><Relationship Id="rId506" Type="http://schemas.openxmlformats.org/officeDocument/2006/relationships/image" Target="../media/image616.png"/><Relationship Id="rId38" Type="http://schemas.openxmlformats.org/officeDocument/2006/relationships/image" Target="../media/image173.jpeg"/><Relationship Id="rId103" Type="http://schemas.openxmlformats.org/officeDocument/2006/relationships/image" Target="../media/image238.jpeg"/><Relationship Id="rId310" Type="http://schemas.openxmlformats.org/officeDocument/2006/relationships/image" Target="../media/image441.png"/><Relationship Id="rId492" Type="http://schemas.openxmlformats.org/officeDocument/2006/relationships/image" Target="../media/image602.png"/><Relationship Id="rId548" Type="http://schemas.openxmlformats.org/officeDocument/2006/relationships/image" Target="../media/image658.png"/><Relationship Id="rId91" Type="http://schemas.openxmlformats.org/officeDocument/2006/relationships/image" Target="../media/image226.jpeg"/><Relationship Id="rId145" Type="http://schemas.openxmlformats.org/officeDocument/2006/relationships/image" Target="../media/image280.jpeg"/><Relationship Id="rId187" Type="http://schemas.openxmlformats.org/officeDocument/2006/relationships/image" Target="../media/image322.jpeg"/><Relationship Id="rId352" Type="http://schemas.openxmlformats.org/officeDocument/2006/relationships/image" Target="../media/image475.png"/><Relationship Id="rId394" Type="http://schemas.openxmlformats.org/officeDocument/2006/relationships/image" Target="../media/image509.png"/><Relationship Id="rId408" Type="http://schemas.openxmlformats.org/officeDocument/2006/relationships/image" Target="../media/image522.png"/><Relationship Id="rId212" Type="http://schemas.openxmlformats.org/officeDocument/2006/relationships/image" Target="../media/image347.jpeg"/><Relationship Id="rId254" Type="http://schemas.openxmlformats.org/officeDocument/2006/relationships/image" Target="../media/image389.jpeg"/><Relationship Id="rId49" Type="http://schemas.openxmlformats.org/officeDocument/2006/relationships/image" Target="../media/image184.jpeg"/><Relationship Id="rId114" Type="http://schemas.openxmlformats.org/officeDocument/2006/relationships/image" Target="../media/image249.jpeg"/><Relationship Id="rId296" Type="http://schemas.openxmlformats.org/officeDocument/2006/relationships/image" Target="../media/image431.jpeg"/><Relationship Id="rId461" Type="http://schemas.openxmlformats.org/officeDocument/2006/relationships/image" Target="../media/image573.png"/><Relationship Id="rId517" Type="http://schemas.openxmlformats.org/officeDocument/2006/relationships/image" Target="../media/image627.png"/><Relationship Id="rId559" Type="http://schemas.openxmlformats.org/officeDocument/2006/relationships/image" Target="../media/image668.png"/><Relationship Id="rId60" Type="http://schemas.openxmlformats.org/officeDocument/2006/relationships/image" Target="../media/image195.jpeg"/><Relationship Id="rId156" Type="http://schemas.openxmlformats.org/officeDocument/2006/relationships/image" Target="../media/image291.jpeg"/><Relationship Id="rId198" Type="http://schemas.openxmlformats.org/officeDocument/2006/relationships/image" Target="../media/image333.jpeg"/><Relationship Id="rId321" Type="http://schemas.openxmlformats.org/officeDocument/2006/relationships/image" Target="../media/image450.png"/><Relationship Id="rId363" Type="http://schemas.openxmlformats.org/officeDocument/2006/relationships/image" Target="../media/image481.png"/><Relationship Id="rId419" Type="http://schemas.openxmlformats.org/officeDocument/2006/relationships/image" Target="../media/image533.png"/><Relationship Id="rId223" Type="http://schemas.openxmlformats.org/officeDocument/2006/relationships/image" Target="../media/image358.jpeg"/><Relationship Id="rId430" Type="http://schemas.openxmlformats.org/officeDocument/2006/relationships/image" Target="../media/image544.png"/><Relationship Id="rId18" Type="http://schemas.openxmlformats.org/officeDocument/2006/relationships/image" Target="../media/image153.jpeg"/><Relationship Id="rId265" Type="http://schemas.openxmlformats.org/officeDocument/2006/relationships/image" Target="../media/image400.jpeg"/><Relationship Id="rId472" Type="http://schemas.openxmlformats.org/officeDocument/2006/relationships/image" Target="../media/image584.png"/><Relationship Id="rId528" Type="http://schemas.openxmlformats.org/officeDocument/2006/relationships/image" Target="../media/image638.png"/><Relationship Id="rId125" Type="http://schemas.openxmlformats.org/officeDocument/2006/relationships/image" Target="../media/image260.jpeg"/><Relationship Id="rId167" Type="http://schemas.openxmlformats.org/officeDocument/2006/relationships/image" Target="../media/image302.jpeg"/><Relationship Id="rId332" Type="http://schemas.openxmlformats.org/officeDocument/2006/relationships/image" Target="../media/image459.png"/><Relationship Id="rId374" Type="http://schemas.openxmlformats.org/officeDocument/2006/relationships/image" Target="../media/image50.png"/><Relationship Id="rId71" Type="http://schemas.openxmlformats.org/officeDocument/2006/relationships/image" Target="../media/image206.jpeg"/><Relationship Id="rId234" Type="http://schemas.openxmlformats.org/officeDocument/2006/relationships/image" Target="../media/image369.jpeg"/><Relationship Id="rId2" Type="http://schemas.openxmlformats.org/officeDocument/2006/relationships/image" Target="../media/image137.jpeg"/><Relationship Id="rId29" Type="http://schemas.openxmlformats.org/officeDocument/2006/relationships/image" Target="../media/image164.jpeg"/><Relationship Id="rId276" Type="http://schemas.openxmlformats.org/officeDocument/2006/relationships/image" Target="../media/image411.jpeg"/><Relationship Id="rId441" Type="http://schemas.openxmlformats.org/officeDocument/2006/relationships/image" Target="../media/image555.png"/><Relationship Id="rId483" Type="http://schemas.openxmlformats.org/officeDocument/2006/relationships/image" Target="../media/image593.png"/><Relationship Id="rId539" Type="http://schemas.openxmlformats.org/officeDocument/2006/relationships/image" Target="../media/image649.png"/><Relationship Id="rId40" Type="http://schemas.openxmlformats.org/officeDocument/2006/relationships/image" Target="../media/image175.jpeg"/><Relationship Id="rId136" Type="http://schemas.openxmlformats.org/officeDocument/2006/relationships/image" Target="../media/image271.jpeg"/><Relationship Id="rId178" Type="http://schemas.openxmlformats.org/officeDocument/2006/relationships/image" Target="../media/image313.jpeg"/><Relationship Id="rId301" Type="http://schemas.openxmlformats.org/officeDocument/2006/relationships/image" Target="../media/image436.png"/><Relationship Id="rId343" Type="http://schemas.openxmlformats.org/officeDocument/2006/relationships/image" Target="../media/image470.png"/><Relationship Id="rId550" Type="http://schemas.openxmlformats.org/officeDocument/2006/relationships/image" Target="../media/image659.png"/><Relationship Id="rId82" Type="http://schemas.openxmlformats.org/officeDocument/2006/relationships/image" Target="../media/image217.jpeg"/><Relationship Id="rId203" Type="http://schemas.openxmlformats.org/officeDocument/2006/relationships/image" Target="../media/image338.jpeg"/><Relationship Id="rId385" Type="http://schemas.openxmlformats.org/officeDocument/2006/relationships/image" Target="../media/image500.png"/><Relationship Id="rId245" Type="http://schemas.openxmlformats.org/officeDocument/2006/relationships/image" Target="../media/image380.jpeg"/><Relationship Id="rId287" Type="http://schemas.openxmlformats.org/officeDocument/2006/relationships/image" Target="../media/image422.jpeg"/><Relationship Id="rId410" Type="http://schemas.openxmlformats.org/officeDocument/2006/relationships/image" Target="../media/image524.png"/><Relationship Id="rId452" Type="http://schemas.openxmlformats.org/officeDocument/2006/relationships/image" Target="../media/image566.png"/><Relationship Id="rId494" Type="http://schemas.openxmlformats.org/officeDocument/2006/relationships/image" Target="../media/image604.png"/><Relationship Id="rId508" Type="http://schemas.openxmlformats.org/officeDocument/2006/relationships/image" Target="../media/image618.png"/><Relationship Id="rId105" Type="http://schemas.openxmlformats.org/officeDocument/2006/relationships/image" Target="../media/image240.jpeg"/><Relationship Id="rId147" Type="http://schemas.openxmlformats.org/officeDocument/2006/relationships/image" Target="../media/image282.jpeg"/><Relationship Id="rId312" Type="http://schemas.openxmlformats.org/officeDocument/2006/relationships/image" Target="../media/image443.png"/><Relationship Id="rId354" Type="http://schemas.openxmlformats.org/officeDocument/2006/relationships/image" Target="../media/image476.png"/><Relationship Id="rId51" Type="http://schemas.openxmlformats.org/officeDocument/2006/relationships/image" Target="../media/image186.jpeg"/><Relationship Id="rId93" Type="http://schemas.openxmlformats.org/officeDocument/2006/relationships/image" Target="../media/image228.jpeg"/><Relationship Id="rId189" Type="http://schemas.openxmlformats.org/officeDocument/2006/relationships/image" Target="../media/image324.jpeg"/><Relationship Id="rId396" Type="http://schemas.openxmlformats.org/officeDocument/2006/relationships/image" Target="../media/image511.png"/><Relationship Id="rId561" Type="http://schemas.openxmlformats.org/officeDocument/2006/relationships/image" Target="../media/image130.png"/><Relationship Id="rId214" Type="http://schemas.openxmlformats.org/officeDocument/2006/relationships/image" Target="../media/image349.jpeg"/><Relationship Id="rId256" Type="http://schemas.openxmlformats.org/officeDocument/2006/relationships/image" Target="../media/image391.jpeg"/><Relationship Id="rId298" Type="http://schemas.openxmlformats.org/officeDocument/2006/relationships/image" Target="../media/image433.jpeg"/><Relationship Id="rId421" Type="http://schemas.openxmlformats.org/officeDocument/2006/relationships/image" Target="../media/image535.png"/><Relationship Id="rId463" Type="http://schemas.openxmlformats.org/officeDocument/2006/relationships/image" Target="../media/image575.png"/><Relationship Id="rId519" Type="http://schemas.openxmlformats.org/officeDocument/2006/relationships/image" Target="../media/image629.png"/><Relationship Id="rId116" Type="http://schemas.openxmlformats.org/officeDocument/2006/relationships/image" Target="../media/image251.jpeg"/><Relationship Id="rId158" Type="http://schemas.openxmlformats.org/officeDocument/2006/relationships/image" Target="../media/image293.jpeg"/><Relationship Id="rId323" Type="http://schemas.openxmlformats.org/officeDocument/2006/relationships/image" Target="../media/image452.png"/><Relationship Id="rId530" Type="http://schemas.openxmlformats.org/officeDocument/2006/relationships/image" Target="../media/image640.png"/><Relationship Id="rId20" Type="http://schemas.openxmlformats.org/officeDocument/2006/relationships/image" Target="../media/image155.jpeg"/><Relationship Id="rId62" Type="http://schemas.openxmlformats.org/officeDocument/2006/relationships/image" Target="../media/image197.jpeg"/><Relationship Id="rId365" Type="http://schemas.openxmlformats.org/officeDocument/2006/relationships/image" Target="../media/image483.png"/><Relationship Id="rId225" Type="http://schemas.openxmlformats.org/officeDocument/2006/relationships/image" Target="../media/image360.jpeg"/><Relationship Id="rId267" Type="http://schemas.openxmlformats.org/officeDocument/2006/relationships/image" Target="../media/image402.jpeg"/><Relationship Id="rId432" Type="http://schemas.openxmlformats.org/officeDocument/2006/relationships/image" Target="../media/image546.png"/><Relationship Id="rId474" Type="http://schemas.openxmlformats.org/officeDocument/2006/relationships/image" Target="../media/image3.png"/><Relationship Id="rId127" Type="http://schemas.openxmlformats.org/officeDocument/2006/relationships/image" Target="../media/image262.jpeg"/><Relationship Id="rId31" Type="http://schemas.openxmlformats.org/officeDocument/2006/relationships/image" Target="../media/image166.jpeg"/><Relationship Id="rId73" Type="http://schemas.openxmlformats.org/officeDocument/2006/relationships/image" Target="../media/image208.jpeg"/><Relationship Id="rId169" Type="http://schemas.openxmlformats.org/officeDocument/2006/relationships/image" Target="../media/image304.jpeg"/><Relationship Id="rId334" Type="http://schemas.openxmlformats.org/officeDocument/2006/relationships/image" Target="../media/image461.png"/><Relationship Id="rId376" Type="http://schemas.openxmlformats.org/officeDocument/2006/relationships/image" Target="../media/image493.png"/><Relationship Id="rId541" Type="http://schemas.openxmlformats.org/officeDocument/2006/relationships/image" Target="../media/image651.png"/><Relationship Id="rId4" Type="http://schemas.openxmlformats.org/officeDocument/2006/relationships/image" Target="../media/image139.jpeg"/><Relationship Id="rId180" Type="http://schemas.openxmlformats.org/officeDocument/2006/relationships/image" Target="../media/image315.jpeg"/><Relationship Id="rId236" Type="http://schemas.openxmlformats.org/officeDocument/2006/relationships/image" Target="../media/image371.jpeg"/><Relationship Id="rId278" Type="http://schemas.openxmlformats.org/officeDocument/2006/relationships/image" Target="../media/image413.jpeg"/><Relationship Id="rId401" Type="http://schemas.openxmlformats.org/officeDocument/2006/relationships/image" Target="../media/image515.png"/><Relationship Id="rId443" Type="http://schemas.openxmlformats.org/officeDocument/2006/relationships/image" Target="../media/image557.png"/><Relationship Id="rId303" Type="http://schemas.openxmlformats.org/officeDocument/2006/relationships/image" Target="../media/image102.png"/><Relationship Id="rId485" Type="http://schemas.openxmlformats.org/officeDocument/2006/relationships/image" Target="../media/image595.png"/><Relationship Id="rId42" Type="http://schemas.openxmlformats.org/officeDocument/2006/relationships/image" Target="../media/image177.jpeg"/><Relationship Id="rId84" Type="http://schemas.openxmlformats.org/officeDocument/2006/relationships/image" Target="../media/image219.jpeg"/><Relationship Id="rId138" Type="http://schemas.openxmlformats.org/officeDocument/2006/relationships/image" Target="../media/image273.jpeg"/><Relationship Id="rId345" Type="http://schemas.openxmlformats.org/officeDocument/2006/relationships/image" Target="../media/image471.png"/><Relationship Id="rId387" Type="http://schemas.openxmlformats.org/officeDocument/2006/relationships/image" Target="../media/image502.png"/><Relationship Id="rId510" Type="http://schemas.openxmlformats.org/officeDocument/2006/relationships/image" Target="../media/image620.png"/><Relationship Id="rId552" Type="http://schemas.openxmlformats.org/officeDocument/2006/relationships/image" Target="../media/image661.png"/><Relationship Id="rId191" Type="http://schemas.openxmlformats.org/officeDocument/2006/relationships/image" Target="../media/image326.jpeg"/><Relationship Id="rId205" Type="http://schemas.openxmlformats.org/officeDocument/2006/relationships/image" Target="../media/image340.jpeg"/><Relationship Id="rId247" Type="http://schemas.openxmlformats.org/officeDocument/2006/relationships/image" Target="../media/image382.jpeg"/><Relationship Id="rId412" Type="http://schemas.openxmlformats.org/officeDocument/2006/relationships/image" Target="../media/image526.png"/><Relationship Id="rId107" Type="http://schemas.openxmlformats.org/officeDocument/2006/relationships/image" Target="../media/image242.jpeg"/><Relationship Id="rId289" Type="http://schemas.openxmlformats.org/officeDocument/2006/relationships/image" Target="../media/image424.jpeg"/><Relationship Id="rId454" Type="http://schemas.openxmlformats.org/officeDocument/2006/relationships/image" Target="../media/image568.png"/><Relationship Id="rId496" Type="http://schemas.openxmlformats.org/officeDocument/2006/relationships/image" Target="../media/image606.png"/><Relationship Id="rId11" Type="http://schemas.openxmlformats.org/officeDocument/2006/relationships/image" Target="../media/image146.jpeg"/><Relationship Id="rId53" Type="http://schemas.openxmlformats.org/officeDocument/2006/relationships/image" Target="../media/image188.jpeg"/><Relationship Id="rId149" Type="http://schemas.openxmlformats.org/officeDocument/2006/relationships/image" Target="../media/image284.jpeg"/><Relationship Id="rId314" Type="http://schemas.openxmlformats.org/officeDocument/2006/relationships/image" Target="../media/image99.png"/><Relationship Id="rId356" Type="http://schemas.openxmlformats.org/officeDocument/2006/relationships/image" Target="../media/image477.png"/><Relationship Id="rId398" Type="http://schemas.openxmlformats.org/officeDocument/2006/relationships/image" Target="../media/image59.png"/><Relationship Id="rId521" Type="http://schemas.openxmlformats.org/officeDocument/2006/relationships/image" Target="../media/image631.png"/><Relationship Id="rId563" Type="http://schemas.openxmlformats.org/officeDocument/2006/relationships/image" Target="../media/image671.png"/><Relationship Id="rId95" Type="http://schemas.openxmlformats.org/officeDocument/2006/relationships/image" Target="../media/image230.jpeg"/><Relationship Id="rId160" Type="http://schemas.openxmlformats.org/officeDocument/2006/relationships/image" Target="../media/image295.jpeg"/><Relationship Id="rId216" Type="http://schemas.openxmlformats.org/officeDocument/2006/relationships/image" Target="../media/image351.jpeg"/><Relationship Id="rId423" Type="http://schemas.openxmlformats.org/officeDocument/2006/relationships/image" Target="../media/image537.png"/><Relationship Id="rId258" Type="http://schemas.openxmlformats.org/officeDocument/2006/relationships/image" Target="../media/image393.jpeg"/><Relationship Id="rId465" Type="http://schemas.openxmlformats.org/officeDocument/2006/relationships/image" Target="../media/image577.png"/><Relationship Id="rId22" Type="http://schemas.openxmlformats.org/officeDocument/2006/relationships/image" Target="../media/image157.jpeg"/><Relationship Id="rId64" Type="http://schemas.openxmlformats.org/officeDocument/2006/relationships/image" Target="../media/image199.jpeg"/><Relationship Id="rId118" Type="http://schemas.openxmlformats.org/officeDocument/2006/relationships/image" Target="../media/image253.jpeg"/><Relationship Id="rId325" Type="http://schemas.openxmlformats.org/officeDocument/2006/relationships/image" Target="../media/image454.png"/><Relationship Id="rId367" Type="http://schemas.openxmlformats.org/officeDocument/2006/relationships/image" Target="../media/image485.png"/><Relationship Id="rId532" Type="http://schemas.openxmlformats.org/officeDocument/2006/relationships/image" Target="../media/image642.png"/><Relationship Id="rId171" Type="http://schemas.openxmlformats.org/officeDocument/2006/relationships/image" Target="../media/image306.jpeg"/><Relationship Id="rId227" Type="http://schemas.openxmlformats.org/officeDocument/2006/relationships/image" Target="../media/image362.jpeg"/><Relationship Id="rId269" Type="http://schemas.openxmlformats.org/officeDocument/2006/relationships/image" Target="../media/image404.jpeg"/><Relationship Id="rId434" Type="http://schemas.openxmlformats.org/officeDocument/2006/relationships/image" Target="../media/image548.png"/><Relationship Id="rId476" Type="http://schemas.openxmlformats.org/officeDocument/2006/relationships/image" Target="../media/image587.png"/><Relationship Id="rId33" Type="http://schemas.openxmlformats.org/officeDocument/2006/relationships/image" Target="../media/image168.jpeg"/><Relationship Id="rId129" Type="http://schemas.openxmlformats.org/officeDocument/2006/relationships/image" Target="../media/image264.jpeg"/><Relationship Id="rId280" Type="http://schemas.openxmlformats.org/officeDocument/2006/relationships/image" Target="../media/image415.jpeg"/><Relationship Id="rId336" Type="http://schemas.openxmlformats.org/officeDocument/2006/relationships/image" Target="../media/image463.png"/><Relationship Id="rId501" Type="http://schemas.openxmlformats.org/officeDocument/2006/relationships/image" Target="../media/image611.png"/><Relationship Id="rId543" Type="http://schemas.openxmlformats.org/officeDocument/2006/relationships/image" Target="../media/image653.png"/><Relationship Id="rId75" Type="http://schemas.openxmlformats.org/officeDocument/2006/relationships/image" Target="../media/image210.jpeg"/><Relationship Id="rId140" Type="http://schemas.openxmlformats.org/officeDocument/2006/relationships/image" Target="../media/image275.jpeg"/><Relationship Id="rId182" Type="http://schemas.openxmlformats.org/officeDocument/2006/relationships/image" Target="../media/image317.jpeg"/><Relationship Id="rId378" Type="http://schemas.openxmlformats.org/officeDocument/2006/relationships/image" Target="../media/image495.png"/><Relationship Id="rId403" Type="http://schemas.openxmlformats.org/officeDocument/2006/relationships/image" Target="../media/image517.png"/><Relationship Id="rId6" Type="http://schemas.openxmlformats.org/officeDocument/2006/relationships/image" Target="../media/image141.jpeg"/><Relationship Id="rId238" Type="http://schemas.openxmlformats.org/officeDocument/2006/relationships/image" Target="../media/image373.jpeg"/><Relationship Id="rId445" Type="http://schemas.openxmlformats.org/officeDocument/2006/relationships/image" Target="../media/image559.png"/><Relationship Id="rId487" Type="http://schemas.openxmlformats.org/officeDocument/2006/relationships/image" Target="../media/image597.png"/><Relationship Id="rId291" Type="http://schemas.openxmlformats.org/officeDocument/2006/relationships/image" Target="../media/image426.jpeg"/><Relationship Id="rId305" Type="http://schemas.openxmlformats.org/officeDocument/2006/relationships/image" Target="../media/image95.png"/><Relationship Id="rId347" Type="http://schemas.openxmlformats.org/officeDocument/2006/relationships/image" Target="../media/image10.png"/><Relationship Id="rId512" Type="http://schemas.openxmlformats.org/officeDocument/2006/relationships/image" Target="../media/image622.png"/><Relationship Id="rId44" Type="http://schemas.openxmlformats.org/officeDocument/2006/relationships/image" Target="../media/image179.jpeg"/><Relationship Id="rId86" Type="http://schemas.openxmlformats.org/officeDocument/2006/relationships/image" Target="../media/image221.jpeg"/><Relationship Id="rId151" Type="http://schemas.openxmlformats.org/officeDocument/2006/relationships/image" Target="../media/image286.jpeg"/><Relationship Id="rId389" Type="http://schemas.openxmlformats.org/officeDocument/2006/relationships/image" Target="../media/image504.png"/><Relationship Id="rId554" Type="http://schemas.openxmlformats.org/officeDocument/2006/relationships/image" Target="../media/image663.png"/><Relationship Id="rId193" Type="http://schemas.openxmlformats.org/officeDocument/2006/relationships/image" Target="../media/image328.jpeg"/><Relationship Id="rId207" Type="http://schemas.openxmlformats.org/officeDocument/2006/relationships/image" Target="../media/image342.jpeg"/><Relationship Id="rId249" Type="http://schemas.openxmlformats.org/officeDocument/2006/relationships/image" Target="../media/image384.jpeg"/><Relationship Id="rId414" Type="http://schemas.openxmlformats.org/officeDocument/2006/relationships/image" Target="../media/image528.png"/><Relationship Id="rId456" Type="http://schemas.openxmlformats.org/officeDocument/2006/relationships/image" Target="../media/image569.png"/><Relationship Id="rId498" Type="http://schemas.openxmlformats.org/officeDocument/2006/relationships/image" Target="../media/image608.png"/><Relationship Id="rId13" Type="http://schemas.openxmlformats.org/officeDocument/2006/relationships/image" Target="../media/image148.jpeg"/><Relationship Id="rId109" Type="http://schemas.openxmlformats.org/officeDocument/2006/relationships/image" Target="../media/image244.jpeg"/><Relationship Id="rId260" Type="http://schemas.openxmlformats.org/officeDocument/2006/relationships/image" Target="../media/image395.jpeg"/><Relationship Id="rId316" Type="http://schemas.openxmlformats.org/officeDocument/2006/relationships/image" Target="../media/image446.png"/><Relationship Id="rId523" Type="http://schemas.openxmlformats.org/officeDocument/2006/relationships/image" Target="../media/image633.png"/><Relationship Id="rId55" Type="http://schemas.openxmlformats.org/officeDocument/2006/relationships/image" Target="../media/image190.jpeg"/><Relationship Id="rId97" Type="http://schemas.openxmlformats.org/officeDocument/2006/relationships/image" Target="../media/image232.jpeg"/><Relationship Id="rId120" Type="http://schemas.openxmlformats.org/officeDocument/2006/relationships/image" Target="../media/image255.jpeg"/><Relationship Id="rId358" Type="http://schemas.openxmlformats.org/officeDocument/2006/relationships/image" Target="../media/image479.png"/><Relationship Id="rId565" Type="http://schemas.openxmlformats.org/officeDocument/2006/relationships/image" Target="../media/image673.png"/><Relationship Id="rId162" Type="http://schemas.openxmlformats.org/officeDocument/2006/relationships/image" Target="../media/image297.jpeg"/><Relationship Id="rId218" Type="http://schemas.openxmlformats.org/officeDocument/2006/relationships/image" Target="../media/image353.jpeg"/><Relationship Id="rId425" Type="http://schemas.openxmlformats.org/officeDocument/2006/relationships/image" Target="../media/image539.png"/><Relationship Id="rId467" Type="http://schemas.openxmlformats.org/officeDocument/2006/relationships/image" Target="../media/image579.png"/><Relationship Id="rId271" Type="http://schemas.openxmlformats.org/officeDocument/2006/relationships/image" Target="../media/image406.jpeg"/><Relationship Id="rId24" Type="http://schemas.openxmlformats.org/officeDocument/2006/relationships/image" Target="../media/image159.jpeg"/><Relationship Id="rId66" Type="http://schemas.openxmlformats.org/officeDocument/2006/relationships/image" Target="../media/image201.jpeg"/><Relationship Id="rId131" Type="http://schemas.openxmlformats.org/officeDocument/2006/relationships/image" Target="../media/image266.jpeg"/><Relationship Id="rId327" Type="http://schemas.openxmlformats.org/officeDocument/2006/relationships/image" Target="../media/image456.png"/><Relationship Id="rId369" Type="http://schemas.openxmlformats.org/officeDocument/2006/relationships/image" Target="../media/image487.png"/><Relationship Id="rId534" Type="http://schemas.openxmlformats.org/officeDocument/2006/relationships/image" Target="../media/image644.png"/><Relationship Id="rId173" Type="http://schemas.openxmlformats.org/officeDocument/2006/relationships/image" Target="../media/image308.jpeg"/><Relationship Id="rId229" Type="http://schemas.openxmlformats.org/officeDocument/2006/relationships/image" Target="../media/image364.jpeg"/><Relationship Id="rId380" Type="http://schemas.openxmlformats.org/officeDocument/2006/relationships/image" Target="../media/image48.png"/><Relationship Id="rId436" Type="http://schemas.openxmlformats.org/officeDocument/2006/relationships/image" Target="../media/image550.png"/><Relationship Id="rId240" Type="http://schemas.openxmlformats.org/officeDocument/2006/relationships/image" Target="../media/image375.jpeg"/><Relationship Id="rId478" Type="http://schemas.openxmlformats.org/officeDocument/2006/relationships/image" Target="../media/image588.png"/><Relationship Id="rId35" Type="http://schemas.openxmlformats.org/officeDocument/2006/relationships/image" Target="../media/image170.jpeg"/><Relationship Id="rId77" Type="http://schemas.openxmlformats.org/officeDocument/2006/relationships/image" Target="../media/image212.jpeg"/><Relationship Id="rId100" Type="http://schemas.openxmlformats.org/officeDocument/2006/relationships/image" Target="../media/image235.jpeg"/><Relationship Id="rId282" Type="http://schemas.openxmlformats.org/officeDocument/2006/relationships/image" Target="../media/image417.jpeg"/><Relationship Id="rId338" Type="http://schemas.openxmlformats.org/officeDocument/2006/relationships/image" Target="../media/image465.png"/><Relationship Id="rId503" Type="http://schemas.openxmlformats.org/officeDocument/2006/relationships/image" Target="../media/image613.png"/><Relationship Id="rId545" Type="http://schemas.openxmlformats.org/officeDocument/2006/relationships/image" Target="../media/image655.png"/><Relationship Id="rId8" Type="http://schemas.openxmlformats.org/officeDocument/2006/relationships/image" Target="../media/image143.jpeg"/><Relationship Id="rId142" Type="http://schemas.openxmlformats.org/officeDocument/2006/relationships/image" Target="../media/image277.jpeg"/><Relationship Id="rId184" Type="http://schemas.openxmlformats.org/officeDocument/2006/relationships/image" Target="../media/image319.jpeg"/><Relationship Id="rId391" Type="http://schemas.openxmlformats.org/officeDocument/2006/relationships/image" Target="../media/image506.png"/><Relationship Id="rId405" Type="http://schemas.openxmlformats.org/officeDocument/2006/relationships/image" Target="../media/image519.png"/><Relationship Id="rId447" Type="http://schemas.openxmlformats.org/officeDocument/2006/relationships/image" Target="../media/image561.png"/><Relationship Id="rId251" Type="http://schemas.openxmlformats.org/officeDocument/2006/relationships/image" Target="../media/image386.jpeg"/><Relationship Id="rId489" Type="http://schemas.openxmlformats.org/officeDocument/2006/relationships/image" Target="../media/image599.png"/><Relationship Id="rId46" Type="http://schemas.openxmlformats.org/officeDocument/2006/relationships/image" Target="../media/image181.jpeg"/><Relationship Id="rId293" Type="http://schemas.openxmlformats.org/officeDocument/2006/relationships/image" Target="../media/image428.jpeg"/><Relationship Id="rId307" Type="http://schemas.openxmlformats.org/officeDocument/2006/relationships/image" Target="../media/image98.png"/><Relationship Id="rId349" Type="http://schemas.openxmlformats.org/officeDocument/2006/relationships/image" Target="../media/image473.png"/><Relationship Id="rId514" Type="http://schemas.openxmlformats.org/officeDocument/2006/relationships/image" Target="../media/image624.png"/><Relationship Id="rId556" Type="http://schemas.openxmlformats.org/officeDocument/2006/relationships/image" Target="../media/image665.png"/><Relationship Id="rId88" Type="http://schemas.openxmlformats.org/officeDocument/2006/relationships/image" Target="../media/image223.jpeg"/><Relationship Id="rId111" Type="http://schemas.openxmlformats.org/officeDocument/2006/relationships/image" Target="../media/image246.jpeg"/><Relationship Id="rId153" Type="http://schemas.openxmlformats.org/officeDocument/2006/relationships/image" Target="../media/image288.jpeg"/><Relationship Id="rId195" Type="http://schemas.openxmlformats.org/officeDocument/2006/relationships/image" Target="../media/image330.jpeg"/><Relationship Id="rId209" Type="http://schemas.openxmlformats.org/officeDocument/2006/relationships/image" Target="../media/image344.jpeg"/><Relationship Id="rId360" Type="http://schemas.openxmlformats.org/officeDocument/2006/relationships/image" Target="../media/image49.png"/><Relationship Id="rId416" Type="http://schemas.openxmlformats.org/officeDocument/2006/relationships/image" Target="../media/image530.png"/><Relationship Id="rId220" Type="http://schemas.openxmlformats.org/officeDocument/2006/relationships/image" Target="../media/image355.jpeg"/><Relationship Id="rId458" Type="http://schemas.openxmlformats.org/officeDocument/2006/relationships/image" Target="../media/image571.png"/><Relationship Id="rId15" Type="http://schemas.openxmlformats.org/officeDocument/2006/relationships/image" Target="../media/image150.jpeg"/><Relationship Id="rId57" Type="http://schemas.openxmlformats.org/officeDocument/2006/relationships/image" Target="../media/image192.jpeg"/><Relationship Id="rId262" Type="http://schemas.openxmlformats.org/officeDocument/2006/relationships/image" Target="../media/image397.jpeg"/><Relationship Id="rId318" Type="http://schemas.openxmlformats.org/officeDocument/2006/relationships/image" Target="../media/image447.png"/><Relationship Id="rId525" Type="http://schemas.openxmlformats.org/officeDocument/2006/relationships/image" Target="../media/image635.png"/><Relationship Id="rId99" Type="http://schemas.openxmlformats.org/officeDocument/2006/relationships/image" Target="../media/image234.jpeg"/><Relationship Id="rId122" Type="http://schemas.openxmlformats.org/officeDocument/2006/relationships/image" Target="../media/image257.jpeg"/><Relationship Id="rId164" Type="http://schemas.openxmlformats.org/officeDocument/2006/relationships/image" Target="../media/image299.jpeg"/><Relationship Id="rId371" Type="http://schemas.openxmlformats.org/officeDocument/2006/relationships/image" Target="../media/image489.png"/><Relationship Id="rId427" Type="http://schemas.openxmlformats.org/officeDocument/2006/relationships/image" Target="../media/image541.png"/><Relationship Id="rId469" Type="http://schemas.openxmlformats.org/officeDocument/2006/relationships/image" Target="../media/image581.png"/><Relationship Id="rId26" Type="http://schemas.openxmlformats.org/officeDocument/2006/relationships/image" Target="../media/image161.jpeg"/><Relationship Id="rId231" Type="http://schemas.openxmlformats.org/officeDocument/2006/relationships/image" Target="../media/image366.jpeg"/><Relationship Id="rId273" Type="http://schemas.openxmlformats.org/officeDocument/2006/relationships/image" Target="../media/image408.jpeg"/><Relationship Id="rId329" Type="http://schemas.openxmlformats.org/officeDocument/2006/relationships/image" Target="../media/image457.png"/><Relationship Id="rId480" Type="http://schemas.openxmlformats.org/officeDocument/2006/relationships/image" Target="../media/image590.png"/><Relationship Id="rId536" Type="http://schemas.openxmlformats.org/officeDocument/2006/relationships/image" Target="../media/image646.png"/><Relationship Id="rId68" Type="http://schemas.openxmlformats.org/officeDocument/2006/relationships/image" Target="../media/image203.jpeg"/><Relationship Id="rId133" Type="http://schemas.openxmlformats.org/officeDocument/2006/relationships/image" Target="../media/image268.jpeg"/><Relationship Id="rId175" Type="http://schemas.openxmlformats.org/officeDocument/2006/relationships/image" Target="../media/image310.jpeg"/><Relationship Id="rId340" Type="http://schemas.openxmlformats.org/officeDocument/2006/relationships/image" Target="../media/image467.png"/><Relationship Id="rId200" Type="http://schemas.openxmlformats.org/officeDocument/2006/relationships/image" Target="../media/image335.jpeg"/><Relationship Id="rId382" Type="http://schemas.openxmlformats.org/officeDocument/2006/relationships/image" Target="../media/image497.png"/><Relationship Id="rId438" Type="http://schemas.openxmlformats.org/officeDocument/2006/relationships/image" Target="../media/image552.png"/><Relationship Id="rId242" Type="http://schemas.openxmlformats.org/officeDocument/2006/relationships/image" Target="../media/image377.jpeg"/><Relationship Id="rId284" Type="http://schemas.openxmlformats.org/officeDocument/2006/relationships/image" Target="../media/image419.jpeg"/><Relationship Id="rId491" Type="http://schemas.openxmlformats.org/officeDocument/2006/relationships/image" Target="../media/image601.png"/><Relationship Id="rId505" Type="http://schemas.openxmlformats.org/officeDocument/2006/relationships/image" Target="../media/image615.png"/><Relationship Id="rId37" Type="http://schemas.openxmlformats.org/officeDocument/2006/relationships/image" Target="../media/image172.jpeg"/><Relationship Id="rId79" Type="http://schemas.openxmlformats.org/officeDocument/2006/relationships/image" Target="../media/image214.jpeg"/><Relationship Id="rId102" Type="http://schemas.openxmlformats.org/officeDocument/2006/relationships/image" Target="../media/image237.jpeg"/><Relationship Id="rId144" Type="http://schemas.openxmlformats.org/officeDocument/2006/relationships/image" Target="../media/image279.jpeg"/><Relationship Id="rId547" Type="http://schemas.openxmlformats.org/officeDocument/2006/relationships/image" Target="../media/image657.png"/><Relationship Id="rId90" Type="http://schemas.openxmlformats.org/officeDocument/2006/relationships/image" Target="../media/image225.jpeg"/><Relationship Id="rId186" Type="http://schemas.openxmlformats.org/officeDocument/2006/relationships/image" Target="../media/image321.jpeg"/><Relationship Id="rId351" Type="http://schemas.openxmlformats.org/officeDocument/2006/relationships/image" Target="../media/image30.png"/><Relationship Id="rId393" Type="http://schemas.openxmlformats.org/officeDocument/2006/relationships/image" Target="../media/image508.png"/><Relationship Id="rId407" Type="http://schemas.openxmlformats.org/officeDocument/2006/relationships/image" Target="../media/image521.png"/><Relationship Id="rId449" Type="http://schemas.openxmlformats.org/officeDocument/2006/relationships/image" Target="../media/image563.png"/><Relationship Id="rId211" Type="http://schemas.openxmlformats.org/officeDocument/2006/relationships/image" Target="../media/image346.jpeg"/><Relationship Id="rId253" Type="http://schemas.openxmlformats.org/officeDocument/2006/relationships/image" Target="../media/image388.jpeg"/><Relationship Id="rId295" Type="http://schemas.openxmlformats.org/officeDocument/2006/relationships/image" Target="../media/image430.jpeg"/><Relationship Id="rId309" Type="http://schemas.openxmlformats.org/officeDocument/2006/relationships/image" Target="../media/image440.png"/><Relationship Id="rId460" Type="http://schemas.openxmlformats.org/officeDocument/2006/relationships/image" Target="../media/image13.png"/><Relationship Id="rId516" Type="http://schemas.openxmlformats.org/officeDocument/2006/relationships/image" Target="../media/image626.png"/><Relationship Id="rId48" Type="http://schemas.openxmlformats.org/officeDocument/2006/relationships/image" Target="../media/image183.jpeg"/><Relationship Id="rId113" Type="http://schemas.openxmlformats.org/officeDocument/2006/relationships/image" Target="../media/image248.jpeg"/><Relationship Id="rId320" Type="http://schemas.openxmlformats.org/officeDocument/2006/relationships/image" Target="../media/image449.png"/><Relationship Id="rId558" Type="http://schemas.openxmlformats.org/officeDocument/2006/relationships/image" Target="../media/image667.png"/><Relationship Id="rId155" Type="http://schemas.openxmlformats.org/officeDocument/2006/relationships/image" Target="../media/image290.jpeg"/><Relationship Id="rId197" Type="http://schemas.openxmlformats.org/officeDocument/2006/relationships/image" Target="../media/image332.jpeg"/><Relationship Id="rId362" Type="http://schemas.openxmlformats.org/officeDocument/2006/relationships/image" Target="../media/image480.png"/><Relationship Id="rId418" Type="http://schemas.openxmlformats.org/officeDocument/2006/relationships/image" Target="../media/image532.png"/><Relationship Id="rId222" Type="http://schemas.openxmlformats.org/officeDocument/2006/relationships/image" Target="../media/image357.jpeg"/><Relationship Id="rId264" Type="http://schemas.openxmlformats.org/officeDocument/2006/relationships/image" Target="../media/image399.jpeg"/><Relationship Id="rId471" Type="http://schemas.openxmlformats.org/officeDocument/2006/relationships/image" Target="../media/image583.png"/><Relationship Id="rId17" Type="http://schemas.openxmlformats.org/officeDocument/2006/relationships/image" Target="../media/image152.jpeg"/><Relationship Id="rId59" Type="http://schemas.openxmlformats.org/officeDocument/2006/relationships/image" Target="../media/image194.jpeg"/><Relationship Id="rId124" Type="http://schemas.openxmlformats.org/officeDocument/2006/relationships/image" Target="../media/image259.jpeg"/><Relationship Id="rId527" Type="http://schemas.openxmlformats.org/officeDocument/2006/relationships/image" Target="../media/image637.png"/><Relationship Id="rId70" Type="http://schemas.openxmlformats.org/officeDocument/2006/relationships/image" Target="../media/image205.jpeg"/><Relationship Id="rId166" Type="http://schemas.openxmlformats.org/officeDocument/2006/relationships/image" Target="../media/image301.jpeg"/><Relationship Id="rId331" Type="http://schemas.openxmlformats.org/officeDocument/2006/relationships/image" Target="../media/image9.png"/><Relationship Id="rId373" Type="http://schemas.openxmlformats.org/officeDocument/2006/relationships/image" Target="../media/image491.png"/><Relationship Id="rId429" Type="http://schemas.openxmlformats.org/officeDocument/2006/relationships/image" Target="../media/image543.png"/><Relationship Id="rId1" Type="http://schemas.openxmlformats.org/officeDocument/2006/relationships/image" Target="../media/image136.jpeg"/><Relationship Id="rId233" Type="http://schemas.openxmlformats.org/officeDocument/2006/relationships/image" Target="../media/image368.jpeg"/><Relationship Id="rId440" Type="http://schemas.openxmlformats.org/officeDocument/2006/relationships/image" Target="../media/image554.png"/><Relationship Id="rId28" Type="http://schemas.openxmlformats.org/officeDocument/2006/relationships/image" Target="../media/image163.jpeg"/><Relationship Id="rId275" Type="http://schemas.openxmlformats.org/officeDocument/2006/relationships/image" Target="../media/image410.jpeg"/><Relationship Id="rId300" Type="http://schemas.openxmlformats.org/officeDocument/2006/relationships/image" Target="../media/image435.png"/><Relationship Id="rId482" Type="http://schemas.openxmlformats.org/officeDocument/2006/relationships/image" Target="../media/image592.png"/><Relationship Id="rId538" Type="http://schemas.openxmlformats.org/officeDocument/2006/relationships/image" Target="../media/image648.png"/><Relationship Id="rId81" Type="http://schemas.openxmlformats.org/officeDocument/2006/relationships/image" Target="../media/image216.jpeg"/><Relationship Id="rId135" Type="http://schemas.openxmlformats.org/officeDocument/2006/relationships/image" Target="../media/image270.jpeg"/><Relationship Id="rId177" Type="http://schemas.openxmlformats.org/officeDocument/2006/relationships/image" Target="../media/image312.jpeg"/><Relationship Id="rId342" Type="http://schemas.openxmlformats.org/officeDocument/2006/relationships/image" Target="../media/image469.png"/><Relationship Id="rId384" Type="http://schemas.openxmlformats.org/officeDocument/2006/relationships/image" Target="../media/image499.png"/><Relationship Id="rId202" Type="http://schemas.openxmlformats.org/officeDocument/2006/relationships/image" Target="../media/image337.jpeg"/><Relationship Id="rId244" Type="http://schemas.openxmlformats.org/officeDocument/2006/relationships/image" Target="../media/image379.jpeg"/><Relationship Id="rId39" Type="http://schemas.openxmlformats.org/officeDocument/2006/relationships/image" Target="../media/image174.jpeg"/><Relationship Id="rId286" Type="http://schemas.openxmlformats.org/officeDocument/2006/relationships/image" Target="../media/image421.jpeg"/><Relationship Id="rId451" Type="http://schemas.openxmlformats.org/officeDocument/2006/relationships/image" Target="../media/image565.png"/><Relationship Id="rId493" Type="http://schemas.openxmlformats.org/officeDocument/2006/relationships/image" Target="../media/image603.png"/><Relationship Id="rId507" Type="http://schemas.openxmlformats.org/officeDocument/2006/relationships/image" Target="../media/image617.png"/><Relationship Id="rId549" Type="http://schemas.openxmlformats.org/officeDocument/2006/relationships/image" Target="../media/image120.png"/><Relationship Id="rId50" Type="http://schemas.openxmlformats.org/officeDocument/2006/relationships/image" Target="../media/image185.jpeg"/><Relationship Id="rId104" Type="http://schemas.openxmlformats.org/officeDocument/2006/relationships/image" Target="../media/image239.jpeg"/><Relationship Id="rId146" Type="http://schemas.openxmlformats.org/officeDocument/2006/relationships/image" Target="../media/image281.jpeg"/><Relationship Id="rId188" Type="http://schemas.openxmlformats.org/officeDocument/2006/relationships/image" Target="../media/image323.jpeg"/><Relationship Id="rId311" Type="http://schemas.openxmlformats.org/officeDocument/2006/relationships/image" Target="../media/image442.png"/><Relationship Id="rId353" Type="http://schemas.openxmlformats.org/officeDocument/2006/relationships/image" Target="../media/image7.png"/><Relationship Id="rId395" Type="http://schemas.openxmlformats.org/officeDocument/2006/relationships/image" Target="../media/image510.png"/><Relationship Id="rId409" Type="http://schemas.openxmlformats.org/officeDocument/2006/relationships/image" Target="../media/image523.png"/><Relationship Id="rId560" Type="http://schemas.openxmlformats.org/officeDocument/2006/relationships/image" Target="../media/image669.png"/><Relationship Id="rId92" Type="http://schemas.openxmlformats.org/officeDocument/2006/relationships/image" Target="../media/image227.jpeg"/><Relationship Id="rId213" Type="http://schemas.openxmlformats.org/officeDocument/2006/relationships/image" Target="../media/image348.jpeg"/><Relationship Id="rId420" Type="http://schemas.openxmlformats.org/officeDocument/2006/relationships/image" Target="../media/image534.png"/><Relationship Id="rId255" Type="http://schemas.openxmlformats.org/officeDocument/2006/relationships/image" Target="../media/image390.jpeg"/><Relationship Id="rId297" Type="http://schemas.openxmlformats.org/officeDocument/2006/relationships/image" Target="../media/image432.jpeg"/><Relationship Id="rId462" Type="http://schemas.openxmlformats.org/officeDocument/2006/relationships/image" Target="../media/image574.png"/><Relationship Id="rId518" Type="http://schemas.openxmlformats.org/officeDocument/2006/relationships/image" Target="../media/image628.png"/><Relationship Id="rId115" Type="http://schemas.openxmlformats.org/officeDocument/2006/relationships/image" Target="../media/image250.jpeg"/><Relationship Id="rId157" Type="http://schemas.openxmlformats.org/officeDocument/2006/relationships/image" Target="../media/image292.jpeg"/><Relationship Id="rId322" Type="http://schemas.openxmlformats.org/officeDocument/2006/relationships/image" Target="../media/image451.png"/><Relationship Id="rId364" Type="http://schemas.openxmlformats.org/officeDocument/2006/relationships/image" Target="../media/image482.png"/><Relationship Id="rId61" Type="http://schemas.openxmlformats.org/officeDocument/2006/relationships/image" Target="../media/image196.jpeg"/><Relationship Id="rId199" Type="http://schemas.openxmlformats.org/officeDocument/2006/relationships/image" Target="../media/image334.jpeg"/><Relationship Id="rId19" Type="http://schemas.openxmlformats.org/officeDocument/2006/relationships/image" Target="../media/image154.jpeg"/><Relationship Id="rId224" Type="http://schemas.openxmlformats.org/officeDocument/2006/relationships/image" Target="../media/image359.jpeg"/><Relationship Id="rId266" Type="http://schemas.openxmlformats.org/officeDocument/2006/relationships/image" Target="../media/image401.jpeg"/><Relationship Id="rId431" Type="http://schemas.openxmlformats.org/officeDocument/2006/relationships/image" Target="../media/image545.png"/><Relationship Id="rId473" Type="http://schemas.openxmlformats.org/officeDocument/2006/relationships/image" Target="../media/image585.png"/><Relationship Id="rId529" Type="http://schemas.openxmlformats.org/officeDocument/2006/relationships/image" Target="../media/image639.jpeg"/><Relationship Id="rId30" Type="http://schemas.openxmlformats.org/officeDocument/2006/relationships/image" Target="../media/image165.jpeg"/><Relationship Id="rId126" Type="http://schemas.openxmlformats.org/officeDocument/2006/relationships/image" Target="../media/image261.jpeg"/><Relationship Id="rId168" Type="http://schemas.openxmlformats.org/officeDocument/2006/relationships/image" Target="../media/image303.jpeg"/><Relationship Id="rId333" Type="http://schemas.openxmlformats.org/officeDocument/2006/relationships/image" Target="../media/image460.png"/><Relationship Id="rId540" Type="http://schemas.openxmlformats.org/officeDocument/2006/relationships/image" Target="../media/image650.png"/><Relationship Id="rId72" Type="http://schemas.openxmlformats.org/officeDocument/2006/relationships/image" Target="../media/image207.jpeg"/><Relationship Id="rId375" Type="http://schemas.openxmlformats.org/officeDocument/2006/relationships/image" Target="../media/image492.png"/><Relationship Id="rId3" Type="http://schemas.openxmlformats.org/officeDocument/2006/relationships/image" Target="../media/image138.jpeg"/><Relationship Id="rId235" Type="http://schemas.openxmlformats.org/officeDocument/2006/relationships/image" Target="../media/image370.jpeg"/><Relationship Id="rId277" Type="http://schemas.openxmlformats.org/officeDocument/2006/relationships/image" Target="../media/image412.jpeg"/><Relationship Id="rId400" Type="http://schemas.openxmlformats.org/officeDocument/2006/relationships/image" Target="../media/image514.png"/><Relationship Id="rId442" Type="http://schemas.openxmlformats.org/officeDocument/2006/relationships/image" Target="../media/image556.png"/><Relationship Id="rId484" Type="http://schemas.openxmlformats.org/officeDocument/2006/relationships/image" Target="../media/image594.png"/><Relationship Id="rId137" Type="http://schemas.openxmlformats.org/officeDocument/2006/relationships/image" Target="../media/image272.jpeg"/><Relationship Id="rId302" Type="http://schemas.openxmlformats.org/officeDocument/2006/relationships/image" Target="../media/image437.png"/><Relationship Id="rId344" Type="http://schemas.openxmlformats.org/officeDocument/2006/relationships/image" Target="../media/image27.png"/><Relationship Id="rId41" Type="http://schemas.openxmlformats.org/officeDocument/2006/relationships/image" Target="../media/image176.jpeg"/><Relationship Id="rId83" Type="http://schemas.openxmlformats.org/officeDocument/2006/relationships/image" Target="../media/image218.jpeg"/><Relationship Id="rId179" Type="http://schemas.openxmlformats.org/officeDocument/2006/relationships/image" Target="../media/image314.jpeg"/><Relationship Id="rId386" Type="http://schemas.openxmlformats.org/officeDocument/2006/relationships/image" Target="../media/image501.png"/><Relationship Id="rId551" Type="http://schemas.openxmlformats.org/officeDocument/2006/relationships/image" Target="../media/image660.png"/><Relationship Id="rId190" Type="http://schemas.openxmlformats.org/officeDocument/2006/relationships/image" Target="../media/image325.jpeg"/><Relationship Id="rId204" Type="http://schemas.openxmlformats.org/officeDocument/2006/relationships/image" Target="../media/image339.jpeg"/><Relationship Id="rId246" Type="http://schemas.openxmlformats.org/officeDocument/2006/relationships/image" Target="../media/image381.jpeg"/><Relationship Id="rId288" Type="http://schemas.openxmlformats.org/officeDocument/2006/relationships/image" Target="../media/image423.jpeg"/><Relationship Id="rId411" Type="http://schemas.openxmlformats.org/officeDocument/2006/relationships/image" Target="../media/image525.png"/><Relationship Id="rId453" Type="http://schemas.openxmlformats.org/officeDocument/2006/relationships/image" Target="../media/image567.png"/><Relationship Id="rId509" Type="http://schemas.openxmlformats.org/officeDocument/2006/relationships/image" Target="../media/image619.png"/><Relationship Id="rId106" Type="http://schemas.openxmlformats.org/officeDocument/2006/relationships/image" Target="../media/image241.jpeg"/><Relationship Id="rId313" Type="http://schemas.openxmlformats.org/officeDocument/2006/relationships/image" Target="../media/image444.png"/><Relationship Id="rId495" Type="http://schemas.openxmlformats.org/officeDocument/2006/relationships/image" Target="../media/image605.png"/><Relationship Id="rId10" Type="http://schemas.openxmlformats.org/officeDocument/2006/relationships/image" Target="../media/image145.jpeg"/><Relationship Id="rId52" Type="http://schemas.openxmlformats.org/officeDocument/2006/relationships/image" Target="../media/image187.jpeg"/><Relationship Id="rId94" Type="http://schemas.openxmlformats.org/officeDocument/2006/relationships/image" Target="../media/image229.jpeg"/><Relationship Id="rId148" Type="http://schemas.openxmlformats.org/officeDocument/2006/relationships/image" Target="../media/image283.jpeg"/><Relationship Id="rId355" Type="http://schemas.openxmlformats.org/officeDocument/2006/relationships/image" Target="../media/image12.png"/><Relationship Id="rId397" Type="http://schemas.openxmlformats.org/officeDocument/2006/relationships/image" Target="../media/image512.png"/><Relationship Id="rId520" Type="http://schemas.openxmlformats.org/officeDocument/2006/relationships/image" Target="../media/image630.png"/><Relationship Id="rId562" Type="http://schemas.openxmlformats.org/officeDocument/2006/relationships/image" Target="../media/image670.png"/><Relationship Id="rId215" Type="http://schemas.openxmlformats.org/officeDocument/2006/relationships/image" Target="../media/image350.jpeg"/><Relationship Id="rId257" Type="http://schemas.openxmlformats.org/officeDocument/2006/relationships/image" Target="../media/image392.jpeg"/><Relationship Id="rId422" Type="http://schemas.openxmlformats.org/officeDocument/2006/relationships/image" Target="../media/image536.png"/><Relationship Id="rId464" Type="http://schemas.openxmlformats.org/officeDocument/2006/relationships/image" Target="../media/image576.png"/><Relationship Id="rId299" Type="http://schemas.openxmlformats.org/officeDocument/2006/relationships/image" Target="../media/image434.jpeg"/><Relationship Id="rId63" Type="http://schemas.openxmlformats.org/officeDocument/2006/relationships/image" Target="../media/image198.jpeg"/><Relationship Id="rId159" Type="http://schemas.openxmlformats.org/officeDocument/2006/relationships/image" Target="../media/image294.jpeg"/><Relationship Id="rId366" Type="http://schemas.openxmlformats.org/officeDocument/2006/relationships/image" Target="../media/image484.png"/><Relationship Id="rId226" Type="http://schemas.openxmlformats.org/officeDocument/2006/relationships/image" Target="../media/image361.jpeg"/><Relationship Id="rId433" Type="http://schemas.openxmlformats.org/officeDocument/2006/relationships/image" Target="../media/image547.png"/><Relationship Id="rId74" Type="http://schemas.openxmlformats.org/officeDocument/2006/relationships/image" Target="../media/image209.jpeg"/><Relationship Id="rId377" Type="http://schemas.openxmlformats.org/officeDocument/2006/relationships/image" Target="../media/image494.png"/><Relationship Id="rId500" Type="http://schemas.openxmlformats.org/officeDocument/2006/relationships/image" Target="../media/image610.png"/><Relationship Id="rId5" Type="http://schemas.openxmlformats.org/officeDocument/2006/relationships/image" Target="../media/image140.jpeg"/><Relationship Id="rId237" Type="http://schemas.openxmlformats.org/officeDocument/2006/relationships/image" Target="../media/image372.jpeg"/><Relationship Id="rId444" Type="http://schemas.openxmlformats.org/officeDocument/2006/relationships/image" Target="../media/image558.png"/><Relationship Id="rId290" Type="http://schemas.openxmlformats.org/officeDocument/2006/relationships/image" Target="../media/image425.jpeg"/><Relationship Id="rId304" Type="http://schemas.openxmlformats.org/officeDocument/2006/relationships/image" Target="../media/image438.png"/><Relationship Id="rId388" Type="http://schemas.openxmlformats.org/officeDocument/2006/relationships/image" Target="../media/image503.png"/><Relationship Id="rId511" Type="http://schemas.openxmlformats.org/officeDocument/2006/relationships/image" Target="../media/image621.png"/><Relationship Id="rId85" Type="http://schemas.openxmlformats.org/officeDocument/2006/relationships/image" Target="../media/image220.jpeg"/><Relationship Id="rId150" Type="http://schemas.openxmlformats.org/officeDocument/2006/relationships/image" Target="../media/image285.jpeg"/><Relationship Id="rId248" Type="http://schemas.openxmlformats.org/officeDocument/2006/relationships/image" Target="../media/image383.jpeg"/><Relationship Id="rId455" Type="http://schemas.openxmlformats.org/officeDocument/2006/relationships/image" Target="../media/image58.png"/><Relationship Id="rId12" Type="http://schemas.openxmlformats.org/officeDocument/2006/relationships/image" Target="../media/image147.jpeg"/><Relationship Id="rId108" Type="http://schemas.openxmlformats.org/officeDocument/2006/relationships/image" Target="../media/image243.jpeg"/><Relationship Id="rId315" Type="http://schemas.openxmlformats.org/officeDocument/2006/relationships/image" Target="../media/image445.png"/><Relationship Id="rId522" Type="http://schemas.openxmlformats.org/officeDocument/2006/relationships/image" Target="../media/image632.png"/><Relationship Id="rId96" Type="http://schemas.openxmlformats.org/officeDocument/2006/relationships/image" Target="../media/image231.jpeg"/><Relationship Id="rId161" Type="http://schemas.openxmlformats.org/officeDocument/2006/relationships/image" Target="../media/image296.jpeg"/><Relationship Id="rId399" Type="http://schemas.openxmlformats.org/officeDocument/2006/relationships/image" Target="../media/image513.png"/><Relationship Id="rId259" Type="http://schemas.openxmlformats.org/officeDocument/2006/relationships/image" Target="../media/image394.jpeg"/><Relationship Id="rId466" Type="http://schemas.openxmlformats.org/officeDocument/2006/relationships/image" Target="../media/image578.png"/><Relationship Id="rId23" Type="http://schemas.openxmlformats.org/officeDocument/2006/relationships/image" Target="../media/image158.jpeg"/><Relationship Id="rId119" Type="http://schemas.openxmlformats.org/officeDocument/2006/relationships/image" Target="../media/image254.jpeg"/><Relationship Id="rId326" Type="http://schemas.openxmlformats.org/officeDocument/2006/relationships/image" Target="../media/image455.png"/><Relationship Id="rId533" Type="http://schemas.openxmlformats.org/officeDocument/2006/relationships/image" Target="../media/image643.png"/></Relationships>
</file>

<file path=xl/drawings/_rels/drawing4.xml.rels><?xml version="1.0" encoding="UTF-8" standalone="yes"?>
<Relationships xmlns="http://schemas.openxmlformats.org/package/2006/relationships"><Relationship Id="rId1" Type="http://schemas.openxmlformats.org/officeDocument/2006/relationships/image" Target="../media/image674.png"/></Relationships>
</file>

<file path=xl/drawings/_rels/drawing5.xml.rels><?xml version="1.0" encoding="UTF-8" standalone="yes"?>
<Relationships xmlns="http://schemas.openxmlformats.org/package/2006/relationships"><Relationship Id="rId2" Type="http://schemas.openxmlformats.org/officeDocument/2006/relationships/image" Target="../media/image676.jpeg"/><Relationship Id="rId1" Type="http://schemas.openxmlformats.org/officeDocument/2006/relationships/image" Target="../media/image675.jpeg"/></Relationships>
</file>

<file path=xl/drawings/_rels/drawing6.xml.rels><?xml version="1.0" encoding="UTF-8" standalone="yes"?>
<Relationships xmlns="http://schemas.openxmlformats.org/package/2006/relationships"><Relationship Id="rId2" Type="http://schemas.openxmlformats.org/officeDocument/2006/relationships/image" Target="../media/image676.jpeg"/><Relationship Id="rId1" Type="http://schemas.openxmlformats.org/officeDocument/2006/relationships/image" Target="../media/image675.jpeg"/></Relationships>
</file>

<file path=xl/drawings/drawing1.xml><?xml version="1.0" encoding="utf-8"?>
<xdr:wsDr xmlns:xdr="http://schemas.openxmlformats.org/drawingml/2006/spreadsheetDrawing" xmlns:a="http://schemas.openxmlformats.org/drawingml/2006/main">
  <xdr:twoCellAnchor editAs="oneCell">
    <xdr:from>
      <xdr:col>8</xdr:col>
      <xdr:colOff>0</xdr:colOff>
      <xdr:row>157</xdr:row>
      <xdr:rowOff>0</xdr:rowOff>
    </xdr:from>
    <xdr:to>
      <xdr:col>8</xdr:col>
      <xdr:colOff>301625</xdr:colOff>
      <xdr:row>176</xdr:row>
      <xdr:rowOff>118322</xdr:rowOff>
    </xdr:to>
    <xdr:sp macro="" textlink="">
      <xdr:nvSpPr>
        <xdr:cNvPr id="2" name="AutoShape 2" descr="10410.jpg">
          <a:extLst>
            <a:ext uri="{FF2B5EF4-FFF2-40B4-BE49-F238E27FC236}">
              <a16:creationId xmlns:a16="http://schemas.microsoft.com/office/drawing/2014/main" id="{00000000-0008-0000-0000-000002000000}"/>
            </a:ext>
          </a:extLst>
        </xdr:cNvPr>
        <xdr:cNvSpPr>
          <a:spLocks noChangeAspect="1" noChangeArrowheads="1"/>
        </xdr:cNvSpPr>
      </xdr:nvSpPr>
      <xdr:spPr bwMode="auto">
        <a:xfrm>
          <a:off x="37652325" y="32165925"/>
          <a:ext cx="295275" cy="2038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7</xdr:col>
      <xdr:colOff>0</xdr:colOff>
      <xdr:row>157</xdr:row>
      <xdr:rowOff>0</xdr:rowOff>
    </xdr:from>
    <xdr:to>
      <xdr:col>7</xdr:col>
      <xdr:colOff>0</xdr:colOff>
      <xdr:row>157</xdr:row>
      <xdr:rowOff>171450</xdr:rowOff>
    </xdr:to>
    <xdr:sp macro="" textlink="">
      <xdr:nvSpPr>
        <xdr:cNvPr id="3" name="AutoShape 2" descr="10410.jpg">
          <a:extLst>
            <a:ext uri="{FF2B5EF4-FFF2-40B4-BE49-F238E27FC236}">
              <a16:creationId xmlns:a16="http://schemas.microsoft.com/office/drawing/2014/main" id="{00000000-0008-0000-0000-000003000000}"/>
            </a:ext>
          </a:extLst>
        </xdr:cNvPr>
        <xdr:cNvSpPr>
          <a:spLocks noChangeAspect="1" noChangeArrowheads="1"/>
        </xdr:cNvSpPr>
      </xdr:nvSpPr>
      <xdr:spPr bwMode="auto">
        <a:xfrm>
          <a:off x="37042725" y="31623000"/>
          <a:ext cx="2952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8</xdr:col>
      <xdr:colOff>0</xdr:colOff>
      <xdr:row>157</xdr:row>
      <xdr:rowOff>0</xdr:rowOff>
    </xdr:from>
    <xdr:to>
      <xdr:col>8</xdr:col>
      <xdr:colOff>301625</xdr:colOff>
      <xdr:row>176</xdr:row>
      <xdr:rowOff>118322</xdr:rowOff>
    </xdr:to>
    <xdr:sp macro="" textlink="">
      <xdr:nvSpPr>
        <xdr:cNvPr id="4" name="AutoShape 2" descr="10410.jpg">
          <a:extLst>
            <a:ext uri="{FF2B5EF4-FFF2-40B4-BE49-F238E27FC236}">
              <a16:creationId xmlns:a16="http://schemas.microsoft.com/office/drawing/2014/main" id="{00000000-0008-0000-0000-000004000000}"/>
            </a:ext>
          </a:extLst>
        </xdr:cNvPr>
        <xdr:cNvSpPr>
          <a:spLocks noChangeAspect="1" noChangeArrowheads="1"/>
        </xdr:cNvSpPr>
      </xdr:nvSpPr>
      <xdr:spPr bwMode="auto">
        <a:xfrm>
          <a:off x="37652325" y="32165925"/>
          <a:ext cx="295275" cy="2038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8</xdr:col>
      <xdr:colOff>0</xdr:colOff>
      <xdr:row>157</xdr:row>
      <xdr:rowOff>0</xdr:rowOff>
    </xdr:from>
    <xdr:to>
      <xdr:col>8</xdr:col>
      <xdr:colOff>301625</xdr:colOff>
      <xdr:row>176</xdr:row>
      <xdr:rowOff>118322</xdr:rowOff>
    </xdr:to>
    <xdr:sp macro="" textlink="">
      <xdr:nvSpPr>
        <xdr:cNvPr id="6" name="AutoShape 2" descr="10410.jpg">
          <a:extLst>
            <a:ext uri="{FF2B5EF4-FFF2-40B4-BE49-F238E27FC236}">
              <a16:creationId xmlns:a16="http://schemas.microsoft.com/office/drawing/2014/main" id="{00000000-0008-0000-0000-000006000000}"/>
            </a:ext>
          </a:extLst>
        </xdr:cNvPr>
        <xdr:cNvSpPr>
          <a:spLocks noChangeAspect="1" noChangeArrowheads="1"/>
        </xdr:cNvSpPr>
      </xdr:nvSpPr>
      <xdr:spPr bwMode="auto">
        <a:xfrm>
          <a:off x="36395025" y="38223825"/>
          <a:ext cx="295275" cy="5915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7</xdr:col>
      <xdr:colOff>0</xdr:colOff>
      <xdr:row>157</xdr:row>
      <xdr:rowOff>0</xdr:rowOff>
    </xdr:from>
    <xdr:to>
      <xdr:col>7</xdr:col>
      <xdr:colOff>0</xdr:colOff>
      <xdr:row>157</xdr:row>
      <xdr:rowOff>171450</xdr:rowOff>
    </xdr:to>
    <xdr:sp macro="" textlink="">
      <xdr:nvSpPr>
        <xdr:cNvPr id="7" name="AutoShape 2" descr="10410.jpg">
          <a:extLst>
            <a:ext uri="{FF2B5EF4-FFF2-40B4-BE49-F238E27FC236}">
              <a16:creationId xmlns:a16="http://schemas.microsoft.com/office/drawing/2014/main" id="{00000000-0008-0000-0000-000007000000}"/>
            </a:ext>
          </a:extLst>
        </xdr:cNvPr>
        <xdr:cNvSpPr>
          <a:spLocks noChangeAspect="1" noChangeArrowheads="1"/>
        </xdr:cNvSpPr>
      </xdr:nvSpPr>
      <xdr:spPr bwMode="auto">
        <a:xfrm>
          <a:off x="35785425" y="376809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8</xdr:col>
      <xdr:colOff>0</xdr:colOff>
      <xdr:row>157</xdr:row>
      <xdr:rowOff>0</xdr:rowOff>
    </xdr:from>
    <xdr:to>
      <xdr:col>8</xdr:col>
      <xdr:colOff>301625</xdr:colOff>
      <xdr:row>176</xdr:row>
      <xdr:rowOff>118322</xdr:rowOff>
    </xdr:to>
    <xdr:sp macro="" textlink="">
      <xdr:nvSpPr>
        <xdr:cNvPr id="8" name="AutoShape 2" descr="10410.jpg">
          <a:extLst>
            <a:ext uri="{FF2B5EF4-FFF2-40B4-BE49-F238E27FC236}">
              <a16:creationId xmlns:a16="http://schemas.microsoft.com/office/drawing/2014/main" id="{00000000-0008-0000-0000-000008000000}"/>
            </a:ext>
          </a:extLst>
        </xdr:cNvPr>
        <xdr:cNvSpPr>
          <a:spLocks noChangeAspect="1" noChangeArrowheads="1"/>
        </xdr:cNvSpPr>
      </xdr:nvSpPr>
      <xdr:spPr bwMode="auto">
        <a:xfrm>
          <a:off x="36395025" y="38223825"/>
          <a:ext cx="295275" cy="5915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8</xdr:col>
      <xdr:colOff>0</xdr:colOff>
      <xdr:row>157</xdr:row>
      <xdr:rowOff>0</xdr:rowOff>
    </xdr:from>
    <xdr:ext cx="0" cy="171450"/>
    <xdr:sp macro="" textlink="">
      <xdr:nvSpPr>
        <xdr:cNvPr id="10" name="AutoShape 2" descr="10410.jpg">
          <a:extLst>
            <a:ext uri="{FF2B5EF4-FFF2-40B4-BE49-F238E27FC236}">
              <a16:creationId xmlns:a16="http://schemas.microsoft.com/office/drawing/2014/main" id="{7A2423B6-A9BA-4A10-B61B-810DA18EA30D}"/>
            </a:ext>
          </a:extLst>
        </xdr:cNvPr>
        <xdr:cNvSpPr>
          <a:spLocks noChangeAspect="1" noChangeArrowheads="1"/>
        </xdr:cNvSpPr>
      </xdr:nvSpPr>
      <xdr:spPr bwMode="auto">
        <a:xfrm>
          <a:off x="114551604" y="43203962"/>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1" name="AutoShape 2" descr="10410.jpg">
          <a:extLst>
            <a:ext uri="{FF2B5EF4-FFF2-40B4-BE49-F238E27FC236}">
              <a16:creationId xmlns:a16="http://schemas.microsoft.com/office/drawing/2014/main" id="{22A8E5AF-85AD-45EE-88B2-138C7AB80281}"/>
            </a:ext>
          </a:extLst>
        </xdr:cNvPr>
        <xdr:cNvSpPr>
          <a:spLocks noChangeAspect="1" noChangeArrowheads="1"/>
        </xdr:cNvSpPr>
      </xdr:nvSpPr>
      <xdr:spPr bwMode="auto">
        <a:xfrm>
          <a:off x="115917453" y="43743113"/>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295275" cy="5895077"/>
    <xdr:sp macro="" textlink="">
      <xdr:nvSpPr>
        <xdr:cNvPr id="12" name="AutoShape 2" descr="10410.jpg">
          <a:extLst>
            <a:ext uri="{FF2B5EF4-FFF2-40B4-BE49-F238E27FC236}">
              <a16:creationId xmlns:a16="http://schemas.microsoft.com/office/drawing/2014/main" id="{53151371-0724-4A4D-9DFA-05FC8622EEE6}"/>
            </a:ext>
          </a:extLst>
        </xdr:cNvPr>
        <xdr:cNvSpPr>
          <a:spLocks noChangeAspect="1" noChangeArrowheads="1"/>
        </xdr:cNvSpPr>
      </xdr:nvSpPr>
      <xdr:spPr bwMode="auto">
        <a:xfrm>
          <a:off x="115917453" y="47157736"/>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3" name="AutoShape 2" descr="10410.jpg">
          <a:extLst>
            <a:ext uri="{FF2B5EF4-FFF2-40B4-BE49-F238E27FC236}">
              <a16:creationId xmlns:a16="http://schemas.microsoft.com/office/drawing/2014/main" id="{A80B4592-8D2D-4196-9027-125D527E8C36}"/>
            </a:ext>
          </a:extLst>
        </xdr:cNvPr>
        <xdr:cNvSpPr>
          <a:spLocks noChangeAspect="1" noChangeArrowheads="1"/>
        </xdr:cNvSpPr>
      </xdr:nvSpPr>
      <xdr:spPr bwMode="auto">
        <a:xfrm>
          <a:off x="114551604" y="4715773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295275" cy="5895077"/>
    <xdr:sp macro="" textlink="">
      <xdr:nvSpPr>
        <xdr:cNvPr id="14" name="AutoShape 2" descr="10410.jpg">
          <a:extLst>
            <a:ext uri="{FF2B5EF4-FFF2-40B4-BE49-F238E27FC236}">
              <a16:creationId xmlns:a16="http://schemas.microsoft.com/office/drawing/2014/main" id="{19617DCF-8FFC-4765-BFF7-2ECBA20D6888}"/>
            </a:ext>
          </a:extLst>
        </xdr:cNvPr>
        <xdr:cNvSpPr>
          <a:spLocks noChangeAspect="1" noChangeArrowheads="1"/>
        </xdr:cNvSpPr>
      </xdr:nvSpPr>
      <xdr:spPr bwMode="auto">
        <a:xfrm>
          <a:off x="115917453" y="47157736"/>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295275" cy="5895077"/>
    <xdr:sp macro="" textlink="">
      <xdr:nvSpPr>
        <xdr:cNvPr id="15" name="AutoShape 2" descr="10410.jpg">
          <a:extLst>
            <a:ext uri="{FF2B5EF4-FFF2-40B4-BE49-F238E27FC236}">
              <a16:creationId xmlns:a16="http://schemas.microsoft.com/office/drawing/2014/main" id="{71CAE649-476B-4A5D-9ACF-A5C86AE4BEAE}"/>
            </a:ext>
          </a:extLst>
        </xdr:cNvPr>
        <xdr:cNvSpPr>
          <a:spLocks noChangeAspect="1" noChangeArrowheads="1"/>
        </xdr:cNvSpPr>
      </xdr:nvSpPr>
      <xdr:spPr bwMode="auto">
        <a:xfrm>
          <a:off x="116528491" y="47157736"/>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6" name="AutoShape 2" descr="10410.jpg">
          <a:extLst>
            <a:ext uri="{FF2B5EF4-FFF2-40B4-BE49-F238E27FC236}">
              <a16:creationId xmlns:a16="http://schemas.microsoft.com/office/drawing/2014/main" id="{B6658B9E-C58A-4F37-8BB7-EEE7350C45C3}"/>
            </a:ext>
          </a:extLst>
        </xdr:cNvPr>
        <xdr:cNvSpPr>
          <a:spLocks noChangeAspect="1" noChangeArrowheads="1"/>
        </xdr:cNvSpPr>
      </xdr:nvSpPr>
      <xdr:spPr bwMode="auto">
        <a:xfrm>
          <a:off x="115917453" y="4715773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295275" cy="5895077"/>
    <xdr:sp macro="" textlink="">
      <xdr:nvSpPr>
        <xdr:cNvPr id="17" name="AutoShape 2" descr="10410.jpg">
          <a:extLst>
            <a:ext uri="{FF2B5EF4-FFF2-40B4-BE49-F238E27FC236}">
              <a16:creationId xmlns:a16="http://schemas.microsoft.com/office/drawing/2014/main" id="{05E2E1AB-2D10-48D8-9E03-E34F5DD48A05}"/>
            </a:ext>
          </a:extLst>
        </xdr:cNvPr>
        <xdr:cNvSpPr>
          <a:spLocks noChangeAspect="1" noChangeArrowheads="1"/>
        </xdr:cNvSpPr>
      </xdr:nvSpPr>
      <xdr:spPr bwMode="auto">
        <a:xfrm>
          <a:off x="116528491" y="47157736"/>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8" name="AutoShape 2" descr="10410.jpg">
          <a:extLst>
            <a:ext uri="{FF2B5EF4-FFF2-40B4-BE49-F238E27FC236}">
              <a16:creationId xmlns:a16="http://schemas.microsoft.com/office/drawing/2014/main" id="{9B29FE72-789B-4FA2-847D-1D474D1010F4}"/>
            </a:ext>
          </a:extLst>
        </xdr:cNvPr>
        <xdr:cNvSpPr>
          <a:spLocks noChangeAspect="1" noChangeArrowheads="1"/>
        </xdr:cNvSpPr>
      </xdr:nvSpPr>
      <xdr:spPr bwMode="auto">
        <a:xfrm>
          <a:off x="114551604" y="52908679"/>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9" name="AutoShape 2" descr="10410.jpg">
          <a:extLst>
            <a:ext uri="{FF2B5EF4-FFF2-40B4-BE49-F238E27FC236}">
              <a16:creationId xmlns:a16="http://schemas.microsoft.com/office/drawing/2014/main" id="{83D5C23D-35EF-40B3-8EDA-6E1E05A648E0}"/>
            </a:ext>
          </a:extLst>
        </xdr:cNvPr>
        <xdr:cNvSpPr>
          <a:spLocks noChangeAspect="1" noChangeArrowheads="1"/>
        </xdr:cNvSpPr>
      </xdr:nvSpPr>
      <xdr:spPr bwMode="auto">
        <a:xfrm>
          <a:off x="115917453" y="5344783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143</xdr:row>
      <xdr:rowOff>0</xdr:rowOff>
    </xdr:from>
    <xdr:ext cx="295275" cy="5895077"/>
    <xdr:sp macro="" textlink="">
      <xdr:nvSpPr>
        <xdr:cNvPr id="20" name="AutoShape 2" descr="10410.jpg">
          <a:extLst>
            <a:ext uri="{FF2B5EF4-FFF2-40B4-BE49-F238E27FC236}">
              <a16:creationId xmlns:a16="http://schemas.microsoft.com/office/drawing/2014/main" id="{5EA512EF-C33D-4218-AA7D-DEF1B2E914FC}"/>
            </a:ext>
          </a:extLst>
        </xdr:cNvPr>
        <xdr:cNvSpPr>
          <a:spLocks noChangeAspect="1" noChangeArrowheads="1"/>
        </xdr:cNvSpPr>
      </xdr:nvSpPr>
      <xdr:spPr bwMode="auto">
        <a:xfrm>
          <a:off x="115917453" y="77727594"/>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143</xdr:row>
      <xdr:rowOff>0</xdr:rowOff>
    </xdr:from>
    <xdr:ext cx="0" cy="171450"/>
    <xdr:sp macro="" textlink="">
      <xdr:nvSpPr>
        <xdr:cNvPr id="21" name="AutoShape 2" descr="10410.jpg">
          <a:extLst>
            <a:ext uri="{FF2B5EF4-FFF2-40B4-BE49-F238E27FC236}">
              <a16:creationId xmlns:a16="http://schemas.microsoft.com/office/drawing/2014/main" id="{EA45FC82-5BF1-4C10-B288-FDB22DD26FC5}"/>
            </a:ext>
          </a:extLst>
        </xdr:cNvPr>
        <xdr:cNvSpPr>
          <a:spLocks noChangeAspect="1" noChangeArrowheads="1"/>
        </xdr:cNvSpPr>
      </xdr:nvSpPr>
      <xdr:spPr bwMode="auto">
        <a:xfrm>
          <a:off x="114551604" y="77727594"/>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143</xdr:row>
      <xdr:rowOff>0</xdr:rowOff>
    </xdr:from>
    <xdr:ext cx="295275" cy="5895077"/>
    <xdr:sp macro="" textlink="">
      <xdr:nvSpPr>
        <xdr:cNvPr id="22" name="AutoShape 2" descr="10410.jpg">
          <a:extLst>
            <a:ext uri="{FF2B5EF4-FFF2-40B4-BE49-F238E27FC236}">
              <a16:creationId xmlns:a16="http://schemas.microsoft.com/office/drawing/2014/main" id="{1CAF04F9-19C8-4268-92AB-19C3E40D49E0}"/>
            </a:ext>
          </a:extLst>
        </xdr:cNvPr>
        <xdr:cNvSpPr>
          <a:spLocks noChangeAspect="1" noChangeArrowheads="1"/>
        </xdr:cNvSpPr>
      </xdr:nvSpPr>
      <xdr:spPr bwMode="auto">
        <a:xfrm>
          <a:off x="115917453" y="77727594"/>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143</xdr:row>
      <xdr:rowOff>0</xdr:rowOff>
    </xdr:from>
    <xdr:ext cx="295275" cy="5895077"/>
    <xdr:sp macro="" textlink="">
      <xdr:nvSpPr>
        <xdr:cNvPr id="23" name="AutoShape 2" descr="10410.jpg">
          <a:extLst>
            <a:ext uri="{FF2B5EF4-FFF2-40B4-BE49-F238E27FC236}">
              <a16:creationId xmlns:a16="http://schemas.microsoft.com/office/drawing/2014/main" id="{15995D4E-8508-4DF2-8C3C-3854174E0C31}"/>
            </a:ext>
          </a:extLst>
        </xdr:cNvPr>
        <xdr:cNvSpPr>
          <a:spLocks noChangeAspect="1" noChangeArrowheads="1"/>
        </xdr:cNvSpPr>
      </xdr:nvSpPr>
      <xdr:spPr bwMode="auto">
        <a:xfrm>
          <a:off x="116528491" y="77727594"/>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143</xdr:row>
      <xdr:rowOff>0</xdr:rowOff>
    </xdr:from>
    <xdr:ext cx="0" cy="171450"/>
    <xdr:sp macro="" textlink="">
      <xdr:nvSpPr>
        <xdr:cNvPr id="24" name="AutoShape 2" descr="10410.jpg">
          <a:extLst>
            <a:ext uri="{FF2B5EF4-FFF2-40B4-BE49-F238E27FC236}">
              <a16:creationId xmlns:a16="http://schemas.microsoft.com/office/drawing/2014/main" id="{20784250-A88A-4259-A1EF-200FFF051636}"/>
            </a:ext>
          </a:extLst>
        </xdr:cNvPr>
        <xdr:cNvSpPr>
          <a:spLocks noChangeAspect="1" noChangeArrowheads="1"/>
        </xdr:cNvSpPr>
      </xdr:nvSpPr>
      <xdr:spPr bwMode="auto">
        <a:xfrm>
          <a:off x="115917453" y="77727594"/>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143</xdr:row>
      <xdr:rowOff>0</xdr:rowOff>
    </xdr:from>
    <xdr:ext cx="295275" cy="5895077"/>
    <xdr:sp macro="" textlink="">
      <xdr:nvSpPr>
        <xdr:cNvPr id="25" name="AutoShape 2" descr="10410.jpg">
          <a:extLst>
            <a:ext uri="{FF2B5EF4-FFF2-40B4-BE49-F238E27FC236}">
              <a16:creationId xmlns:a16="http://schemas.microsoft.com/office/drawing/2014/main" id="{22CEECE2-35BD-4B1B-B8CD-ECC526DCDD92}"/>
            </a:ext>
          </a:extLst>
        </xdr:cNvPr>
        <xdr:cNvSpPr>
          <a:spLocks noChangeAspect="1" noChangeArrowheads="1"/>
        </xdr:cNvSpPr>
      </xdr:nvSpPr>
      <xdr:spPr bwMode="auto">
        <a:xfrm>
          <a:off x="116528491" y="77727594"/>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143</xdr:row>
      <xdr:rowOff>0</xdr:rowOff>
    </xdr:from>
    <xdr:ext cx="0" cy="171450"/>
    <xdr:sp macro="" textlink="">
      <xdr:nvSpPr>
        <xdr:cNvPr id="26" name="AutoShape 2" descr="10410.jpg">
          <a:extLst>
            <a:ext uri="{FF2B5EF4-FFF2-40B4-BE49-F238E27FC236}">
              <a16:creationId xmlns:a16="http://schemas.microsoft.com/office/drawing/2014/main" id="{68BC5FFD-0150-41A6-99A2-5C4E007B41E2}"/>
            </a:ext>
          </a:extLst>
        </xdr:cNvPr>
        <xdr:cNvSpPr>
          <a:spLocks noChangeAspect="1" noChangeArrowheads="1"/>
        </xdr:cNvSpPr>
      </xdr:nvSpPr>
      <xdr:spPr bwMode="auto">
        <a:xfrm>
          <a:off x="114551604" y="77727594"/>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143</xdr:row>
      <xdr:rowOff>0</xdr:rowOff>
    </xdr:from>
    <xdr:ext cx="0" cy="171450"/>
    <xdr:sp macro="" textlink="">
      <xdr:nvSpPr>
        <xdr:cNvPr id="27" name="AutoShape 2" descr="10410.jpg">
          <a:extLst>
            <a:ext uri="{FF2B5EF4-FFF2-40B4-BE49-F238E27FC236}">
              <a16:creationId xmlns:a16="http://schemas.microsoft.com/office/drawing/2014/main" id="{1F10487E-C3EB-4050-9F66-C79DFEF63EC1}"/>
            </a:ext>
          </a:extLst>
        </xdr:cNvPr>
        <xdr:cNvSpPr>
          <a:spLocks noChangeAspect="1" noChangeArrowheads="1"/>
        </xdr:cNvSpPr>
      </xdr:nvSpPr>
      <xdr:spPr bwMode="auto">
        <a:xfrm>
          <a:off x="115917453" y="77727594"/>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8" name="AutoShape 2" descr="10410.jpg">
          <a:extLst>
            <a:ext uri="{FF2B5EF4-FFF2-40B4-BE49-F238E27FC236}">
              <a16:creationId xmlns:a16="http://schemas.microsoft.com/office/drawing/2014/main" id="{F6A617C2-787C-4AB0-92CF-6165C6E0C04D}"/>
            </a:ext>
          </a:extLst>
        </xdr:cNvPr>
        <xdr:cNvSpPr>
          <a:spLocks noChangeAspect="1" noChangeArrowheads="1"/>
        </xdr:cNvSpPr>
      </xdr:nvSpPr>
      <xdr:spPr bwMode="auto">
        <a:xfrm>
          <a:off x="114551604" y="69784104"/>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9" name="AutoShape 2" descr="10410.jpg">
          <a:extLst>
            <a:ext uri="{FF2B5EF4-FFF2-40B4-BE49-F238E27FC236}">
              <a16:creationId xmlns:a16="http://schemas.microsoft.com/office/drawing/2014/main" id="{7864F97D-F9F4-40D2-9C71-6CEB0F32BC2E}"/>
            </a:ext>
          </a:extLst>
        </xdr:cNvPr>
        <xdr:cNvSpPr>
          <a:spLocks noChangeAspect="1" noChangeArrowheads="1"/>
        </xdr:cNvSpPr>
      </xdr:nvSpPr>
      <xdr:spPr bwMode="auto">
        <a:xfrm>
          <a:off x="115917453" y="69784104"/>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30" name="AutoShape 2" descr="10410.jpg">
          <a:extLst>
            <a:ext uri="{FF2B5EF4-FFF2-40B4-BE49-F238E27FC236}">
              <a16:creationId xmlns:a16="http://schemas.microsoft.com/office/drawing/2014/main" id="{903E5348-3E8D-4B62-A60E-4F150D278E6C}"/>
            </a:ext>
          </a:extLst>
        </xdr:cNvPr>
        <xdr:cNvSpPr>
          <a:spLocks noChangeAspect="1" noChangeArrowheads="1"/>
        </xdr:cNvSpPr>
      </xdr:nvSpPr>
      <xdr:spPr bwMode="auto">
        <a:xfrm>
          <a:off x="114551604" y="69784104"/>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31" name="AutoShape 2" descr="10410.jpg">
          <a:extLst>
            <a:ext uri="{FF2B5EF4-FFF2-40B4-BE49-F238E27FC236}">
              <a16:creationId xmlns:a16="http://schemas.microsoft.com/office/drawing/2014/main" id="{7A155A45-C02E-4C10-8462-E335AD87675D}"/>
            </a:ext>
          </a:extLst>
        </xdr:cNvPr>
        <xdr:cNvSpPr>
          <a:spLocks noChangeAspect="1" noChangeArrowheads="1"/>
        </xdr:cNvSpPr>
      </xdr:nvSpPr>
      <xdr:spPr bwMode="auto">
        <a:xfrm>
          <a:off x="115917453" y="69784104"/>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32" name="AutoShape 2" descr="10410.jpg">
          <a:extLst>
            <a:ext uri="{FF2B5EF4-FFF2-40B4-BE49-F238E27FC236}">
              <a16:creationId xmlns:a16="http://schemas.microsoft.com/office/drawing/2014/main" id="{E15ABC43-D755-4298-9303-D614D2CADFBE}"/>
            </a:ext>
          </a:extLst>
        </xdr:cNvPr>
        <xdr:cNvSpPr>
          <a:spLocks noChangeAspect="1" noChangeArrowheads="1"/>
        </xdr:cNvSpPr>
      </xdr:nvSpPr>
      <xdr:spPr bwMode="auto">
        <a:xfrm>
          <a:off x="104954717" y="47445283"/>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33" name="AutoShape 2" descr="10410.jpg">
          <a:extLst>
            <a:ext uri="{FF2B5EF4-FFF2-40B4-BE49-F238E27FC236}">
              <a16:creationId xmlns:a16="http://schemas.microsoft.com/office/drawing/2014/main" id="{EA855C84-ACCB-42D7-9AA8-7A60F96E4D1E}"/>
            </a:ext>
          </a:extLst>
        </xdr:cNvPr>
        <xdr:cNvSpPr>
          <a:spLocks noChangeAspect="1" noChangeArrowheads="1"/>
        </xdr:cNvSpPr>
      </xdr:nvSpPr>
      <xdr:spPr bwMode="auto">
        <a:xfrm>
          <a:off x="106320566" y="47445283"/>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34" name="AutoShape 2" descr="10410.jpg">
          <a:extLst>
            <a:ext uri="{FF2B5EF4-FFF2-40B4-BE49-F238E27FC236}">
              <a16:creationId xmlns:a16="http://schemas.microsoft.com/office/drawing/2014/main" id="{028C31F2-7168-41C7-89D1-002CB3A7608B}"/>
            </a:ext>
          </a:extLst>
        </xdr:cNvPr>
        <xdr:cNvSpPr>
          <a:spLocks noChangeAspect="1" noChangeArrowheads="1"/>
        </xdr:cNvSpPr>
      </xdr:nvSpPr>
      <xdr:spPr bwMode="auto">
        <a:xfrm>
          <a:off x="104954717" y="47445283"/>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35" name="AutoShape 2" descr="10410.jpg">
          <a:extLst>
            <a:ext uri="{FF2B5EF4-FFF2-40B4-BE49-F238E27FC236}">
              <a16:creationId xmlns:a16="http://schemas.microsoft.com/office/drawing/2014/main" id="{2AAB5CBA-AEC3-4D51-A837-2ADFE1BC90B5}"/>
            </a:ext>
          </a:extLst>
        </xdr:cNvPr>
        <xdr:cNvSpPr>
          <a:spLocks noChangeAspect="1" noChangeArrowheads="1"/>
        </xdr:cNvSpPr>
      </xdr:nvSpPr>
      <xdr:spPr bwMode="auto">
        <a:xfrm>
          <a:off x="106320566" y="47445283"/>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295275" cy="5895077"/>
    <xdr:sp macro="" textlink="">
      <xdr:nvSpPr>
        <xdr:cNvPr id="36" name="AutoShape 2" descr="10410.jpg">
          <a:extLst>
            <a:ext uri="{FF2B5EF4-FFF2-40B4-BE49-F238E27FC236}">
              <a16:creationId xmlns:a16="http://schemas.microsoft.com/office/drawing/2014/main" id="{14B90C0F-091C-47A6-BC4D-CFC39B2A3C15}"/>
            </a:ext>
          </a:extLst>
        </xdr:cNvPr>
        <xdr:cNvSpPr>
          <a:spLocks noChangeAspect="1" noChangeArrowheads="1"/>
        </xdr:cNvSpPr>
      </xdr:nvSpPr>
      <xdr:spPr bwMode="auto">
        <a:xfrm>
          <a:off x="106457750" y="4956175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37" name="AutoShape 2" descr="10410.jpg">
          <a:extLst>
            <a:ext uri="{FF2B5EF4-FFF2-40B4-BE49-F238E27FC236}">
              <a16:creationId xmlns:a16="http://schemas.microsoft.com/office/drawing/2014/main" id="{34BC92A1-D507-46BF-8F8C-599FADD3677A}"/>
            </a:ext>
          </a:extLst>
        </xdr:cNvPr>
        <xdr:cNvSpPr>
          <a:spLocks noChangeAspect="1" noChangeArrowheads="1"/>
        </xdr:cNvSpPr>
      </xdr:nvSpPr>
      <xdr:spPr bwMode="auto">
        <a:xfrm>
          <a:off x="105092500" y="49561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295275" cy="5895077"/>
    <xdr:sp macro="" textlink="">
      <xdr:nvSpPr>
        <xdr:cNvPr id="38" name="AutoShape 2" descr="10410.jpg">
          <a:extLst>
            <a:ext uri="{FF2B5EF4-FFF2-40B4-BE49-F238E27FC236}">
              <a16:creationId xmlns:a16="http://schemas.microsoft.com/office/drawing/2014/main" id="{09D09D8D-07D5-4260-8AD5-D310C9FBC9EA}"/>
            </a:ext>
          </a:extLst>
        </xdr:cNvPr>
        <xdr:cNvSpPr>
          <a:spLocks noChangeAspect="1" noChangeArrowheads="1"/>
        </xdr:cNvSpPr>
      </xdr:nvSpPr>
      <xdr:spPr bwMode="auto">
        <a:xfrm>
          <a:off x="106457750" y="4956175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295275" cy="5895077"/>
    <xdr:sp macro="" textlink="">
      <xdr:nvSpPr>
        <xdr:cNvPr id="39" name="AutoShape 2" descr="10410.jpg">
          <a:extLst>
            <a:ext uri="{FF2B5EF4-FFF2-40B4-BE49-F238E27FC236}">
              <a16:creationId xmlns:a16="http://schemas.microsoft.com/office/drawing/2014/main" id="{FCC78323-92AD-4399-987B-3A2B4F103A6A}"/>
            </a:ext>
          </a:extLst>
        </xdr:cNvPr>
        <xdr:cNvSpPr>
          <a:spLocks noChangeAspect="1" noChangeArrowheads="1"/>
        </xdr:cNvSpPr>
      </xdr:nvSpPr>
      <xdr:spPr bwMode="auto">
        <a:xfrm>
          <a:off x="107061000" y="4956175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40" name="AutoShape 2" descr="10410.jpg">
          <a:extLst>
            <a:ext uri="{FF2B5EF4-FFF2-40B4-BE49-F238E27FC236}">
              <a16:creationId xmlns:a16="http://schemas.microsoft.com/office/drawing/2014/main" id="{ABEF6EA7-9213-4B22-9D03-A76F9179C430}"/>
            </a:ext>
          </a:extLst>
        </xdr:cNvPr>
        <xdr:cNvSpPr>
          <a:spLocks noChangeAspect="1" noChangeArrowheads="1"/>
        </xdr:cNvSpPr>
      </xdr:nvSpPr>
      <xdr:spPr bwMode="auto">
        <a:xfrm>
          <a:off x="106457750" y="49561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295275" cy="5895077"/>
    <xdr:sp macro="" textlink="">
      <xdr:nvSpPr>
        <xdr:cNvPr id="41" name="AutoShape 2" descr="10410.jpg">
          <a:extLst>
            <a:ext uri="{FF2B5EF4-FFF2-40B4-BE49-F238E27FC236}">
              <a16:creationId xmlns:a16="http://schemas.microsoft.com/office/drawing/2014/main" id="{7B70E711-1DD0-4E15-B620-FE511DD2F633}"/>
            </a:ext>
          </a:extLst>
        </xdr:cNvPr>
        <xdr:cNvSpPr>
          <a:spLocks noChangeAspect="1" noChangeArrowheads="1"/>
        </xdr:cNvSpPr>
      </xdr:nvSpPr>
      <xdr:spPr bwMode="auto">
        <a:xfrm>
          <a:off x="107061000" y="4956175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42" name="AutoShape 2" descr="10410.jpg">
          <a:extLst>
            <a:ext uri="{FF2B5EF4-FFF2-40B4-BE49-F238E27FC236}">
              <a16:creationId xmlns:a16="http://schemas.microsoft.com/office/drawing/2014/main" id="{E6DBEAA0-0BF8-4915-AC40-D05FB56E99D1}"/>
            </a:ext>
          </a:extLst>
        </xdr:cNvPr>
        <xdr:cNvSpPr>
          <a:spLocks noChangeAspect="1" noChangeArrowheads="1"/>
        </xdr:cNvSpPr>
      </xdr:nvSpPr>
      <xdr:spPr bwMode="auto">
        <a:xfrm>
          <a:off x="105092500" y="558641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43" name="AutoShape 2" descr="10410.jpg">
          <a:extLst>
            <a:ext uri="{FF2B5EF4-FFF2-40B4-BE49-F238E27FC236}">
              <a16:creationId xmlns:a16="http://schemas.microsoft.com/office/drawing/2014/main" id="{613760FC-BD04-414A-A249-5EDB1B5E73EE}"/>
            </a:ext>
          </a:extLst>
        </xdr:cNvPr>
        <xdr:cNvSpPr>
          <a:spLocks noChangeAspect="1" noChangeArrowheads="1"/>
        </xdr:cNvSpPr>
      </xdr:nvSpPr>
      <xdr:spPr bwMode="auto">
        <a:xfrm>
          <a:off x="106457750" y="56403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48" name="AutoShape 2" descr="10410.jpg">
          <a:extLst>
            <a:ext uri="{FF2B5EF4-FFF2-40B4-BE49-F238E27FC236}">
              <a16:creationId xmlns:a16="http://schemas.microsoft.com/office/drawing/2014/main" id="{7F9C055E-140C-49FF-8880-CD6BCDC1A3D4}"/>
            </a:ext>
          </a:extLst>
        </xdr:cNvPr>
        <xdr:cNvSpPr>
          <a:spLocks noChangeAspect="1" noChangeArrowheads="1"/>
        </xdr:cNvSpPr>
      </xdr:nvSpPr>
      <xdr:spPr bwMode="auto">
        <a:xfrm>
          <a:off x="77923571" y="5229678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49" name="AutoShape 2" descr="10410.jpg">
          <a:extLst>
            <a:ext uri="{FF2B5EF4-FFF2-40B4-BE49-F238E27FC236}">
              <a16:creationId xmlns:a16="http://schemas.microsoft.com/office/drawing/2014/main" id="{513C9D4D-25C8-4105-9046-8CF477549D32}"/>
            </a:ext>
          </a:extLst>
        </xdr:cNvPr>
        <xdr:cNvSpPr>
          <a:spLocks noChangeAspect="1" noChangeArrowheads="1"/>
        </xdr:cNvSpPr>
      </xdr:nvSpPr>
      <xdr:spPr bwMode="auto">
        <a:xfrm>
          <a:off x="79284286" y="5229678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50" name="AutoShape 2" descr="10410.jpg">
          <a:extLst>
            <a:ext uri="{FF2B5EF4-FFF2-40B4-BE49-F238E27FC236}">
              <a16:creationId xmlns:a16="http://schemas.microsoft.com/office/drawing/2014/main" id="{8C1FF93B-D218-4EA2-9481-4BFD1514AA1E}"/>
            </a:ext>
          </a:extLst>
        </xdr:cNvPr>
        <xdr:cNvSpPr>
          <a:spLocks noChangeAspect="1" noChangeArrowheads="1"/>
        </xdr:cNvSpPr>
      </xdr:nvSpPr>
      <xdr:spPr bwMode="auto">
        <a:xfrm>
          <a:off x="77923571" y="5229678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51" name="AutoShape 2" descr="10410.jpg">
          <a:extLst>
            <a:ext uri="{FF2B5EF4-FFF2-40B4-BE49-F238E27FC236}">
              <a16:creationId xmlns:a16="http://schemas.microsoft.com/office/drawing/2014/main" id="{4702A154-CEC9-4D3D-A458-4C501C811ECA}"/>
            </a:ext>
          </a:extLst>
        </xdr:cNvPr>
        <xdr:cNvSpPr>
          <a:spLocks noChangeAspect="1" noChangeArrowheads="1"/>
        </xdr:cNvSpPr>
      </xdr:nvSpPr>
      <xdr:spPr bwMode="auto">
        <a:xfrm>
          <a:off x="79284286" y="5229678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52" name="AutoShape 2" descr="10410.jpg">
          <a:extLst>
            <a:ext uri="{FF2B5EF4-FFF2-40B4-BE49-F238E27FC236}">
              <a16:creationId xmlns:a16="http://schemas.microsoft.com/office/drawing/2014/main" id="{02765AE0-CC4C-48CC-A4E4-12B9365D04EC}"/>
            </a:ext>
          </a:extLst>
        </xdr:cNvPr>
        <xdr:cNvSpPr>
          <a:spLocks noChangeAspect="1" noChangeArrowheads="1"/>
        </xdr:cNvSpPr>
      </xdr:nvSpPr>
      <xdr:spPr bwMode="auto">
        <a:xfrm>
          <a:off x="77923571" y="6833053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54" name="AutoShape 2" descr="10410.jpg">
          <a:extLst>
            <a:ext uri="{FF2B5EF4-FFF2-40B4-BE49-F238E27FC236}">
              <a16:creationId xmlns:a16="http://schemas.microsoft.com/office/drawing/2014/main" id="{D52A409B-2910-455D-8876-388F9C080638}"/>
            </a:ext>
          </a:extLst>
        </xdr:cNvPr>
        <xdr:cNvSpPr>
          <a:spLocks noChangeAspect="1" noChangeArrowheads="1"/>
        </xdr:cNvSpPr>
      </xdr:nvSpPr>
      <xdr:spPr bwMode="auto">
        <a:xfrm>
          <a:off x="79284286" y="6833053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55" name="AutoShape 2" descr="10410.jpg">
          <a:extLst>
            <a:ext uri="{FF2B5EF4-FFF2-40B4-BE49-F238E27FC236}">
              <a16:creationId xmlns:a16="http://schemas.microsoft.com/office/drawing/2014/main" id="{6F7DE41A-D244-45C2-B640-B8E10B4FBE6E}"/>
            </a:ext>
          </a:extLst>
        </xdr:cNvPr>
        <xdr:cNvSpPr>
          <a:spLocks noChangeAspect="1" noChangeArrowheads="1"/>
        </xdr:cNvSpPr>
      </xdr:nvSpPr>
      <xdr:spPr bwMode="auto">
        <a:xfrm>
          <a:off x="77923571" y="6833053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56" name="AutoShape 2" descr="10410.jpg">
          <a:extLst>
            <a:ext uri="{FF2B5EF4-FFF2-40B4-BE49-F238E27FC236}">
              <a16:creationId xmlns:a16="http://schemas.microsoft.com/office/drawing/2014/main" id="{4D94D1F4-ABA0-44CA-B904-BCC75DA2A4B8}"/>
            </a:ext>
          </a:extLst>
        </xdr:cNvPr>
        <xdr:cNvSpPr>
          <a:spLocks noChangeAspect="1" noChangeArrowheads="1"/>
        </xdr:cNvSpPr>
      </xdr:nvSpPr>
      <xdr:spPr bwMode="auto">
        <a:xfrm>
          <a:off x="79284286" y="6833053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57" name="AutoShape 2" descr="10410.jpg">
          <a:extLst>
            <a:ext uri="{FF2B5EF4-FFF2-40B4-BE49-F238E27FC236}">
              <a16:creationId xmlns:a16="http://schemas.microsoft.com/office/drawing/2014/main" id="{F971732E-63EE-40B0-9758-702B52A3C96A}"/>
            </a:ext>
          </a:extLst>
        </xdr:cNvPr>
        <xdr:cNvSpPr>
          <a:spLocks noChangeAspect="1" noChangeArrowheads="1"/>
        </xdr:cNvSpPr>
      </xdr:nvSpPr>
      <xdr:spPr bwMode="auto">
        <a:xfrm>
          <a:off x="77923571" y="6833053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58" name="AutoShape 2" descr="10410.jpg">
          <a:extLst>
            <a:ext uri="{FF2B5EF4-FFF2-40B4-BE49-F238E27FC236}">
              <a16:creationId xmlns:a16="http://schemas.microsoft.com/office/drawing/2014/main" id="{D702577C-785A-4117-B0CD-DA0EE5192714}"/>
            </a:ext>
          </a:extLst>
        </xdr:cNvPr>
        <xdr:cNvSpPr>
          <a:spLocks noChangeAspect="1" noChangeArrowheads="1"/>
        </xdr:cNvSpPr>
      </xdr:nvSpPr>
      <xdr:spPr bwMode="auto">
        <a:xfrm>
          <a:off x="79284286" y="6833053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59" name="AutoShape 2" descr="10410.jpg">
          <a:extLst>
            <a:ext uri="{FF2B5EF4-FFF2-40B4-BE49-F238E27FC236}">
              <a16:creationId xmlns:a16="http://schemas.microsoft.com/office/drawing/2014/main" id="{BB108243-9A53-434E-9AEE-F41F0225BF3F}"/>
            </a:ext>
          </a:extLst>
        </xdr:cNvPr>
        <xdr:cNvSpPr>
          <a:spLocks noChangeAspect="1" noChangeArrowheads="1"/>
        </xdr:cNvSpPr>
      </xdr:nvSpPr>
      <xdr:spPr bwMode="auto">
        <a:xfrm>
          <a:off x="77923571"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61" name="AutoShape 2" descr="10410.jpg">
          <a:extLst>
            <a:ext uri="{FF2B5EF4-FFF2-40B4-BE49-F238E27FC236}">
              <a16:creationId xmlns:a16="http://schemas.microsoft.com/office/drawing/2014/main" id="{952DD4E9-74E5-43CF-9AD0-794FAA6570CB}"/>
            </a:ext>
          </a:extLst>
        </xdr:cNvPr>
        <xdr:cNvSpPr>
          <a:spLocks noChangeAspect="1" noChangeArrowheads="1"/>
        </xdr:cNvSpPr>
      </xdr:nvSpPr>
      <xdr:spPr bwMode="auto">
        <a:xfrm>
          <a:off x="79284286"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62" name="AutoShape 2" descr="10410.jpg">
          <a:extLst>
            <a:ext uri="{FF2B5EF4-FFF2-40B4-BE49-F238E27FC236}">
              <a16:creationId xmlns:a16="http://schemas.microsoft.com/office/drawing/2014/main" id="{F80C5AFC-CF1C-44A4-9048-04ACC48C2CCD}"/>
            </a:ext>
          </a:extLst>
        </xdr:cNvPr>
        <xdr:cNvSpPr>
          <a:spLocks noChangeAspect="1" noChangeArrowheads="1"/>
        </xdr:cNvSpPr>
      </xdr:nvSpPr>
      <xdr:spPr bwMode="auto">
        <a:xfrm>
          <a:off x="77923571"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63" name="AutoShape 2" descr="10410.jpg">
          <a:extLst>
            <a:ext uri="{FF2B5EF4-FFF2-40B4-BE49-F238E27FC236}">
              <a16:creationId xmlns:a16="http://schemas.microsoft.com/office/drawing/2014/main" id="{987F3360-8337-4AB9-8C3B-1FF1D544F9E2}"/>
            </a:ext>
          </a:extLst>
        </xdr:cNvPr>
        <xdr:cNvSpPr>
          <a:spLocks noChangeAspect="1" noChangeArrowheads="1"/>
        </xdr:cNvSpPr>
      </xdr:nvSpPr>
      <xdr:spPr bwMode="auto">
        <a:xfrm>
          <a:off x="79284286"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64" name="AutoShape 2" descr="10410.jpg">
          <a:extLst>
            <a:ext uri="{FF2B5EF4-FFF2-40B4-BE49-F238E27FC236}">
              <a16:creationId xmlns:a16="http://schemas.microsoft.com/office/drawing/2014/main" id="{8A392ED1-87C2-45DF-8603-860C477EF988}"/>
            </a:ext>
          </a:extLst>
        </xdr:cNvPr>
        <xdr:cNvSpPr>
          <a:spLocks noChangeAspect="1" noChangeArrowheads="1"/>
        </xdr:cNvSpPr>
      </xdr:nvSpPr>
      <xdr:spPr bwMode="auto">
        <a:xfrm>
          <a:off x="77923571"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65" name="AutoShape 2" descr="10410.jpg">
          <a:extLst>
            <a:ext uri="{FF2B5EF4-FFF2-40B4-BE49-F238E27FC236}">
              <a16:creationId xmlns:a16="http://schemas.microsoft.com/office/drawing/2014/main" id="{B8E51A6C-F142-456E-9CC8-674A2DEA7D88}"/>
            </a:ext>
          </a:extLst>
        </xdr:cNvPr>
        <xdr:cNvSpPr>
          <a:spLocks noChangeAspect="1" noChangeArrowheads="1"/>
        </xdr:cNvSpPr>
      </xdr:nvSpPr>
      <xdr:spPr bwMode="auto">
        <a:xfrm>
          <a:off x="79284286"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73" name="AutoShape 2" descr="10410.jpg">
          <a:extLst>
            <a:ext uri="{FF2B5EF4-FFF2-40B4-BE49-F238E27FC236}">
              <a16:creationId xmlns:a16="http://schemas.microsoft.com/office/drawing/2014/main" id="{BF0E194B-BBB5-4D03-BCCE-30280410B660}"/>
            </a:ext>
          </a:extLst>
        </xdr:cNvPr>
        <xdr:cNvSpPr>
          <a:spLocks noChangeAspect="1" noChangeArrowheads="1"/>
        </xdr:cNvSpPr>
      </xdr:nvSpPr>
      <xdr:spPr bwMode="auto">
        <a:xfrm>
          <a:off x="77923571"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75" name="AutoShape 2" descr="10410.jpg">
          <a:extLst>
            <a:ext uri="{FF2B5EF4-FFF2-40B4-BE49-F238E27FC236}">
              <a16:creationId xmlns:a16="http://schemas.microsoft.com/office/drawing/2014/main" id="{A0D958B7-DA08-4D17-9254-74BCFB33DDC6}"/>
            </a:ext>
          </a:extLst>
        </xdr:cNvPr>
        <xdr:cNvSpPr>
          <a:spLocks noChangeAspect="1" noChangeArrowheads="1"/>
        </xdr:cNvSpPr>
      </xdr:nvSpPr>
      <xdr:spPr bwMode="auto">
        <a:xfrm>
          <a:off x="79284286"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76" name="AutoShape 2" descr="10410.jpg">
          <a:extLst>
            <a:ext uri="{FF2B5EF4-FFF2-40B4-BE49-F238E27FC236}">
              <a16:creationId xmlns:a16="http://schemas.microsoft.com/office/drawing/2014/main" id="{E287B656-CCE4-420E-9A14-419E2377FBE0}"/>
            </a:ext>
          </a:extLst>
        </xdr:cNvPr>
        <xdr:cNvSpPr>
          <a:spLocks noChangeAspect="1" noChangeArrowheads="1"/>
        </xdr:cNvSpPr>
      </xdr:nvSpPr>
      <xdr:spPr bwMode="auto">
        <a:xfrm>
          <a:off x="77923571"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77" name="AutoShape 2" descr="10410.jpg">
          <a:extLst>
            <a:ext uri="{FF2B5EF4-FFF2-40B4-BE49-F238E27FC236}">
              <a16:creationId xmlns:a16="http://schemas.microsoft.com/office/drawing/2014/main" id="{BA5390B9-9AFF-4A46-96A8-EAD677E18FF4}"/>
            </a:ext>
          </a:extLst>
        </xdr:cNvPr>
        <xdr:cNvSpPr>
          <a:spLocks noChangeAspect="1" noChangeArrowheads="1"/>
        </xdr:cNvSpPr>
      </xdr:nvSpPr>
      <xdr:spPr bwMode="auto">
        <a:xfrm>
          <a:off x="79284286"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78" name="AutoShape 2" descr="10410.jpg">
          <a:extLst>
            <a:ext uri="{FF2B5EF4-FFF2-40B4-BE49-F238E27FC236}">
              <a16:creationId xmlns:a16="http://schemas.microsoft.com/office/drawing/2014/main" id="{58E1B717-C53B-45D2-A3D8-D7D9183DC06C}"/>
            </a:ext>
          </a:extLst>
        </xdr:cNvPr>
        <xdr:cNvSpPr>
          <a:spLocks noChangeAspect="1" noChangeArrowheads="1"/>
        </xdr:cNvSpPr>
      </xdr:nvSpPr>
      <xdr:spPr bwMode="auto">
        <a:xfrm>
          <a:off x="77923571"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79" name="AutoShape 2" descr="10410.jpg">
          <a:extLst>
            <a:ext uri="{FF2B5EF4-FFF2-40B4-BE49-F238E27FC236}">
              <a16:creationId xmlns:a16="http://schemas.microsoft.com/office/drawing/2014/main" id="{B423529A-18CF-4EDC-BCD6-850E307553F0}"/>
            </a:ext>
          </a:extLst>
        </xdr:cNvPr>
        <xdr:cNvSpPr>
          <a:spLocks noChangeAspect="1" noChangeArrowheads="1"/>
        </xdr:cNvSpPr>
      </xdr:nvSpPr>
      <xdr:spPr bwMode="auto">
        <a:xfrm>
          <a:off x="79284286"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80" name="AutoShape 2" descr="10410.jpg">
          <a:extLst>
            <a:ext uri="{FF2B5EF4-FFF2-40B4-BE49-F238E27FC236}">
              <a16:creationId xmlns:a16="http://schemas.microsoft.com/office/drawing/2014/main" id="{9E4235A9-1A7D-4260-9A6B-4FEDBFB6F086}"/>
            </a:ext>
          </a:extLst>
        </xdr:cNvPr>
        <xdr:cNvSpPr>
          <a:spLocks noChangeAspect="1" noChangeArrowheads="1"/>
        </xdr:cNvSpPr>
      </xdr:nvSpPr>
      <xdr:spPr bwMode="auto">
        <a:xfrm>
          <a:off x="77923571"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82" name="AutoShape 2" descr="10410.jpg">
          <a:extLst>
            <a:ext uri="{FF2B5EF4-FFF2-40B4-BE49-F238E27FC236}">
              <a16:creationId xmlns:a16="http://schemas.microsoft.com/office/drawing/2014/main" id="{2597C244-1596-4230-AAEE-E69868A9249D}"/>
            </a:ext>
          </a:extLst>
        </xdr:cNvPr>
        <xdr:cNvSpPr>
          <a:spLocks noChangeAspect="1" noChangeArrowheads="1"/>
        </xdr:cNvSpPr>
      </xdr:nvSpPr>
      <xdr:spPr bwMode="auto">
        <a:xfrm>
          <a:off x="79284286"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83" name="AutoShape 2" descr="10410.jpg">
          <a:extLst>
            <a:ext uri="{FF2B5EF4-FFF2-40B4-BE49-F238E27FC236}">
              <a16:creationId xmlns:a16="http://schemas.microsoft.com/office/drawing/2014/main" id="{B6BC6AD0-44D7-45FA-B7E0-C57FD43DC409}"/>
            </a:ext>
          </a:extLst>
        </xdr:cNvPr>
        <xdr:cNvSpPr>
          <a:spLocks noChangeAspect="1" noChangeArrowheads="1"/>
        </xdr:cNvSpPr>
      </xdr:nvSpPr>
      <xdr:spPr bwMode="auto">
        <a:xfrm>
          <a:off x="77923571"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84" name="AutoShape 2" descr="10410.jpg">
          <a:extLst>
            <a:ext uri="{FF2B5EF4-FFF2-40B4-BE49-F238E27FC236}">
              <a16:creationId xmlns:a16="http://schemas.microsoft.com/office/drawing/2014/main" id="{9FA54084-AB95-4AA8-AE79-7A22D4A4C085}"/>
            </a:ext>
          </a:extLst>
        </xdr:cNvPr>
        <xdr:cNvSpPr>
          <a:spLocks noChangeAspect="1" noChangeArrowheads="1"/>
        </xdr:cNvSpPr>
      </xdr:nvSpPr>
      <xdr:spPr bwMode="auto">
        <a:xfrm>
          <a:off x="79284286"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85" name="AutoShape 2" descr="10410.jpg">
          <a:extLst>
            <a:ext uri="{FF2B5EF4-FFF2-40B4-BE49-F238E27FC236}">
              <a16:creationId xmlns:a16="http://schemas.microsoft.com/office/drawing/2014/main" id="{F7E377FD-F08D-405D-A94A-A1325D25DD9D}"/>
            </a:ext>
          </a:extLst>
        </xdr:cNvPr>
        <xdr:cNvSpPr>
          <a:spLocks noChangeAspect="1" noChangeArrowheads="1"/>
        </xdr:cNvSpPr>
      </xdr:nvSpPr>
      <xdr:spPr bwMode="auto">
        <a:xfrm>
          <a:off x="77923571"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86" name="AutoShape 2" descr="10410.jpg">
          <a:extLst>
            <a:ext uri="{FF2B5EF4-FFF2-40B4-BE49-F238E27FC236}">
              <a16:creationId xmlns:a16="http://schemas.microsoft.com/office/drawing/2014/main" id="{58F0E967-B51A-455B-B0EB-AAC55787BA9B}"/>
            </a:ext>
          </a:extLst>
        </xdr:cNvPr>
        <xdr:cNvSpPr>
          <a:spLocks noChangeAspect="1" noChangeArrowheads="1"/>
        </xdr:cNvSpPr>
      </xdr:nvSpPr>
      <xdr:spPr bwMode="auto">
        <a:xfrm>
          <a:off x="79284286" y="806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3</xdr:row>
      <xdr:rowOff>0</xdr:rowOff>
    </xdr:from>
    <xdr:ext cx="0" cy="171450"/>
    <xdr:sp macro="" textlink="">
      <xdr:nvSpPr>
        <xdr:cNvPr id="87" name="AutoShape 2" descr="10410.jpg">
          <a:extLst>
            <a:ext uri="{FF2B5EF4-FFF2-40B4-BE49-F238E27FC236}">
              <a16:creationId xmlns:a16="http://schemas.microsoft.com/office/drawing/2014/main" id="{2BBC6B82-41FF-4137-84AC-786489033BC2}"/>
            </a:ext>
          </a:extLst>
        </xdr:cNvPr>
        <xdr:cNvSpPr>
          <a:spLocks noChangeAspect="1" noChangeArrowheads="1"/>
        </xdr:cNvSpPr>
      </xdr:nvSpPr>
      <xdr:spPr bwMode="auto">
        <a:xfrm>
          <a:off x="61935179" y="30888214"/>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3</xdr:row>
      <xdr:rowOff>0</xdr:rowOff>
    </xdr:from>
    <xdr:ext cx="0" cy="171450"/>
    <xdr:sp macro="" textlink="">
      <xdr:nvSpPr>
        <xdr:cNvPr id="88" name="AutoShape 2" descr="10410.jpg">
          <a:extLst>
            <a:ext uri="{FF2B5EF4-FFF2-40B4-BE49-F238E27FC236}">
              <a16:creationId xmlns:a16="http://schemas.microsoft.com/office/drawing/2014/main" id="{ECD8FC2A-4B9D-413A-961E-A551BC3A828B}"/>
            </a:ext>
          </a:extLst>
        </xdr:cNvPr>
        <xdr:cNvSpPr>
          <a:spLocks noChangeAspect="1" noChangeArrowheads="1"/>
        </xdr:cNvSpPr>
      </xdr:nvSpPr>
      <xdr:spPr bwMode="auto">
        <a:xfrm>
          <a:off x="63295893" y="30888214"/>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3</xdr:row>
      <xdr:rowOff>0</xdr:rowOff>
    </xdr:from>
    <xdr:ext cx="0" cy="171450"/>
    <xdr:sp macro="" textlink="">
      <xdr:nvSpPr>
        <xdr:cNvPr id="89" name="AutoShape 2" descr="10410.jpg">
          <a:extLst>
            <a:ext uri="{FF2B5EF4-FFF2-40B4-BE49-F238E27FC236}">
              <a16:creationId xmlns:a16="http://schemas.microsoft.com/office/drawing/2014/main" id="{B511E621-5F6C-49D0-8E0B-F20C8543F51D}"/>
            </a:ext>
          </a:extLst>
        </xdr:cNvPr>
        <xdr:cNvSpPr>
          <a:spLocks noChangeAspect="1" noChangeArrowheads="1"/>
        </xdr:cNvSpPr>
      </xdr:nvSpPr>
      <xdr:spPr bwMode="auto">
        <a:xfrm>
          <a:off x="61935179" y="30888214"/>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3</xdr:row>
      <xdr:rowOff>0</xdr:rowOff>
    </xdr:from>
    <xdr:ext cx="0" cy="171450"/>
    <xdr:sp macro="" textlink="">
      <xdr:nvSpPr>
        <xdr:cNvPr id="90" name="AutoShape 2" descr="10410.jpg">
          <a:extLst>
            <a:ext uri="{FF2B5EF4-FFF2-40B4-BE49-F238E27FC236}">
              <a16:creationId xmlns:a16="http://schemas.microsoft.com/office/drawing/2014/main" id="{532AD01D-91F0-4DD6-B25F-D472993072AC}"/>
            </a:ext>
          </a:extLst>
        </xdr:cNvPr>
        <xdr:cNvSpPr>
          <a:spLocks noChangeAspect="1" noChangeArrowheads="1"/>
        </xdr:cNvSpPr>
      </xdr:nvSpPr>
      <xdr:spPr bwMode="auto">
        <a:xfrm>
          <a:off x="63295893" y="30888214"/>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25</xdr:row>
      <xdr:rowOff>0</xdr:rowOff>
    </xdr:from>
    <xdr:ext cx="295275" cy="6029224"/>
    <xdr:sp macro="" textlink="">
      <xdr:nvSpPr>
        <xdr:cNvPr id="91" name="AutoShape 2" descr="10410.jpg">
          <a:extLst>
            <a:ext uri="{FF2B5EF4-FFF2-40B4-BE49-F238E27FC236}">
              <a16:creationId xmlns:a16="http://schemas.microsoft.com/office/drawing/2014/main" id="{A26D692C-8D62-4B8F-BAF6-0461D8383B6D}"/>
            </a:ext>
          </a:extLst>
        </xdr:cNvPr>
        <xdr:cNvSpPr>
          <a:spLocks noChangeAspect="1" noChangeArrowheads="1"/>
        </xdr:cNvSpPr>
      </xdr:nvSpPr>
      <xdr:spPr bwMode="auto">
        <a:xfrm>
          <a:off x="63295893" y="106045000"/>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25</xdr:row>
      <xdr:rowOff>0</xdr:rowOff>
    </xdr:from>
    <xdr:ext cx="0" cy="171450"/>
    <xdr:sp macro="" textlink="">
      <xdr:nvSpPr>
        <xdr:cNvPr id="92" name="AutoShape 2" descr="10410.jpg">
          <a:extLst>
            <a:ext uri="{FF2B5EF4-FFF2-40B4-BE49-F238E27FC236}">
              <a16:creationId xmlns:a16="http://schemas.microsoft.com/office/drawing/2014/main" id="{0E579BB7-B079-4178-9C75-AB4797278EA0}"/>
            </a:ext>
          </a:extLst>
        </xdr:cNvPr>
        <xdr:cNvSpPr>
          <a:spLocks noChangeAspect="1" noChangeArrowheads="1"/>
        </xdr:cNvSpPr>
      </xdr:nvSpPr>
      <xdr:spPr bwMode="auto">
        <a:xfrm>
          <a:off x="61935179" y="1060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25</xdr:row>
      <xdr:rowOff>0</xdr:rowOff>
    </xdr:from>
    <xdr:ext cx="295275" cy="6029224"/>
    <xdr:sp macro="" textlink="">
      <xdr:nvSpPr>
        <xdr:cNvPr id="93" name="AutoShape 2" descr="10410.jpg">
          <a:extLst>
            <a:ext uri="{FF2B5EF4-FFF2-40B4-BE49-F238E27FC236}">
              <a16:creationId xmlns:a16="http://schemas.microsoft.com/office/drawing/2014/main" id="{31CFA78B-0964-4E1C-9927-ECCF131A3B59}"/>
            </a:ext>
          </a:extLst>
        </xdr:cNvPr>
        <xdr:cNvSpPr>
          <a:spLocks noChangeAspect="1" noChangeArrowheads="1"/>
        </xdr:cNvSpPr>
      </xdr:nvSpPr>
      <xdr:spPr bwMode="auto">
        <a:xfrm>
          <a:off x="63295893" y="106045000"/>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25</xdr:row>
      <xdr:rowOff>0</xdr:rowOff>
    </xdr:from>
    <xdr:ext cx="295275" cy="6029224"/>
    <xdr:sp macro="" textlink="">
      <xdr:nvSpPr>
        <xdr:cNvPr id="95" name="AutoShape 2" descr="10410.jpg">
          <a:extLst>
            <a:ext uri="{FF2B5EF4-FFF2-40B4-BE49-F238E27FC236}">
              <a16:creationId xmlns:a16="http://schemas.microsoft.com/office/drawing/2014/main" id="{070C172B-B7CF-48E8-BEEF-5CEDC6A7EAA3}"/>
            </a:ext>
          </a:extLst>
        </xdr:cNvPr>
        <xdr:cNvSpPr>
          <a:spLocks noChangeAspect="1" noChangeArrowheads="1"/>
        </xdr:cNvSpPr>
      </xdr:nvSpPr>
      <xdr:spPr bwMode="auto">
        <a:xfrm>
          <a:off x="63908214" y="106045000"/>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25</xdr:row>
      <xdr:rowOff>0</xdr:rowOff>
    </xdr:from>
    <xdr:ext cx="0" cy="171450"/>
    <xdr:sp macro="" textlink="">
      <xdr:nvSpPr>
        <xdr:cNvPr id="96" name="AutoShape 2" descr="10410.jpg">
          <a:extLst>
            <a:ext uri="{FF2B5EF4-FFF2-40B4-BE49-F238E27FC236}">
              <a16:creationId xmlns:a16="http://schemas.microsoft.com/office/drawing/2014/main" id="{D0CD0B2A-5E74-4B2C-B0A2-652984B23A99}"/>
            </a:ext>
          </a:extLst>
        </xdr:cNvPr>
        <xdr:cNvSpPr>
          <a:spLocks noChangeAspect="1" noChangeArrowheads="1"/>
        </xdr:cNvSpPr>
      </xdr:nvSpPr>
      <xdr:spPr bwMode="auto">
        <a:xfrm>
          <a:off x="63295893" y="1060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25</xdr:row>
      <xdr:rowOff>0</xdr:rowOff>
    </xdr:from>
    <xdr:ext cx="295275" cy="6029224"/>
    <xdr:sp macro="" textlink="">
      <xdr:nvSpPr>
        <xdr:cNvPr id="97" name="AutoShape 2" descr="10410.jpg">
          <a:extLst>
            <a:ext uri="{FF2B5EF4-FFF2-40B4-BE49-F238E27FC236}">
              <a16:creationId xmlns:a16="http://schemas.microsoft.com/office/drawing/2014/main" id="{3D6E69D5-F8B8-47FF-AF3A-9CEEB5875C8C}"/>
            </a:ext>
          </a:extLst>
        </xdr:cNvPr>
        <xdr:cNvSpPr>
          <a:spLocks noChangeAspect="1" noChangeArrowheads="1"/>
        </xdr:cNvSpPr>
      </xdr:nvSpPr>
      <xdr:spPr bwMode="auto">
        <a:xfrm>
          <a:off x="63908214" y="106045000"/>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25</xdr:row>
      <xdr:rowOff>0</xdr:rowOff>
    </xdr:from>
    <xdr:ext cx="0" cy="171450"/>
    <xdr:sp macro="" textlink="">
      <xdr:nvSpPr>
        <xdr:cNvPr id="98" name="AutoShape 2" descr="10410.jpg">
          <a:extLst>
            <a:ext uri="{FF2B5EF4-FFF2-40B4-BE49-F238E27FC236}">
              <a16:creationId xmlns:a16="http://schemas.microsoft.com/office/drawing/2014/main" id="{E0D4A764-9D55-49DF-8C58-5F3A4E00CBDA}"/>
            </a:ext>
          </a:extLst>
        </xdr:cNvPr>
        <xdr:cNvSpPr>
          <a:spLocks noChangeAspect="1" noChangeArrowheads="1"/>
        </xdr:cNvSpPr>
      </xdr:nvSpPr>
      <xdr:spPr bwMode="auto">
        <a:xfrm>
          <a:off x="61935179" y="1060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25</xdr:row>
      <xdr:rowOff>0</xdr:rowOff>
    </xdr:from>
    <xdr:ext cx="0" cy="171450"/>
    <xdr:sp macro="" textlink="">
      <xdr:nvSpPr>
        <xdr:cNvPr id="99" name="AutoShape 2" descr="10410.jpg">
          <a:extLst>
            <a:ext uri="{FF2B5EF4-FFF2-40B4-BE49-F238E27FC236}">
              <a16:creationId xmlns:a16="http://schemas.microsoft.com/office/drawing/2014/main" id="{B9171DD7-E2A0-4FB2-AC39-B79330F93360}"/>
            </a:ext>
          </a:extLst>
        </xdr:cNvPr>
        <xdr:cNvSpPr>
          <a:spLocks noChangeAspect="1" noChangeArrowheads="1"/>
        </xdr:cNvSpPr>
      </xdr:nvSpPr>
      <xdr:spPr bwMode="auto">
        <a:xfrm>
          <a:off x="63295893" y="1060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4</xdr:row>
      <xdr:rowOff>0</xdr:rowOff>
    </xdr:from>
    <xdr:ext cx="295275" cy="5895077"/>
    <xdr:sp macro="" textlink="">
      <xdr:nvSpPr>
        <xdr:cNvPr id="100" name="AutoShape 2" descr="10410.jpg">
          <a:extLst>
            <a:ext uri="{FF2B5EF4-FFF2-40B4-BE49-F238E27FC236}">
              <a16:creationId xmlns:a16="http://schemas.microsoft.com/office/drawing/2014/main" id="{411EEB5F-BB04-4372-B704-946723BC8C7B}"/>
            </a:ext>
          </a:extLst>
        </xdr:cNvPr>
        <xdr:cNvSpPr>
          <a:spLocks noChangeAspect="1" noChangeArrowheads="1"/>
        </xdr:cNvSpPr>
      </xdr:nvSpPr>
      <xdr:spPr bwMode="auto">
        <a:xfrm>
          <a:off x="63295893" y="93549107"/>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4</xdr:row>
      <xdr:rowOff>0</xdr:rowOff>
    </xdr:from>
    <xdr:ext cx="0" cy="171450"/>
    <xdr:sp macro="" textlink="">
      <xdr:nvSpPr>
        <xdr:cNvPr id="101" name="AutoShape 2" descr="10410.jpg">
          <a:extLst>
            <a:ext uri="{FF2B5EF4-FFF2-40B4-BE49-F238E27FC236}">
              <a16:creationId xmlns:a16="http://schemas.microsoft.com/office/drawing/2014/main" id="{0D7176C7-5536-40C9-8313-2C19E1BEBE15}"/>
            </a:ext>
          </a:extLst>
        </xdr:cNvPr>
        <xdr:cNvSpPr>
          <a:spLocks noChangeAspect="1" noChangeArrowheads="1"/>
        </xdr:cNvSpPr>
      </xdr:nvSpPr>
      <xdr:spPr bwMode="auto">
        <a:xfrm>
          <a:off x="61935179" y="93549107"/>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4</xdr:row>
      <xdr:rowOff>0</xdr:rowOff>
    </xdr:from>
    <xdr:ext cx="295275" cy="5895077"/>
    <xdr:sp macro="" textlink="">
      <xdr:nvSpPr>
        <xdr:cNvPr id="102" name="AutoShape 2" descr="10410.jpg">
          <a:extLst>
            <a:ext uri="{FF2B5EF4-FFF2-40B4-BE49-F238E27FC236}">
              <a16:creationId xmlns:a16="http://schemas.microsoft.com/office/drawing/2014/main" id="{07351B71-72AB-457E-80AA-4CA1722B96BA}"/>
            </a:ext>
          </a:extLst>
        </xdr:cNvPr>
        <xdr:cNvSpPr>
          <a:spLocks noChangeAspect="1" noChangeArrowheads="1"/>
        </xdr:cNvSpPr>
      </xdr:nvSpPr>
      <xdr:spPr bwMode="auto">
        <a:xfrm>
          <a:off x="63295893" y="93549107"/>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4</xdr:row>
      <xdr:rowOff>0</xdr:rowOff>
    </xdr:from>
    <xdr:ext cx="295275" cy="5895077"/>
    <xdr:sp macro="" textlink="">
      <xdr:nvSpPr>
        <xdr:cNvPr id="103" name="AutoShape 2" descr="10410.jpg">
          <a:extLst>
            <a:ext uri="{FF2B5EF4-FFF2-40B4-BE49-F238E27FC236}">
              <a16:creationId xmlns:a16="http://schemas.microsoft.com/office/drawing/2014/main" id="{705F7653-C962-470C-BD64-B3CA2F74E162}"/>
            </a:ext>
          </a:extLst>
        </xdr:cNvPr>
        <xdr:cNvSpPr>
          <a:spLocks noChangeAspect="1" noChangeArrowheads="1"/>
        </xdr:cNvSpPr>
      </xdr:nvSpPr>
      <xdr:spPr bwMode="auto">
        <a:xfrm>
          <a:off x="63908214" y="93549107"/>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4</xdr:row>
      <xdr:rowOff>0</xdr:rowOff>
    </xdr:from>
    <xdr:ext cx="0" cy="171450"/>
    <xdr:sp macro="" textlink="">
      <xdr:nvSpPr>
        <xdr:cNvPr id="104" name="AutoShape 2" descr="10410.jpg">
          <a:extLst>
            <a:ext uri="{FF2B5EF4-FFF2-40B4-BE49-F238E27FC236}">
              <a16:creationId xmlns:a16="http://schemas.microsoft.com/office/drawing/2014/main" id="{EF090F01-ABD7-4204-B603-EF36F29BE0C3}"/>
            </a:ext>
          </a:extLst>
        </xdr:cNvPr>
        <xdr:cNvSpPr>
          <a:spLocks noChangeAspect="1" noChangeArrowheads="1"/>
        </xdr:cNvSpPr>
      </xdr:nvSpPr>
      <xdr:spPr bwMode="auto">
        <a:xfrm>
          <a:off x="63295893" y="93549107"/>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4</xdr:row>
      <xdr:rowOff>0</xdr:rowOff>
    </xdr:from>
    <xdr:ext cx="295275" cy="5895077"/>
    <xdr:sp macro="" textlink="">
      <xdr:nvSpPr>
        <xdr:cNvPr id="105" name="AutoShape 2" descr="10410.jpg">
          <a:extLst>
            <a:ext uri="{FF2B5EF4-FFF2-40B4-BE49-F238E27FC236}">
              <a16:creationId xmlns:a16="http://schemas.microsoft.com/office/drawing/2014/main" id="{C59ACE79-C27B-4E0D-AD1D-0EC37D37A662}"/>
            </a:ext>
          </a:extLst>
        </xdr:cNvPr>
        <xdr:cNvSpPr>
          <a:spLocks noChangeAspect="1" noChangeArrowheads="1"/>
        </xdr:cNvSpPr>
      </xdr:nvSpPr>
      <xdr:spPr bwMode="auto">
        <a:xfrm>
          <a:off x="63908214" y="93549107"/>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4</xdr:row>
      <xdr:rowOff>0</xdr:rowOff>
    </xdr:from>
    <xdr:ext cx="0" cy="171450"/>
    <xdr:sp macro="" textlink="">
      <xdr:nvSpPr>
        <xdr:cNvPr id="106" name="AutoShape 2" descr="10410.jpg">
          <a:extLst>
            <a:ext uri="{FF2B5EF4-FFF2-40B4-BE49-F238E27FC236}">
              <a16:creationId xmlns:a16="http://schemas.microsoft.com/office/drawing/2014/main" id="{98047863-1EA2-4BD1-8627-5CD4D32208B5}"/>
            </a:ext>
          </a:extLst>
        </xdr:cNvPr>
        <xdr:cNvSpPr>
          <a:spLocks noChangeAspect="1" noChangeArrowheads="1"/>
        </xdr:cNvSpPr>
      </xdr:nvSpPr>
      <xdr:spPr bwMode="auto">
        <a:xfrm>
          <a:off x="61935179" y="93549107"/>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4</xdr:row>
      <xdr:rowOff>0</xdr:rowOff>
    </xdr:from>
    <xdr:ext cx="0" cy="171450"/>
    <xdr:sp macro="" textlink="">
      <xdr:nvSpPr>
        <xdr:cNvPr id="107" name="AutoShape 2" descr="10410.jpg">
          <a:extLst>
            <a:ext uri="{FF2B5EF4-FFF2-40B4-BE49-F238E27FC236}">
              <a16:creationId xmlns:a16="http://schemas.microsoft.com/office/drawing/2014/main" id="{CC6635E0-1830-4948-91DE-9ED02C66CB04}"/>
            </a:ext>
          </a:extLst>
        </xdr:cNvPr>
        <xdr:cNvSpPr>
          <a:spLocks noChangeAspect="1" noChangeArrowheads="1"/>
        </xdr:cNvSpPr>
      </xdr:nvSpPr>
      <xdr:spPr bwMode="auto">
        <a:xfrm>
          <a:off x="63295893" y="93549107"/>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3</xdr:row>
      <xdr:rowOff>0</xdr:rowOff>
    </xdr:from>
    <xdr:ext cx="0" cy="171450"/>
    <xdr:sp macro="" textlink="">
      <xdr:nvSpPr>
        <xdr:cNvPr id="108" name="AutoShape 2" descr="10410.jpg">
          <a:extLst>
            <a:ext uri="{FF2B5EF4-FFF2-40B4-BE49-F238E27FC236}">
              <a16:creationId xmlns:a16="http://schemas.microsoft.com/office/drawing/2014/main" id="{F637D343-4158-4767-84E8-2B51306AD332}"/>
            </a:ext>
          </a:extLst>
        </xdr:cNvPr>
        <xdr:cNvSpPr>
          <a:spLocks noChangeAspect="1" noChangeArrowheads="1"/>
        </xdr:cNvSpPr>
      </xdr:nvSpPr>
      <xdr:spPr bwMode="auto">
        <a:xfrm>
          <a:off x="61935179" y="92710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3</xdr:row>
      <xdr:rowOff>0</xdr:rowOff>
    </xdr:from>
    <xdr:ext cx="0" cy="171450"/>
    <xdr:sp macro="" textlink="">
      <xdr:nvSpPr>
        <xdr:cNvPr id="109" name="AutoShape 2" descr="10410.jpg">
          <a:extLst>
            <a:ext uri="{FF2B5EF4-FFF2-40B4-BE49-F238E27FC236}">
              <a16:creationId xmlns:a16="http://schemas.microsoft.com/office/drawing/2014/main" id="{88C47599-3295-4AAF-BEEE-7AA78BA2F086}"/>
            </a:ext>
          </a:extLst>
        </xdr:cNvPr>
        <xdr:cNvSpPr>
          <a:spLocks noChangeAspect="1" noChangeArrowheads="1"/>
        </xdr:cNvSpPr>
      </xdr:nvSpPr>
      <xdr:spPr bwMode="auto">
        <a:xfrm>
          <a:off x="63295893" y="92710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3</xdr:row>
      <xdr:rowOff>0</xdr:rowOff>
    </xdr:from>
    <xdr:ext cx="0" cy="171450"/>
    <xdr:sp macro="" textlink="">
      <xdr:nvSpPr>
        <xdr:cNvPr id="110" name="AutoShape 2" descr="10410.jpg">
          <a:extLst>
            <a:ext uri="{FF2B5EF4-FFF2-40B4-BE49-F238E27FC236}">
              <a16:creationId xmlns:a16="http://schemas.microsoft.com/office/drawing/2014/main" id="{3734D46D-2B70-4716-9CF6-E413D63DE405}"/>
            </a:ext>
          </a:extLst>
        </xdr:cNvPr>
        <xdr:cNvSpPr>
          <a:spLocks noChangeAspect="1" noChangeArrowheads="1"/>
        </xdr:cNvSpPr>
      </xdr:nvSpPr>
      <xdr:spPr bwMode="auto">
        <a:xfrm>
          <a:off x="61935179" y="92710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3</xdr:row>
      <xdr:rowOff>0</xdr:rowOff>
    </xdr:from>
    <xdr:ext cx="0" cy="171450"/>
    <xdr:sp macro="" textlink="">
      <xdr:nvSpPr>
        <xdr:cNvPr id="111" name="AutoShape 2" descr="10410.jpg">
          <a:extLst>
            <a:ext uri="{FF2B5EF4-FFF2-40B4-BE49-F238E27FC236}">
              <a16:creationId xmlns:a16="http://schemas.microsoft.com/office/drawing/2014/main" id="{72510E4A-3987-44C4-95AC-1970B3DA0CB5}"/>
            </a:ext>
          </a:extLst>
        </xdr:cNvPr>
        <xdr:cNvSpPr>
          <a:spLocks noChangeAspect="1" noChangeArrowheads="1"/>
        </xdr:cNvSpPr>
      </xdr:nvSpPr>
      <xdr:spPr bwMode="auto">
        <a:xfrm>
          <a:off x="63295893" y="92710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25</xdr:row>
      <xdr:rowOff>0</xdr:rowOff>
    </xdr:from>
    <xdr:ext cx="295275" cy="5895077"/>
    <xdr:sp macro="" textlink="">
      <xdr:nvSpPr>
        <xdr:cNvPr id="112" name="AutoShape 2" descr="10410.jpg">
          <a:extLst>
            <a:ext uri="{FF2B5EF4-FFF2-40B4-BE49-F238E27FC236}">
              <a16:creationId xmlns:a16="http://schemas.microsoft.com/office/drawing/2014/main" id="{C8DDF49B-4AD9-49F1-88FD-24A95AF3960F}"/>
            </a:ext>
          </a:extLst>
        </xdr:cNvPr>
        <xdr:cNvSpPr>
          <a:spLocks noChangeAspect="1" noChangeArrowheads="1"/>
        </xdr:cNvSpPr>
      </xdr:nvSpPr>
      <xdr:spPr bwMode="auto">
        <a:xfrm>
          <a:off x="63295893" y="10604500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25</xdr:row>
      <xdr:rowOff>0</xdr:rowOff>
    </xdr:from>
    <xdr:ext cx="0" cy="171450"/>
    <xdr:sp macro="" textlink="">
      <xdr:nvSpPr>
        <xdr:cNvPr id="113" name="AutoShape 2" descr="10410.jpg">
          <a:extLst>
            <a:ext uri="{FF2B5EF4-FFF2-40B4-BE49-F238E27FC236}">
              <a16:creationId xmlns:a16="http://schemas.microsoft.com/office/drawing/2014/main" id="{8E22405F-CC2D-40C5-8B66-AAB8DD745D53}"/>
            </a:ext>
          </a:extLst>
        </xdr:cNvPr>
        <xdr:cNvSpPr>
          <a:spLocks noChangeAspect="1" noChangeArrowheads="1"/>
        </xdr:cNvSpPr>
      </xdr:nvSpPr>
      <xdr:spPr bwMode="auto">
        <a:xfrm>
          <a:off x="61935179" y="1060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25</xdr:row>
      <xdr:rowOff>0</xdr:rowOff>
    </xdr:from>
    <xdr:ext cx="295275" cy="5895077"/>
    <xdr:sp macro="" textlink="">
      <xdr:nvSpPr>
        <xdr:cNvPr id="114" name="AutoShape 2" descr="10410.jpg">
          <a:extLst>
            <a:ext uri="{FF2B5EF4-FFF2-40B4-BE49-F238E27FC236}">
              <a16:creationId xmlns:a16="http://schemas.microsoft.com/office/drawing/2014/main" id="{5BD04D16-2AAD-4462-8622-87AEFFCF2706}"/>
            </a:ext>
          </a:extLst>
        </xdr:cNvPr>
        <xdr:cNvSpPr>
          <a:spLocks noChangeAspect="1" noChangeArrowheads="1"/>
        </xdr:cNvSpPr>
      </xdr:nvSpPr>
      <xdr:spPr bwMode="auto">
        <a:xfrm>
          <a:off x="63295893" y="10604500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25</xdr:row>
      <xdr:rowOff>0</xdr:rowOff>
    </xdr:from>
    <xdr:ext cx="295275" cy="5895077"/>
    <xdr:sp macro="" textlink="">
      <xdr:nvSpPr>
        <xdr:cNvPr id="115" name="AutoShape 2" descr="10410.jpg">
          <a:extLst>
            <a:ext uri="{FF2B5EF4-FFF2-40B4-BE49-F238E27FC236}">
              <a16:creationId xmlns:a16="http://schemas.microsoft.com/office/drawing/2014/main" id="{2239703B-80A2-4A69-B158-1F9B214EF15F}"/>
            </a:ext>
          </a:extLst>
        </xdr:cNvPr>
        <xdr:cNvSpPr>
          <a:spLocks noChangeAspect="1" noChangeArrowheads="1"/>
        </xdr:cNvSpPr>
      </xdr:nvSpPr>
      <xdr:spPr bwMode="auto">
        <a:xfrm>
          <a:off x="63908214" y="10604500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25</xdr:row>
      <xdr:rowOff>0</xdr:rowOff>
    </xdr:from>
    <xdr:ext cx="0" cy="171450"/>
    <xdr:sp macro="" textlink="">
      <xdr:nvSpPr>
        <xdr:cNvPr id="116" name="AutoShape 2" descr="10410.jpg">
          <a:extLst>
            <a:ext uri="{FF2B5EF4-FFF2-40B4-BE49-F238E27FC236}">
              <a16:creationId xmlns:a16="http://schemas.microsoft.com/office/drawing/2014/main" id="{CAA67CC0-735B-4A36-86AF-6854E2BBC6E8}"/>
            </a:ext>
          </a:extLst>
        </xdr:cNvPr>
        <xdr:cNvSpPr>
          <a:spLocks noChangeAspect="1" noChangeArrowheads="1"/>
        </xdr:cNvSpPr>
      </xdr:nvSpPr>
      <xdr:spPr bwMode="auto">
        <a:xfrm>
          <a:off x="63295893" y="1060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25</xdr:row>
      <xdr:rowOff>0</xdr:rowOff>
    </xdr:from>
    <xdr:ext cx="295275" cy="5895077"/>
    <xdr:sp macro="" textlink="">
      <xdr:nvSpPr>
        <xdr:cNvPr id="117" name="AutoShape 2" descr="10410.jpg">
          <a:extLst>
            <a:ext uri="{FF2B5EF4-FFF2-40B4-BE49-F238E27FC236}">
              <a16:creationId xmlns:a16="http://schemas.microsoft.com/office/drawing/2014/main" id="{0538FDA5-2B4E-4218-AE6D-FAE6709C81E7}"/>
            </a:ext>
          </a:extLst>
        </xdr:cNvPr>
        <xdr:cNvSpPr>
          <a:spLocks noChangeAspect="1" noChangeArrowheads="1"/>
        </xdr:cNvSpPr>
      </xdr:nvSpPr>
      <xdr:spPr bwMode="auto">
        <a:xfrm>
          <a:off x="63908214" y="10604500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18" name="AutoShape 2" descr="10410.jpg">
          <a:extLst>
            <a:ext uri="{FF2B5EF4-FFF2-40B4-BE49-F238E27FC236}">
              <a16:creationId xmlns:a16="http://schemas.microsoft.com/office/drawing/2014/main" id="{13F786B1-B3E6-438D-B345-EBED771DAF5D}"/>
            </a:ext>
          </a:extLst>
        </xdr:cNvPr>
        <xdr:cNvSpPr>
          <a:spLocks noChangeAspect="1" noChangeArrowheads="1"/>
        </xdr:cNvSpPr>
      </xdr:nvSpPr>
      <xdr:spPr bwMode="auto">
        <a:xfrm>
          <a:off x="61935179" y="11278053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19" name="AutoShape 2" descr="10410.jpg">
          <a:extLst>
            <a:ext uri="{FF2B5EF4-FFF2-40B4-BE49-F238E27FC236}">
              <a16:creationId xmlns:a16="http://schemas.microsoft.com/office/drawing/2014/main" id="{E3545F3D-12CF-4B73-A496-0D8EAA3DDA18}"/>
            </a:ext>
          </a:extLst>
        </xdr:cNvPr>
        <xdr:cNvSpPr>
          <a:spLocks noChangeAspect="1" noChangeArrowheads="1"/>
        </xdr:cNvSpPr>
      </xdr:nvSpPr>
      <xdr:spPr bwMode="auto">
        <a:xfrm>
          <a:off x="63295893" y="1133475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20" name="AutoShape 2" descr="10410.jpg">
          <a:extLst>
            <a:ext uri="{FF2B5EF4-FFF2-40B4-BE49-F238E27FC236}">
              <a16:creationId xmlns:a16="http://schemas.microsoft.com/office/drawing/2014/main" id="{3D648251-EBD4-4A06-973F-E15371233E95}"/>
            </a:ext>
          </a:extLst>
        </xdr:cNvPr>
        <xdr:cNvSpPr>
          <a:spLocks noChangeAspect="1" noChangeArrowheads="1"/>
        </xdr:cNvSpPr>
      </xdr:nvSpPr>
      <xdr:spPr bwMode="auto">
        <a:xfrm>
          <a:off x="61935179" y="116794643"/>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21" name="AutoShape 2" descr="10410.jpg">
          <a:extLst>
            <a:ext uri="{FF2B5EF4-FFF2-40B4-BE49-F238E27FC236}">
              <a16:creationId xmlns:a16="http://schemas.microsoft.com/office/drawing/2014/main" id="{2F30BF7D-0084-4489-B1E4-051CABA7EF4F}"/>
            </a:ext>
          </a:extLst>
        </xdr:cNvPr>
        <xdr:cNvSpPr>
          <a:spLocks noChangeAspect="1" noChangeArrowheads="1"/>
        </xdr:cNvSpPr>
      </xdr:nvSpPr>
      <xdr:spPr bwMode="auto">
        <a:xfrm>
          <a:off x="63295893" y="116794643"/>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22" name="AutoShape 2" descr="10410.jpg">
          <a:extLst>
            <a:ext uri="{FF2B5EF4-FFF2-40B4-BE49-F238E27FC236}">
              <a16:creationId xmlns:a16="http://schemas.microsoft.com/office/drawing/2014/main" id="{504428F3-A6B1-4663-9982-06E73CB823F2}"/>
            </a:ext>
          </a:extLst>
        </xdr:cNvPr>
        <xdr:cNvSpPr>
          <a:spLocks noChangeAspect="1" noChangeArrowheads="1"/>
        </xdr:cNvSpPr>
      </xdr:nvSpPr>
      <xdr:spPr bwMode="auto">
        <a:xfrm>
          <a:off x="61935179" y="116794643"/>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23" name="AutoShape 2" descr="10410.jpg">
          <a:extLst>
            <a:ext uri="{FF2B5EF4-FFF2-40B4-BE49-F238E27FC236}">
              <a16:creationId xmlns:a16="http://schemas.microsoft.com/office/drawing/2014/main" id="{E3463C8A-F8EC-4311-94B5-81D46D12DF83}"/>
            </a:ext>
          </a:extLst>
        </xdr:cNvPr>
        <xdr:cNvSpPr>
          <a:spLocks noChangeAspect="1" noChangeArrowheads="1"/>
        </xdr:cNvSpPr>
      </xdr:nvSpPr>
      <xdr:spPr bwMode="auto">
        <a:xfrm>
          <a:off x="63295893" y="116794643"/>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62</xdr:row>
      <xdr:rowOff>0</xdr:rowOff>
    </xdr:from>
    <xdr:ext cx="0" cy="171450"/>
    <xdr:sp macro="" textlink="">
      <xdr:nvSpPr>
        <xdr:cNvPr id="124" name="AutoShape 2" descr="10410.jpg">
          <a:extLst>
            <a:ext uri="{FF2B5EF4-FFF2-40B4-BE49-F238E27FC236}">
              <a16:creationId xmlns:a16="http://schemas.microsoft.com/office/drawing/2014/main" id="{D27A9FBE-CB0C-4BDE-B449-17522EBDD294}"/>
            </a:ext>
          </a:extLst>
        </xdr:cNvPr>
        <xdr:cNvSpPr>
          <a:spLocks noChangeAspect="1" noChangeArrowheads="1"/>
        </xdr:cNvSpPr>
      </xdr:nvSpPr>
      <xdr:spPr bwMode="auto">
        <a:xfrm>
          <a:off x="61935179" y="117633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62</xdr:row>
      <xdr:rowOff>0</xdr:rowOff>
    </xdr:from>
    <xdr:ext cx="0" cy="171450"/>
    <xdr:sp macro="" textlink="">
      <xdr:nvSpPr>
        <xdr:cNvPr id="126" name="AutoShape 2" descr="10410.jpg">
          <a:extLst>
            <a:ext uri="{FF2B5EF4-FFF2-40B4-BE49-F238E27FC236}">
              <a16:creationId xmlns:a16="http://schemas.microsoft.com/office/drawing/2014/main" id="{37796BC4-4836-46AB-8F3C-5E25F6E7BCCF}"/>
            </a:ext>
          </a:extLst>
        </xdr:cNvPr>
        <xdr:cNvSpPr>
          <a:spLocks noChangeAspect="1" noChangeArrowheads="1"/>
        </xdr:cNvSpPr>
      </xdr:nvSpPr>
      <xdr:spPr bwMode="auto">
        <a:xfrm>
          <a:off x="63295893" y="117633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62</xdr:row>
      <xdr:rowOff>0</xdr:rowOff>
    </xdr:from>
    <xdr:ext cx="0" cy="171450"/>
    <xdr:sp macro="" textlink="">
      <xdr:nvSpPr>
        <xdr:cNvPr id="127" name="AutoShape 2" descr="10410.jpg">
          <a:extLst>
            <a:ext uri="{FF2B5EF4-FFF2-40B4-BE49-F238E27FC236}">
              <a16:creationId xmlns:a16="http://schemas.microsoft.com/office/drawing/2014/main" id="{B06A7EB1-D1D3-468F-8A70-605C7B779455}"/>
            </a:ext>
          </a:extLst>
        </xdr:cNvPr>
        <xdr:cNvSpPr>
          <a:spLocks noChangeAspect="1" noChangeArrowheads="1"/>
        </xdr:cNvSpPr>
      </xdr:nvSpPr>
      <xdr:spPr bwMode="auto">
        <a:xfrm>
          <a:off x="61935179" y="117633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62</xdr:row>
      <xdr:rowOff>0</xdr:rowOff>
    </xdr:from>
    <xdr:ext cx="0" cy="171450"/>
    <xdr:sp macro="" textlink="">
      <xdr:nvSpPr>
        <xdr:cNvPr id="128" name="AutoShape 2" descr="10410.jpg">
          <a:extLst>
            <a:ext uri="{FF2B5EF4-FFF2-40B4-BE49-F238E27FC236}">
              <a16:creationId xmlns:a16="http://schemas.microsoft.com/office/drawing/2014/main" id="{A8ACB31F-B73E-4C5E-8A6F-E8699691F99D}"/>
            </a:ext>
          </a:extLst>
        </xdr:cNvPr>
        <xdr:cNvSpPr>
          <a:spLocks noChangeAspect="1" noChangeArrowheads="1"/>
        </xdr:cNvSpPr>
      </xdr:nvSpPr>
      <xdr:spPr bwMode="auto">
        <a:xfrm>
          <a:off x="63295893" y="117633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62</xdr:row>
      <xdr:rowOff>0</xdr:rowOff>
    </xdr:from>
    <xdr:ext cx="0" cy="171450"/>
    <xdr:sp macro="" textlink="">
      <xdr:nvSpPr>
        <xdr:cNvPr id="129" name="AutoShape 2" descr="10410.jpg">
          <a:extLst>
            <a:ext uri="{FF2B5EF4-FFF2-40B4-BE49-F238E27FC236}">
              <a16:creationId xmlns:a16="http://schemas.microsoft.com/office/drawing/2014/main" id="{A69E0323-E199-4BA8-9506-CF543DC46D07}"/>
            </a:ext>
          </a:extLst>
        </xdr:cNvPr>
        <xdr:cNvSpPr>
          <a:spLocks noChangeAspect="1" noChangeArrowheads="1"/>
        </xdr:cNvSpPr>
      </xdr:nvSpPr>
      <xdr:spPr bwMode="auto">
        <a:xfrm>
          <a:off x="61935179" y="117633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62</xdr:row>
      <xdr:rowOff>0</xdr:rowOff>
    </xdr:from>
    <xdr:ext cx="0" cy="171450"/>
    <xdr:sp macro="" textlink="">
      <xdr:nvSpPr>
        <xdr:cNvPr id="130" name="AutoShape 2" descr="10410.jpg">
          <a:extLst>
            <a:ext uri="{FF2B5EF4-FFF2-40B4-BE49-F238E27FC236}">
              <a16:creationId xmlns:a16="http://schemas.microsoft.com/office/drawing/2014/main" id="{31074677-08E5-42A7-B143-676FFF7BA974}"/>
            </a:ext>
          </a:extLst>
        </xdr:cNvPr>
        <xdr:cNvSpPr>
          <a:spLocks noChangeAspect="1" noChangeArrowheads="1"/>
        </xdr:cNvSpPr>
      </xdr:nvSpPr>
      <xdr:spPr bwMode="auto">
        <a:xfrm>
          <a:off x="63295893" y="117633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66</xdr:row>
      <xdr:rowOff>0</xdr:rowOff>
    </xdr:from>
    <xdr:ext cx="0" cy="171450"/>
    <xdr:sp macro="" textlink="">
      <xdr:nvSpPr>
        <xdr:cNvPr id="131" name="AutoShape 2" descr="10410.jpg">
          <a:extLst>
            <a:ext uri="{FF2B5EF4-FFF2-40B4-BE49-F238E27FC236}">
              <a16:creationId xmlns:a16="http://schemas.microsoft.com/office/drawing/2014/main" id="{0C0BDA1A-B4C0-4F28-B8A3-FF2636A3FDD6}"/>
            </a:ext>
          </a:extLst>
        </xdr:cNvPr>
        <xdr:cNvSpPr>
          <a:spLocks noChangeAspect="1" noChangeArrowheads="1"/>
        </xdr:cNvSpPr>
      </xdr:nvSpPr>
      <xdr:spPr bwMode="auto">
        <a:xfrm>
          <a:off x="61935179" y="122078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66</xdr:row>
      <xdr:rowOff>0</xdr:rowOff>
    </xdr:from>
    <xdr:ext cx="0" cy="171450"/>
    <xdr:sp macro="" textlink="">
      <xdr:nvSpPr>
        <xdr:cNvPr id="133" name="AutoShape 2" descr="10410.jpg">
          <a:extLst>
            <a:ext uri="{FF2B5EF4-FFF2-40B4-BE49-F238E27FC236}">
              <a16:creationId xmlns:a16="http://schemas.microsoft.com/office/drawing/2014/main" id="{17F93AE5-E336-4C3D-8510-7C424131331D}"/>
            </a:ext>
          </a:extLst>
        </xdr:cNvPr>
        <xdr:cNvSpPr>
          <a:spLocks noChangeAspect="1" noChangeArrowheads="1"/>
        </xdr:cNvSpPr>
      </xdr:nvSpPr>
      <xdr:spPr bwMode="auto">
        <a:xfrm>
          <a:off x="63295893" y="122078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66</xdr:row>
      <xdr:rowOff>0</xdr:rowOff>
    </xdr:from>
    <xdr:ext cx="0" cy="171450"/>
    <xdr:sp macro="" textlink="">
      <xdr:nvSpPr>
        <xdr:cNvPr id="134" name="AutoShape 2" descr="10410.jpg">
          <a:extLst>
            <a:ext uri="{FF2B5EF4-FFF2-40B4-BE49-F238E27FC236}">
              <a16:creationId xmlns:a16="http://schemas.microsoft.com/office/drawing/2014/main" id="{F96D4463-28B0-4047-8001-4F4D451FE89B}"/>
            </a:ext>
          </a:extLst>
        </xdr:cNvPr>
        <xdr:cNvSpPr>
          <a:spLocks noChangeAspect="1" noChangeArrowheads="1"/>
        </xdr:cNvSpPr>
      </xdr:nvSpPr>
      <xdr:spPr bwMode="auto">
        <a:xfrm>
          <a:off x="61935179" y="122078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66</xdr:row>
      <xdr:rowOff>0</xdr:rowOff>
    </xdr:from>
    <xdr:ext cx="0" cy="171450"/>
    <xdr:sp macro="" textlink="">
      <xdr:nvSpPr>
        <xdr:cNvPr id="135" name="AutoShape 2" descr="10410.jpg">
          <a:extLst>
            <a:ext uri="{FF2B5EF4-FFF2-40B4-BE49-F238E27FC236}">
              <a16:creationId xmlns:a16="http://schemas.microsoft.com/office/drawing/2014/main" id="{D4DDB463-B22F-4FBD-BB9C-78335D00AC56}"/>
            </a:ext>
          </a:extLst>
        </xdr:cNvPr>
        <xdr:cNvSpPr>
          <a:spLocks noChangeAspect="1" noChangeArrowheads="1"/>
        </xdr:cNvSpPr>
      </xdr:nvSpPr>
      <xdr:spPr bwMode="auto">
        <a:xfrm>
          <a:off x="63295893" y="122078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66</xdr:row>
      <xdr:rowOff>0</xdr:rowOff>
    </xdr:from>
    <xdr:ext cx="0" cy="171450"/>
    <xdr:sp macro="" textlink="">
      <xdr:nvSpPr>
        <xdr:cNvPr id="136" name="AutoShape 2" descr="10410.jpg">
          <a:extLst>
            <a:ext uri="{FF2B5EF4-FFF2-40B4-BE49-F238E27FC236}">
              <a16:creationId xmlns:a16="http://schemas.microsoft.com/office/drawing/2014/main" id="{1E9AD824-FA79-46B1-A58C-B1191E3AA3F8}"/>
            </a:ext>
          </a:extLst>
        </xdr:cNvPr>
        <xdr:cNvSpPr>
          <a:spLocks noChangeAspect="1" noChangeArrowheads="1"/>
        </xdr:cNvSpPr>
      </xdr:nvSpPr>
      <xdr:spPr bwMode="auto">
        <a:xfrm>
          <a:off x="61935179" y="122078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66</xdr:row>
      <xdr:rowOff>0</xdr:rowOff>
    </xdr:from>
    <xdr:ext cx="0" cy="171450"/>
    <xdr:sp macro="" textlink="">
      <xdr:nvSpPr>
        <xdr:cNvPr id="137" name="AutoShape 2" descr="10410.jpg">
          <a:extLst>
            <a:ext uri="{FF2B5EF4-FFF2-40B4-BE49-F238E27FC236}">
              <a16:creationId xmlns:a16="http://schemas.microsoft.com/office/drawing/2014/main" id="{2A7D19C0-8EE2-41A6-A862-6E801CA9C419}"/>
            </a:ext>
          </a:extLst>
        </xdr:cNvPr>
        <xdr:cNvSpPr>
          <a:spLocks noChangeAspect="1" noChangeArrowheads="1"/>
        </xdr:cNvSpPr>
      </xdr:nvSpPr>
      <xdr:spPr bwMode="auto">
        <a:xfrm>
          <a:off x="63295893" y="122078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77</xdr:row>
      <xdr:rowOff>0</xdr:rowOff>
    </xdr:from>
    <xdr:ext cx="0" cy="171450"/>
    <xdr:sp macro="" textlink="">
      <xdr:nvSpPr>
        <xdr:cNvPr id="138" name="AutoShape 2" descr="10410.jpg">
          <a:extLst>
            <a:ext uri="{FF2B5EF4-FFF2-40B4-BE49-F238E27FC236}">
              <a16:creationId xmlns:a16="http://schemas.microsoft.com/office/drawing/2014/main" id="{616D80DF-B101-4CA0-848A-EC9BCF4FF079}"/>
            </a:ext>
          </a:extLst>
        </xdr:cNvPr>
        <xdr:cNvSpPr>
          <a:spLocks noChangeAspect="1" noChangeArrowheads="1"/>
        </xdr:cNvSpPr>
      </xdr:nvSpPr>
      <xdr:spPr bwMode="auto">
        <a:xfrm>
          <a:off x="61935179" y="12770303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77</xdr:row>
      <xdr:rowOff>0</xdr:rowOff>
    </xdr:from>
    <xdr:ext cx="0" cy="171450"/>
    <xdr:sp macro="" textlink="">
      <xdr:nvSpPr>
        <xdr:cNvPr id="140" name="AutoShape 2" descr="10410.jpg">
          <a:extLst>
            <a:ext uri="{FF2B5EF4-FFF2-40B4-BE49-F238E27FC236}">
              <a16:creationId xmlns:a16="http://schemas.microsoft.com/office/drawing/2014/main" id="{3D492A91-EA93-4498-8B47-B4F7A9A415B2}"/>
            </a:ext>
          </a:extLst>
        </xdr:cNvPr>
        <xdr:cNvSpPr>
          <a:spLocks noChangeAspect="1" noChangeArrowheads="1"/>
        </xdr:cNvSpPr>
      </xdr:nvSpPr>
      <xdr:spPr bwMode="auto">
        <a:xfrm>
          <a:off x="63295893" y="12770303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77</xdr:row>
      <xdr:rowOff>0</xdr:rowOff>
    </xdr:from>
    <xdr:ext cx="0" cy="171450"/>
    <xdr:sp macro="" textlink="">
      <xdr:nvSpPr>
        <xdr:cNvPr id="141" name="AutoShape 2" descr="10410.jpg">
          <a:extLst>
            <a:ext uri="{FF2B5EF4-FFF2-40B4-BE49-F238E27FC236}">
              <a16:creationId xmlns:a16="http://schemas.microsoft.com/office/drawing/2014/main" id="{9F0DD34E-30C6-4FA7-9055-C08424EA3CF9}"/>
            </a:ext>
          </a:extLst>
        </xdr:cNvPr>
        <xdr:cNvSpPr>
          <a:spLocks noChangeAspect="1" noChangeArrowheads="1"/>
        </xdr:cNvSpPr>
      </xdr:nvSpPr>
      <xdr:spPr bwMode="auto">
        <a:xfrm>
          <a:off x="61935179" y="12770303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77</xdr:row>
      <xdr:rowOff>0</xdr:rowOff>
    </xdr:from>
    <xdr:ext cx="0" cy="171450"/>
    <xdr:sp macro="" textlink="">
      <xdr:nvSpPr>
        <xdr:cNvPr id="142" name="AutoShape 2" descr="10410.jpg">
          <a:extLst>
            <a:ext uri="{FF2B5EF4-FFF2-40B4-BE49-F238E27FC236}">
              <a16:creationId xmlns:a16="http://schemas.microsoft.com/office/drawing/2014/main" id="{81B040DD-417A-4C98-A962-5E12B705A8D9}"/>
            </a:ext>
          </a:extLst>
        </xdr:cNvPr>
        <xdr:cNvSpPr>
          <a:spLocks noChangeAspect="1" noChangeArrowheads="1"/>
        </xdr:cNvSpPr>
      </xdr:nvSpPr>
      <xdr:spPr bwMode="auto">
        <a:xfrm>
          <a:off x="63295893" y="12770303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77</xdr:row>
      <xdr:rowOff>0</xdr:rowOff>
    </xdr:from>
    <xdr:ext cx="0" cy="171450"/>
    <xdr:sp macro="" textlink="">
      <xdr:nvSpPr>
        <xdr:cNvPr id="143" name="AutoShape 2" descr="10410.jpg">
          <a:extLst>
            <a:ext uri="{FF2B5EF4-FFF2-40B4-BE49-F238E27FC236}">
              <a16:creationId xmlns:a16="http://schemas.microsoft.com/office/drawing/2014/main" id="{9C26D43D-83F0-495C-8BE2-FD0F52034728}"/>
            </a:ext>
          </a:extLst>
        </xdr:cNvPr>
        <xdr:cNvSpPr>
          <a:spLocks noChangeAspect="1" noChangeArrowheads="1"/>
        </xdr:cNvSpPr>
      </xdr:nvSpPr>
      <xdr:spPr bwMode="auto">
        <a:xfrm>
          <a:off x="61935179" y="12770303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77</xdr:row>
      <xdr:rowOff>0</xdr:rowOff>
    </xdr:from>
    <xdr:ext cx="0" cy="171450"/>
    <xdr:sp macro="" textlink="">
      <xdr:nvSpPr>
        <xdr:cNvPr id="144" name="AutoShape 2" descr="10410.jpg">
          <a:extLst>
            <a:ext uri="{FF2B5EF4-FFF2-40B4-BE49-F238E27FC236}">
              <a16:creationId xmlns:a16="http://schemas.microsoft.com/office/drawing/2014/main" id="{041B5566-1842-471C-A3B8-5A47754A6A9D}"/>
            </a:ext>
          </a:extLst>
        </xdr:cNvPr>
        <xdr:cNvSpPr>
          <a:spLocks noChangeAspect="1" noChangeArrowheads="1"/>
        </xdr:cNvSpPr>
      </xdr:nvSpPr>
      <xdr:spPr bwMode="auto">
        <a:xfrm>
          <a:off x="63295893" y="127703036"/>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81</xdr:row>
      <xdr:rowOff>0</xdr:rowOff>
    </xdr:from>
    <xdr:ext cx="0" cy="171450"/>
    <xdr:sp macro="" textlink="">
      <xdr:nvSpPr>
        <xdr:cNvPr id="145" name="AutoShape 2" descr="10410.jpg">
          <a:extLst>
            <a:ext uri="{FF2B5EF4-FFF2-40B4-BE49-F238E27FC236}">
              <a16:creationId xmlns:a16="http://schemas.microsoft.com/office/drawing/2014/main" id="{7C67B693-9CB7-4CEC-B46A-5422BBBEE01F}"/>
            </a:ext>
          </a:extLst>
        </xdr:cNvPr>
        <xdr:cNvSpPr>
          <a:spLocks noChangeAspect="1" noChangeArrowheads="1"/>
        </xdr:cNvSpPr>
      </xdr:nvSpPr>
      <xdr:spPr bwMode="auto">
        <a:xfrm>
          <a:off x="61935179" y="1317625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81</xdr:row>
      <xdr:rowOff>0</xdr:rowOff>
    </xdr:from>
    <xdr:ext cx="0" cy="171450"/>
    <xdr:sp macro="" textlink="">
      <xdr:nvSpPr>
        <xdr:cNvPr id="147" name="AutoShape 2" descr="10410.jpg">
          <a:extLst>
            <a:ext uri="{FF2B5EF4-FFF2-40B4-BE49-F238E27FC236}">
              <a16:creationId xmlns:a16="http://schemas.microsoft.com/office/drawing/2014/main" id="{41D1D5B7-117A-4D4F-9D85-192446AA7625}"/>
            </a:ext>
          </a:extLst>
        </xdr:cNvPr>
        <xdr:cNvSpPr>
          <a:spLocks noChangeAspect="1" noChangeArrowheads="1"/>
        </xdr:cNvSpPr>
      </xdr:nvSpPr>
      <xdr:spPr bwMode="auto">
        <a:xfrm>
          <a:off x="63295893" y="1317625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81</xdr:row>
      <xdr:rowOff>0</xdr:rowOff>
    </xdr:from>
    <xdr:ext cx="0" cy="171450"/>
    <xdr:sp macro="" textlink="">
      <xdr:nvSpPr>
        <xdr:cNvPr id="148" name="AutoShape 2" descr="10410.jpg">
          <a:extLst>
            <a:ext uri="{FF2B5EF4-FFF2-40B4-BE49-F238E27FC236}">
              <a16:creationId xmlns:a16="http://schemas.microsoft.com/office/drawing/2014/main" id="{B0B05951-B2F9-4C7A-805B-51566F7D7C55}"/>
            </a:ext>
          </a:extLst>
        </xdr:cNvPr>
        <xdr:cNvSpPr>
          <a:spLocks noChangeAspect="1" noChangeArrowheads="1"/>
        </xdr:cNvSpPr>
      </xdr:nvSpPr>
      <xdr:spPr bwMode="auto">
        <a:xfrm>
          <a:off x="61935179" y="1317625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81</xdr:row>
      <xdr:rowOff>0</xdr:rowOff>
    </xdr:from>
    <xdr:ext cx="0" cy="171450"/>
    <xdr:sp macro="" textlink="">
      <xdr:nvSpPr>
        <xdr:cNvPr id="149" name="AutoShape 2" descr="10410.jpg">
          <a:extLst>
            <a:ext uri="{FF2B5EF4-FFF2-40B4-BE49-F238E27FC236}">
              <a16:creationId xmlns:a16="http://schemas.microsoft.com/office/drawing/2014/main" id="{175C5280-47FF-4847-AA7E-A8E84D25FC85}"/>
            </a:ext>
          </a:extLst>
        </xdr:cNvPr>
        <xdr:cNvSpPr>
          <a:spLocks noChangeAspect="1" noChangeArrowheads="1"/>
        </xdr:cNvSpPr>
      </xdr:nvSpPr>
      <xdr:spPr bwMode="auto">
        <a:xfrm>
          <a:off x="63295893" y="1317625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81</xdr:row>
      <xdr:rowOff>0</xdr:rowOff>
    </xdr:from>
    <xdr:ext cx="0" cy="171450"/>
    <xdr:sp macro="" textlink="">
      <xdr:nvSpPr>
        <xdr:cNvPr id="150" name="AutoShape 2" descr="10410.jpg">
          <a:extLst>
            <a:ext uri="{FF2B5EF4-FFF2-40B4-BE49-F238E27FC236}">
              <a16:creationId xmlns:a16="http://schemas.microsoft.com/office/drawing/2014/main" id="{6D5033F4-98FE-4B36-B4BF-05CE4C9E1267}"/>
            </a:ext>
          </a:extLst>
        </xdr:cNvPr>
        <xdr:cNvSpPr>
          <a:spLocks noChangeAspect="1" noChangeArrowheads="1"/>
        </xdr:cNvSpPr>
      </xdr:nvSpPr>
      <xdr:spPr bwMode="auto">
        <a:xfrm>
          <a:off x="61935179" y="1317625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81</xdr:row>
      <xdr:rowOff>0</xdr:rowOff>
    </xdr:from>
    <xdr:ext cx="0" cy="171450"/>
    <xdr:sp macro="" textlink="">
      <xdr:nvSpPr>
        <xdr:cNvPr id="151" name="AutoShape 2" descr="10410.jpg">
          <a:extLst>
            <a:ext uri="{FF2B5EF4-FFF2-40B4-BE49-F238E27FC236}">
              <a16:creationId xmlns:a16="http://schemas.microsoft.com/office/drawing/2014/main" id="{0FAD455B-D7AC-4234-899B-82E50999E6D8}"/>
            </a:ext>
          </a:extLst>
        </xdr:cNvPr>
        <xdr:cNvSpPr>
          <a:spLocks noChangeAspect="1" noChangeArrowheads="1"/>
        </xdr:cNvSpPr>
      </xdr:nvSpPr>
      <xdr:spPr bwMode="auto">
        <a:xfrm>
          <a:off x="63295893" y="1317625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112</xdr:row>
      <xdr:rowOff>0</xdr:rowOff>
    </xdr:from>
    <xdr:ext cx="0" cy="171450"/>
    <xdr:sp macro="" textlink="">
      <xdr:nvSpPr>
        <xdr:cNvPr id="152" name="AutoShape 2" descr="10410.jpg">
          <a:extLst>
            <a:ext uri="{FF2B5EF4-FFF2-40B4-BE49-F238E27FC236}">
              <a16:creationId xmlns:a16="http://schemas.microsoft.com/office/drawing/2014/main" id="{813B8EDE-B0AE-4990-9362-FE21D9B07490}"/>
            </a:ext>
          </a:extLst>
        </xdr:cNvPr>
        <xdr:cNvSpPr>
          <a:spLocks noChangeAspect="1" noChangeArrowheads="1"/>
        </xdr:cNvSpPr>
      </xdr:nvSpPr>
      <xdr:spPr bwMode="auto">
        <a:xfrm>
          <a:off x="61935179" y="117747143"/>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112</xdr:row>
      <xdr:rowOff>0</xdr:rowOff>
    </xdr:from>
    <xdr:ext cx="0" cy="171450"/>
    <xdr:sp macro="" textlink="">
      <xdr:nvSpPr>
        <xdr:cNvPr id="153" name="AutoShape 2" descr="10410.jpg">
          <a:extLst>
            <a:ext uri="{FF2B5EF4-FFF2-40B4-BE49-F238E27FC236}">
              <a16:creationId xmlns:a16="http://schemas.microsoft.com/office/drawing/2014/main" id="{6A65D96F-8B55-4DB4-882C-A904F3D2E2AD}"/>
            </a:ext>
          </a:extLst>
        </xdr:cNvPr>
        <xdr:cNvSpPr>
          <a:spLocks noChangeAspect="1" noChangeArrowheads="1"/>
        </xdr:cNvSpPr>
      </xdr:nvSpPr>
      <xdr:spPr bwMode="auto">
        <a:xfrm>
          <a:off x="63295893" y="117747143"/>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112</xdr:row>
      <xdr:rowOff>0</xdr:rowOff>
    </xdr:from>
    <xdr:ext cx="0" cy="171450"/>
    <xdr:sp macro="" textlink="">
      <xdr:nvSpPr>
        <xdr:cNvPr id="154" name="AutoShape 2" descr="10410.jpg">
          <a:extLst>
            <a:ext uri="{FF2B5EF4-FFF2-40B4-BE49-F238E27FC236}">
              <a16:creationId xmlns:a16="http://schemas.microsoft.com/office/drawing/2014/main" id="{4C170EEB-566C-4569-9199-3E8196F74102}"/>
            </a:ext>
          </a:extLst>
        </xdr:cNvPr>
        <xdr:cNvSpPr>
          <a:spLocks noChangeAspect="1" noChangeArrowheads="1"/>
        </xdr:cNvSpPr>
      </xdr:nvSpPr>
      <xdr:spPr bwMode="auto">
        <a:xfrm>
          <a:off x="61935179" y="117747143"/>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112</xdr:row>
      <xdr:rowOff>0</xdr:rowOff>
    </xdr:from>
    <xdr:ext cx="0" cy="171450"/>
    <xdr:sp macro="" textlink="">
      <xdr:nvSpPr>
        <xdr:cNvPr id="155" name="AutoShape 2" descr="10410.jpg">
          <a:extLst>
            <a:ext uri="{FF2B5EF4-FFF2-40B4-BE49-F238E27FC236}">
              <a16:creationId xmlns:a16="http://schemas.microsoft.com/office/drawing/2014/main" id="{FBC9D0B1-9876-469F-A15E-15A615398A84}"/>
            </a:ext>
          </a:extLst>
        </xdr:cNvPr>
        <xdr:cNvSpPr>
          <a:spLocks noChangeAspect="1" noChangeArrowheads="1"/>
        </xdr:cNvSpPr>
      </xdr:nvSpPr>
      <xdr:spPr bwMode="auto">
        <a:xfrm>
          <a:off x="63295893" y="117747143"/>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56" name="AutoShape 2" descr="10410.jpg">
          <a:extLst>
            <a:ext uri="{FF2B5EF4-FFF2-40B4-BE49-F238E27FC236}">
              <a16:creationId xmlns:a16="http://schemas.microsoft.com/office/drawing/2014/main" id="{58B4FE1F-27D5-46D9-A26A-4FB826BBEBD3}"/>
            </a:ext>
          </a:extLst>
        </xdr:cNvPr>
        <xdr:cNvSpPr>
          <a:spLocks noChangeAspect="1" noChangeArrowheads="1"/>
        </xdr:cNvSpPr>
      </xdr:nvSpPr>
      <xdr:spPr bwMode="auto">
        <a:xfrm>
          <a:off x="64150875" y="285432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57" name="AutoShape 2" descr="10410.jpg">
          <a:extLst>
            <a:ext uri="{FF2B5EF4-FFF2-40B4-BE49-F238E27FC236}">
              <a16:creationId xmlns:a16="http://schemas.microsoft.com/office/drawing/2014/main" id="{6CB9AE2F-DB72-4BCF-A839-DA10CABA97F9}"/>
            </a:ext>
          </a:extLst>
        </xdr:cNvPr>
        <xdr:cNvSpPr>
          <a:spLocks noChangeAspect="1" noChangeArrowheads="1"/>
        </xdr:cNvSpPr>
      </xdr:nvSpPr>
      <xdr:spPr bwMode="auto">
        <a:xfrm>
          <a:off x="65516125" y="285432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58" name="AutoShape 2" descr="10410.jpg">
          <a:extLst>
            <a:ext uri="{FF2B5EF4-FFF2-40B4-BE49-F238E27FC236}">
              <a16:creationId xmlns:a16="http://schemas.microsoft.com/office/drawing/2014/main" id="{1C59D741-FF76-4042-A29B-955C9F00F830}"/>
            </a:ext>
          </a:extLst>
        </xdr:cNvPr>
        <xdr:cNvSpPr>
          <a:spLocks noChangeAspect="1" noChangeArrowheads="1"/>
        </xdr:cNvSpPr>
      </xdr:nvSpPr>
      <xdr:spPr bwMode="auto">
        <a:xfrm>
          <a:off x="64150875" y="285432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59" name="AutoShape 2" descr="10410.jpg">
          <a:extLst>
            <a:ext uri="{FF2B5EF4-FFF2-40B4-BE49-F238E27FC236}">
              <a16:creationId xmlns:a16="http://schemas.microsoft.com/office/drawing/2014/main" id="{1EB81642-36E3-4A5A-83D0-D64A49A09655}"/>
            </a:ext>
          </a:extLst>
        </xdr:cNvPr>
        <xdr:cNvSpPr>
          <a:spLocks noChangeAspect="1" noChangeArrowheads="1"/>
        </xdr:cNvSpPr>
      </xdr:nvSpPr>
      <xdr:spPr bwMode="auto">
        <a:xfrm>
          <a:off x="65516125" y="285432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60" name="AutoShape 2" descr="10410.jpg">
          <a:extLst>
            <a:ext uri="{FF2B5EF4-FFF2-40B4-BE49-F238E27FC236}">
              <a16:creationId xmlns:a16="http://schemas.microsoft.com/office/drawing/2014/main" id="{DE79E90A-2FFD-4812-B673-62CF9E960D14}"/>
            </a:ext>
          </a:extLst>
        </xdr:cNvPr>
        <xdr:cNvSpPr>
          <a:spLocks noChangeAspect="1" noChangeArrowheads="1"/>
        </xdr:cNvSpPr>
      </xdr:nvSpPr>
      <xdr:spPr bwMode="auto">
        <a:xfrm>
          <a:off x="64150875" y="29368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62" name="AutoShape 2" descr="10410.jpg">
          <a:extLst>
            <a:ext uri="{FF2B5EF4-FFF2-40B4-BE49-F238E27FC236}">
              <a16:creationId xmlns:a16="http://schemas.microsoft.com/office/drawing/2014/main" id="{51B895C7-45F6-40D5-BDE2-F5FD39538465}"/>
            </a:ext>
          </a:extLst>
        </xdr:cNvPr>
        <xdr:cNvSpPr>
          <a:spLocks noChangeAspect="1" noChangeArrowheads="1"/>
        </xdr:cNvSpPr>
      </xdr:nvSpPr>
      <xdr:spPr bwMode="auto">
        <a:xfrm>
          <a:off x="65516125" y="29368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63" name="AutoShape 2" descr="10410.jpg">
          <a:extLst>
            <a:ext uri="{FF2B5EF4-FFF2-40B4-BE49-F238E27FC236}">
              <a16:creationId xmlns:a16="http://schemas.microsoft.com/office/drawing/2014/main" id="{C90409D5-9D24-4022-A8C9-52094C4F87B2}"/>
            </a:ext>
          </a:extLst>
        </xdr:cNvPr>
        <xdr:cNvSpPr>
          <a:spLocks noChangeAspect="1" noChangeArrowheads="1"/>
        </xdr:cNvSpPr>
      </xdr:nvSpPr>
      <xdr:spPr bwMode="auto">
        <a:xfrm>
          <a:off x="64150875" y="29368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64" name="AutoShape 2" descr="10410.jpg">
          <a:extLst>
            <a:ext uri="{FF2B5EF4-FFF2-40B4-BE49-F238E27FC236}">
              <a16:creationId xmlns:a16="http://schemas.microsoft.com/office/drawing/2014/main" id="{FE0A0BE6-0C80-458B-858D-4064903E8DEE}"/>
            </a:ext>
          </a:extLst>
        </xdr:cNvPr>
        <xdr:cNvSpPr>
          <a:spLocks noChangeAspect="1" noChangeArrowheads="1"/>
        </xdr:cNvSpPr>
      </xdr:nvSpPr>
      <xdr:spPr bwMode="auto">
        <a:xfrm>
          <a:off x="65516125" y="29368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65" name="AutoShape 2" descr="10410.jpg">
          <a:extLst>
            <a:ext uri="{FF2B5EF4-FFF2-40B4-BE49-F238E27FC236}">
              <a16:creationId xmlns:a16="http://schemas.microsoft.com/office/drawing/2014/main" id="{5D44FC4A-7A31-4824-8BCE-189EDE447C5F}"/>
            </a:ext>
          </a:extLst>
        </xdr:cNvPr>
        <xdr:cNvSpPr>
          <a:spLocks noChangeAspect="1" noChangeArrowheads="1"/>
        </xdr:cNvSpPr>
      </xdr:nvSpPr>
      <xdr:spPr bwMode="auto">
        <a:xfrm>
          <a:off x="64150875" y="29368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66" name="AutoShape 2" descr="10410.jpg">
          <a:extLst>
            <a:ext uri="{FF2B5EF4-FFF2-40B4-BE49-F238E27FC236}">
              <a16:creationId xmlns:a16="http://schemas.microsoft.com/office/drawing/2014/main" id="{A183CF30-61E9-435D-B1FD-3C02C339FE62}"/>
            </a:ext>
          </a:extLst>
        </xdr:cNvPr>
        <xdr:cNvSpPr>
          <a:spLocks noChangeAspect="1" noChangeArrowheads="1"/>
        </xdr:cNvSpPr>
      </xdr:nvSpPr>
      <xdr:spPr bwMode="auto">
        <a:xfrm>
          <a:off x="65516125" y="29368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67" name="AutoShape 2" descr="10410.jpg">
          <a:extLst>
            <a:ext uri="{FF2B5EF4-FFF2-40B4-BE49-F238E27FC236}">
              <a16:creationId xmlns:a16="http://schemas.microsoft.com/office/drawing/2014/main" id="{AA7707B1-66E3-4279-AB44-CDA9C5BFFD40}"/>
            </a:ext>
          </a:extLst>
        </xdr:cNvPr>
        <xdr:cNvSpPr>
          <a:spLocks noChangeAspect="1" noChangeArrowheads="1"/>
        </xdr:cNvSpPr>
      </xdr:nvSpPr>
      <xdr:spPr bwMode="auto">
        <a:xfrm>
          <a:off x="64150875" y="33782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69" name="AutoShape 2" descr="10410.jpg">
          <a:extLst>
            <a:ext uri="{FF2B5EF4-FFF2-40B4-BE49-F238E27FC236}">
              <a16:creationId xmlns:a16="http://schemas.microsoft.com/office/drawing/2014/main" id="{93525BF7-F5E9-4997-946E-C5CF53708933}"/>
            </a:ext>
          </a:extLst>
        </xdr:cNvPr>
        <xdr:cNvSpPr>
          <a:spLocks noChangeAspect="1" noChangeArrowheads="1"/>
        </xdr:cNvSpPr>
      </xdr:nvSpPr>
      <xdr:spPr bwMode="auto">
        <a:xfrm>
          <a:off x="65516125" y="33782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70" name="AutoShape 2" descr="10410.jpg">
          <a:extLst>
            <a:ext uri="{FF2B5EF4-FFF2-40B4-BE49-F238E27FC236}">
              <a16:creationId xmlns:a16="http://schemas.microsoft.com/office/drawing/2014/main" id="{C07F3621-B5E9-4533-9EB7-A04B5A61E9B4}"/>
            </a:ext>
          </a:extLst>
        </xdr:cNvPr>
        <xdr:cNvSpPr>
          <a:spLocks noChangeAspect="1" noChangeArrowheads="1"/>
        </xdr:cNvSpPr>
      </xdr:nvSpPr>
      <xdr:spPr bwMode="auto">
        <a:xfrm>
          <a:off x="64150875" y="33782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71" name="AutoShape 2" descr="10410.jpg">
          <a:extLst>
            <a:ext uri="{FF2B5EF4-FFF2-40B4-BE49-F238E27FC236}">
              <a16:creationId xmlns:a16="http://schemas.microsoft.com/office/drawing/2014/main" id="{DF1B57EB-6616-4D5B-8FED-33BC0255D6B7}"/>
            </a:ext>
          </a:extLst>
        </xdr:cNvPr>
        <xdr:cNvSpPr>
          <a:spLocks noChangeAspect="1" noChangeArrowheads="1"/>
        </xdr:cNvSpPr>
      </xdr:nvSpPr>
      <xdr:spPr bwMode="auto">
        <a:xfrm>
          <a:off x="65516125" y="33782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72" name="AutoShape 2" descr="10410.jpg">
          <a:extLst>
            <a:ext uri="{FF2B5EF4-FFF2-40B4-BE49-F238E27FC236}">
              <a16:creationId xmlns:a16="http://schemas.microsoft.com/office/drawing/2014/main" id="{4BC4E28F-8916-4E39-A431-5D697EF0151C}"/>
            </a:ext>
          </a:extLst>
        </xdr:cNvPr>
        <xdr:cNvSpPr>
          <a:spLocks noChangeAspect="1" noChangeArrowheads="1"/>
        </xdr:cNvSpPr>
      </xdr:nvSpPr>
      <xdr:spPr bwMode="auto">
        <a:xfrm>
          <a:off x="64150875" y="33782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73" name="AutoShape 2" descr="10410.jpg">
          <a:extLst>
            <a:ext uri="{FF2B5EF4-FFF2-40B4-BE49-F238E27FC236}">
              <a16:creationId xmlns:a16="http://schemas.microsoft.com/office/drawing/2014/main" id="{11E0DF60-54B8-4BD4-81DF-430EEBD3513F}"/>
            </a:ext>
          </a:extLst>
        </xdr:cNvPr>
        <xdr:cNvSpPr>
          <a:spLocks noChangeAspect="1" noChangeArrowheads="1"/>
        </xdr:cNvSpPr>
      </xdr:nvSpPr>
      <xdr:spPr bwMode="auto">
        <a:xfrm>
          <a:off x="65516125" y="33782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74" name="AutoShape 2" descr="10410.jpg">
          <a:extLst>
            <a:ext uri="{FF2B5EF4-FFF2-40B4-BE49-F238E27FC236}">
              <a16:creationId xmlns:a16="http://schemas.microsoft.com/office/drawing/2014/main" id="{F46A2E1E-B24B-479E-A99C-EA4EDD6D9D58}"/>
            </a:ext>
          </a:extLst>
        </xdr:cNvPr>
        <xdr:cNvSpPr>
          <a:spLocks noChangeAspect="1" noChangeArrowheads="1"/>
        </xdr:cNvSpPr>
      </xdr:nvSpPr>
      <xdr:spPr bwMode="auto">
        <a:xfrm>
          <a:off x="64150875" y="393541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76" name="AutoShape 2" descr="10410.jpg">
          <a:extLst>
            <a:ext uri="{FF2B5EF4-FFF2-40B4-BE49-F238E27FC236}">
              <a16:creationId xmlns:a16="http://schemas.microsoft.com/office/drawing/2014/main" id="{651AC36B-B4EC-41BC-BB36-7B1C9A43D021}"/>
            </a:ext>
          </a:extLst>
        </xdr:cNvPr>
        <xdr:cNvSpPr>
          <a:spLocks noChangeAspect="1" noChangeArrowheads="1"/>
        </xdr:cNvSpPr>
      </xdr:nvSpPr>
      <xdr:spPr bwMode="auto">
        <a:xfrm>
          <a:off x="65516125" y="393541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77" name="AutoShape 2" descr="10410.jpg">
          <a:extLst>
            <a:ext uri="{FF2B5EF4-FFF2-40B4-BE49-F238E27FC236}">
              <a16:creationId xmlns:a16="http://schemas.microsoft.com/office/drawing/2014/main" id="{1A587855-888E-44C2-8592-4C45E08AA5C3}"/>
            </a:ext>
          </a:extLst>
        </xdr:cNvPr>
        <xdr:cNvSpPr>
          <a:spLocks noChangeAspect="1" noChangeArrowheads="1"/>
        </xdr:cNvSpPr>
      </xdr:nvSpPr>
      <xdr:spPr bwMode="auto">
        <a:xfrm>
          <a:off x="64150875" y="393541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78" name="AutoShape 2" descr="10410.jpg">
          <a:extLst>
            <a:ext uri="{FF2B5EF4-FFF2-40B4-BE49-F238E27FC236}">
              <a16:creationId xmlns:a16="http://schemas.microsoft.com/office/drawing/2014/main" id="{72D5A4E1-2C68-49C6-8C02-0AAA81CD66D2}"/>
            </a:ext>
          </a:extLst>
        </xdr:cNvPr>
        <xdr:cNvSpPr>
          <a:spLocks noChangeAspect="1" noChangeArrowheads="1"/>
        </xdr:cNvSpPr>
      </xdr:nvSpPr>
      <xdr:spPr bwMode="auto">
        <a:xfrm>
          <a:off x="65516125" y="393541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79" name="AutoShape 2" descr="10410.jpg">
          <a:extLst>
            <a:ext uri="{FF2B5EF4-FFF2-40B4-BE49-F238E27FC236}">
              <a16:creationId xmlns:a16="http://schemas.microsoft.com/office/drawing/2014/main" id="{64CE24A7-7FC3-4F2C-AAED-62E2E857A9B2}"/>
            </a:ext>
          </a:extLst>
        </xdr:cNvPr>
        <xdr:cNvSpPr>
          <a:spLocks noChangeAspect="1" noChangeArrowheads="1"/>
        </xdr:cNvSpPr>
      </xdr:nvSpPr>
      <xdr:spPr bwMode="auto">
        <a:xfrm>
          <a:off x="64150875" y="393541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80" name="AutoShape 2" descr="10410.jpg">
          <a:extLst>
            <a:ext uri="{FF2B5EF4-FFF2-40B4-BE49-F238E27FC236}">
              <a16:creationId xmlns:a16="http://schemas.microsoft.com/office/drawing/2014/main" id="{6F12C496-9664-454D-9223-048371E3BBBF}"/>
            </a:ext>
          </a:extLst>
        </xdr:cNvPr>
        <xdr:cNvSpPr>
          <a:spLocks noChangeAspect="1" noChangeArrowheads="1"/>
        </xdr:cNvSpPr>
      </xdr:nvSpPr>
      <xdr:spPr bwMode="auto">
        <a:xfrm>
          <a:off x="65516125" y="393541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81" name="AutoShape 2" descr="10410.jpg">
          <a:extLst>
            <a:ext uri="{FF2B5EF4-FFF2-40B4-BE49-F238E27FC236}">
              <a16:creationId xmlns:a16="http://schemas.microsoft.com/office/drawing/2014/main" id="{93C88CDF-D215-4A0E-895B-73F09A1EA2AA}"/>
            </a:ext>
          </a:extLst>
        </xdr:cNvPr>
        <xdr:cNvSpPr>
          <a:spLocks noChangeAspect="1" noChangeArrowheads="1"/>
        </xdr:cNvSpPr>
      </xdr:nvSpPr>
      <xdr:spPr bwMode="auto">
        <a:xfrm>
          <a:off x="64150875" y="43386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83" name="AutoShape 2" descr="10410.jpg">
          <a:extLst>
            <a:ext uri="{FF2B5EF4-FFF2-40B4-BE49-F238E27FC236}">
              <a16:creationId xmlns:a16="http://schemas.microsoft.com/office/drawing/2014/main" id="{C62207E0-2FC6-488B-BD58-D6C9CD64F2B9}"/>
            </a:ext>
          </a:extLst>
        </xdr:cNvPr>
        <xdr:cNvSpPr>
          <a:spLocks noChangeAspect="1" noChangeArrowheads="1"/>
        </xdr:cNvSpPr>
      </xdr:nvSpPr>
      <xdr:spPr bwMode="auto">
        <a:xfrm>
          <a:off x="65516125" y="43386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84" name="AutoShape 2" descr="10410.jpg">
          <a:extLst>
            <a:ext uri="{FF2B5EF4-FFF2-40B4-BE49-F238E27FC236}">
              <a16:creationId xmlns:a16="http://schemas.microsoft.com/office/drawing/2014/main" id="{50907FE7-9838-4FDD-984E-759743F1D8F1}"/>
            </a:ext>
          </a:extLst>
        </xdr:cNvPr>
        <xdr:cNvSpPr>
          <a:spLocks noChangeAspect="1" noChangeArrowheads="1"/>
        </xdr:cNvSpPr>
      </xdr:nvSpPr>
      <xdr:spPr bwMode="auto">
        <a:xfrm>
          <a:off x="64150875" y="43386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85" name="AutoShape 2" descr="10410.jpg">
          <a:extLst>
            <a:ext uri="{FF2B5EF4-FFF2-40B4-BE49-F238E27FC236}">
              <a16:creationId xmlns:a16="http://schemas.microsoft.com/office/drawing/2014/main" id="{15DA2BD8-C519-4EEF-86D7-36CC041B157D}"/>
            </a:ext>
          </a:extLst>
        </xdr:cNvPr>
        <xdr:cNvSpPr>
          <a:spLocks noChangeAspect="1" noChangeArrowheads="1"/>
        </xdr:cNvSpPr>
      </xdr:nvSpPr>
      <xdr:spPr bwMode="auto">
        <a:xfrm>
          <a:off x="65516125" y="43386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86" name="AutoShape 2" descr="10410.jpg">
          <a:extLst>
            <a:ext uri="{FF2B5EF4-FFF2-40B4-BE49-F238E27FC236}">
              <a16:creationId xmlns:a16="http://schemas.microsoft.com/office/drawing/2014/main" id="{09468565-74AE-4E91-AABE-5D6A1D31AE20}"/>
            </a:ext>
          </a:extLst>
        </xdr:cNvPr>
        <xdr:cNvSpPr>
          <a:spLocks noChangeAspect="1" noChangeArrowheads="1"/>
        </xdr:cNvSpPr>
      </xdr:nvSpPr>
      <xdr:spPr bwMode="auto">
        <a:xfrm>
          <a:off x="64150875" y="43386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187" name="AutoShape 2" descr="10410.jpg">
          <a:extLst>
            <a:ext uri="{FF2B5EF4-FFF2-40B4-BE49-F238E27FC236}">
              <a16:creationId xmlns:a16="http://schemas.microsoft.com/office/drawing/2014/main" id="{5DC91A28-5CBF-49F9-8FA8-AE4496FA326B}"/>
            </a:ext>
          </a:extLst>
        </xdr:cNvPr>
        <xdr:cNvSpPr>
          <a:spLocks noChangeAspect="1" noChangeArrowheads="1"/>
        </xdr:cNvSpPr>
      </xdr:nvSpPr>
      <xdr:spPr bwMode="auto">
        <a:xfrm>
          <a:off x="65516125" y="43386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88" name="AutoShape 2" descr="10410.jpg">
          <a:extLst>
            <a:ext uri="{FF2B5EF4-FFF2-40B4-BE49-F238E27FC236}">
              <a16:creationId xmlns:a16="http://schemas.microsoft.com/office/drawing/2014/main" id="{1EF192CC-0AD1-458E-840F-17C20E81F988}"/>
            </a:ext>
          </a:extLst>
        </xdr:cNvPr>
        <xdr:cNvSpPr>
          <a:spLocks noChangeAspect="1" noChangeArrowheads="1"/>
        </xdr:cNvSpPr>
      </xdr:nvSpPr>
      <xdr:spPr bwMode="auto">
        <a:xfrm>
          <a:off x="59420125" y="11799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89" name="AutoShape 2" descr="10410.jpg">
          <a:extLst>
            <a:ext uri="{FF2B5EF4-FFF2-40B4-BE49-F238E27FC236}">
              <a16:creationId xmlns:a16="http://schemas.microsoft.com/office/drawing/2014/main" id="{7A0DD805-B20C-4C5C-9D57-89020F6068BA}"/>
            </a:ext>
          </a:extLst>
        </xdr:cNvPr>
        <xdr:cNvSpPr>
          <a:spLocks noChangeAspect="1" noChangeArrowheads="1"/>
        </xdr:cNvSpPr>
      </xdr:nvSpPr>
      <xdr:spPr bwMode="auto">
        <a:xfrm>
          <a:off x="60785375" y="11799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90" name="AutoShape 2" descr="10410.jpg">
          <a:extLst>
            <a:ext uri="{FF2B5EF4-FFF2-40B4-BE49-F238E27FC236}">
              <a16:creationId xmlns:a16="http://schemas.microsoft.com/office/drawing/2014/main" id="{DB68711A-0649-4937-88A5-8AA1126B95EA}"/>
            </a:ext>
          </a:extLst>
        </xdr:cNvPr>
        <xdr:cNvSpPr>
          <a:spLocks noChangeAspect="1" noChangeArrowheads="1"/>
        </xdr:cNvSpPr>
      </xdr:nvSpPr>
      <xdr:spPr bwMode="auto">
        <a:xfrm>
          <a:off x="59420125" y="11799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91" name="AutoShape 2" descr="10410.jpg">
          <a:extLst>
            <a:ext uri="{FF2B5EF4-FFF2-40B4-BE49-F238E27FC236}">
              <a16:creationId xmlns:a16="http://schemas.microsoft.com/office/drawing/2014/main" id="{130F63DB-5BBF-4964-B1BB-5C3327C173BA}"/>
            </a:ext>
          </a:extLst>
        </xdr:cNvPr>
        <xdr:cNvSpPr>
          <a:spLocks noChangeAspect="1" noChangeArrowheads="1"/>
        </xdr:cNvSpPr>
      </xdr:nvSpPr>
      <xdr:spPr bwMode="auto">
        <a:xfrm>
          <a:off x="60785375" y="11799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92" name="AutoShape 2" descr="10410.jpg">
          <a:extLst>
            <a:ext uri="{FF2B5EF4-FFF2-40B4-BE49-F238E27FC236}">
              <a16:creationId xmlns:a16="http://schemas.microsoft.com/office/drawing/2014/main" id="{BC650B55-47A1-42B0-B756-0FA839564D5A}"/>
            </a:ext>
          </a:extLst>
        </xdr:cNvPr>
        <xdr:cNvSpPr>
          <a:spLocks noChangeAspect="1" noChangeArrowheads="1"/>
        </xdr:cNvSpPr>
      </xdr:nvSpPr>
      <xdr:spPr bwMode="auto">
        <a:xfrm>
          <a:off x="59420125" y="118824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94" name="AutoShape 2" descr="10410.jpg">
          <a:extLst>
            <a:ext uri="{FF2B5EF4-FFF2-40B4-BE49-F238E27FC236}">
              <a16:creationId xmlns:a16="http://schemas.microsoft.com/office/drawing/2014/main" id="{BA44E37B-A3EE-4203-B6FC-2A0B3A9A1C98}"/>
            </a:ext>
          </a:extLst>
        </xdr:cNvPr>
        <xdr:cNvSpPr>
          <a:spLocks noChangeAspect="1" noChangeArrowheads="1"/>
        </xdr:cNvSpPr>
      </xdr:nvSpPr>
      <xdr:spPr bwMode="auto">
        <a:xfrm>
          <a:off x="60785375" y="118824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95" name="AutoShape 2" descr="10410.jpg">
          <a:extLst>
            <a:ext uri="{FF2B5EF4-FFF2-40B4-BE49-F238E27FC236}">
              <a16:creationId xmlns:a16="http://schemas.microsoft.com/office/drawing/2014/main" id="{8DFF9A46-DC96-4BA5-81A6-68083CACC2E4}"/>
            </a:ext>
          </a:extLst>
        </xdr:cNvPr>
        <xdr:cNvSpPr>
          <a:spLocks noChangeAspect="1" noChangeArrowheads="1"/>
        </xdr:cNvSpPr>
      </xdr:nvSpPr>
      <xdr:spPr bwMode="auto">
        <a:xfrm>
          <a:off x="59420125" y="118824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96" name="AutoShape 2" descr="10410.jpg">
          <a:extLst>
            <a:ext uri="{FF2B5EF4-FFF2-40B4-BE49-F238E27FC236}">
              <a16:creationId xmlns:a16="http://schemas.microsoft.com/office/drawing/2014/main" id="{917C0D2E-8ACC-4B4D-ACEB-6141CAFEA1B5}"/>
            </a:ext>
          </a:extLst>
        </xdr:cNvPr>
        <xdr:cNvSpPr>
          <a:spLocks noChangeAspect="1" noChangeArrowheads="1"/>
        </xdr:cNvSpPr>
      </xdr:nvSpPr>
      <xdr:spPr bwMode="auto">
        <a:xfrm>
          <a:off x="60785375" y="118824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97" name="AutoShape 2" descr="10410.jpg">
          <a:extLst>
            <a:ext uri="{FF2B5EF4-FFF2-40B4-BE49-F238E27FC236}">
              <a16:creationId xmlns:a16="http://schemas.microsoft.com/office/drawing/2014/main" id="{4641B6C7-668D-4F58-8810-F6E48947E2C2}"/>
            </a:ext>
          </a:extLst>
        </xdr:cNvPr>
        <xdr:cNvSpPr>
          <a:spLocks noChangeAspect="1" noChangeArrowheads="1"/>
        </xdr:cNvSpPr>
      </xdr:nvSpPr>
      <xdr:spPr bwMode="auto">
        <a:xfrm>
          <a:off x="59420125" y="118824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198" name="AutoShape 2" descr="10410.jpg">
          <a:extLst>
            <a:ext uri="{FF2B5EF4-FFF2-40B4-BE49-F238E27FC236}">
              <a16:creationId xmlns:a16="http://schemas.microsoft.com/office/drawing/2014/main" id="{D0986F25-4C51-4F1A-9E72-2E2FD91C99A3}"/>
            </a:ext>
          </a:extLst>
        </xdr:cNvPr>
        <xdr:cNvSpPr>
          <a:spLocks noChangeAspect="1" noChangeArrowheads="1"/>
        </xdr:cNvSpPr>
      </xdr:nvSpPr>
      <xdr:spPr bwMode="auto">
        <a:xfrm>
          <a:off x="60785375" y="118824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112</xdr:row>
      <xdr:rowOff>0</xdr:rowOff>
    </xdr:from>
    <xdr:ext cx="0" cy="171450"/>
    <xdr:sp macro="" textlink="">
      <xdr:nvSpPr>
        <xdr:cNvPr id="199" name="AutoShape 2" descr="10410.jpg">
          <a:extLst>
            <a:ext uri="{FF2B5EF4-FFF2-40B4-BE49-F238E27FC236}">
              <a16:creationId xmlns:a16="http://schemas.microsoft.com/office/drawing/2014/main" id="{3AFA70EB-A30C-4379-B269-F2051EBCD6F5}"/>
            </a:ext>
          </a:extLst>
        </xdr:cNvPr>
        <xdr:cNvSpPr>
          <a:spLocks noChangeAspect="1" noChangeArrowheads="1"/>
        </xdr:cNvSpPr>
      </xdr:nvSpPr>
      <xdr:spPr bwMode="auto">
        <a:xfrm>
          <a:off x="53848000" y="63515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112</xdr:row>
      <xdr:rowOff>0</xdr:rowOff>
    </xdr:from>
    <xdr:ext cx="0" cy="171450"/>
    <xdr:sp macro="" textlink="">
      <xdr:nvSpPr>
        <xdr:cNvPr id="200" name="AutoShape 2" descr="10410.jpg">
          <a:extLst>
            <a:ext uri="{FF2B5EF4-FFF2-40B4-BE49-F238E27FC236}">
              <a16:creationId xmlns:a16="http://schemas.microsoft.com/office/drawing/2014/main" id="{81E5F59D-FFD9-4825-9536-2F4FB593ADCB}"/>
            </a:ext>
          </a:extLst>
        </xdr:cNvPr>
        <xdr:cNvSpPr>
          <a:spLocks noChangeAspect="1" noChangeArrowheads="1"/>
        </xdr:cNvSpPr>
      </xdr:nvSpPr>
      <xdr:spPr bwMode="auto">
        <a:xfrm>
          <a:off x="55213250" y="63515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112</xdr:row>
      <xdr:rowOff>0</xdr:rowOff>
    </xdr:from>
    <xdr:ext cx="0" cy="171450"/>
    <xdr:sp macro="" textlink="">
      <xdr:nvSpPr>
        <xdr:cNvPr id="201" name="AutoShape 2" descr="10410.jpg">
          <a:extLst>
            <a:ext uri="{FF2B5EF4-FFF2-40B4-BE49-F238E27FC236}">
              <a16:creationId xmlns:a16="http://schemas.microsoft.com/office/drawing/2014/main" id="{FB567B9A-8FCA-4293-A105-B2B0A4D08713}"/>
            </a:ext>
          </a:extLst>
        </xdr:cNvPr>
        <xdr:cNvSpPr>
          <a:spLocks noChangeAspect="1" noChangeArrowheads="1"/>
        </xdr:cNvSpPr>
      </xdr:nvSpPr>
      <xdr:spPr bwMode="auto">
        <a:xfrm>
          <a:off x="53848000" y="63515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112</xdr:row>
      <xdr:rowOff>0</xdr:rowOff>
    </xdr:from>
    <xdr:ext cx="0" cy="171450"/>
    <xdr:sp macro="" textlink="">
      <xdr:nvSpPr>
        <xdr:cNvPr id="202" name="AutoShape 2" descr="10410.jpg">
          <a:extLst>
            <a:ext uri="{FF2B5EF4-FFF2-40B4-BE49-F238E27FC236}">
              <a16:creationId xmlns:a16="http://schemas.microsoft.com/office/drawing/2014/main" id="{50CD0CA0-9923-42C8-9E4B-E12F8C6DB0A5}"/>
            </a:ext>
          </a:extLst>
        </xdr:cNvPr>
        <xdr:cNvSpPr>
          <a:spLocks noChangeAspect="1" noChangeArrowheads="1"/>
        </xdr:cNvSpPr>
      </xdr:nvSpPr>
      <xdr:spPr bwMode="auto">
        <a:xfrm>
          <a:off x="55213250" y="63515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108</xdr:row>
      <xdr:rowOff>0</xdr:rowOff>
    </xdr:from>
    <xdr:ext cx="0" cy="171450"/>
    <xdr:sp macro="" textlink="">
      <xdr:nvSpPr>
        <xdr:cNvPr id="203" name="AutoShape 2" descr="10410.jpg">
          <a:extLst>
            <a:ext uri="{FF2B5EF4-FFF2-40B4-BE49-F238E27FC236}">
              <a16:creationId xmlns:a16="http://schemas.microsoft.com/office/drawing/2014/main" id="{9B112E70-0226-4A3C-A922-386FA4F6A38E}"/>
            </a:ext>
          </a:extLst>
        </xdr:cNvPr>
        <xdr:cNvSpPr>
          <a:spLocks noChangeAspect="1" noChangeArrowheads="1"/>
        </xdr:cNvSpPr>
      </xdr:nvSpPr>
      <xdr:spPr bwMode="auto">
        <a:xfrm>
          <a:off x="53848000" y="660082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108</xdr:row>
      <xdr:rowOff>0</xdr:rowOff>
    </xdr:from>
    <xdr:ext cx="0" cy="171450"/>
    <xdr:sp macro="" textlink="">
      <xdr:nvSpPr>
        <xdr:cNvPr id="204" name="AutoShape 2" descr="10410.jpg">
          <a:extLst>
            <a:ext uri="{FF2B5EF4-FFF2-40B4-BE49-F238E27FC236}">
              <a16:creationId xmlns:a16="http://schemas.microsoft.com/office/drawing/2014/main" id="{092C1F23-C539-425B-95E5-7D19ACBCA641}"/>
            </a:ext>
          </a:extLst>
        </xdr:cNvPr>
        <xdr:cNvSpPr>
          <a:spLocks noChangeAspect="1" noChangeArrowheads="1"/>
        </xdr:cNvSpPr>
      </xdr:nvSpPr>
      <xdr:spPr bwMode="auto">
        <a:xfrm>
          <a:off x="55213250" y="660082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108</xdr:row>
      <xdr:rowOff>0</xdr:rowOff>
    </xdr:from>
    <xdr:ext cx="0" cy="171450"/>
    <xdr:sp macro="" textlink="">
      <xdr:nvSpPr>
        <xdr:cNvPr id="205" name="AutoShape 2" descr="10410.jpg">
          <a:extLst>
            <a:ext uri="{FF2B5EF4-FFF2-40B4-BE49-F238E27FC236}">
              <a16:creationId xmlns:a16="http://schemas.microsoft.com/office/drawing/2014/main" id="{6E8AEFC9-6852-4940-8D59-E694E85605A7}"/>
            </a:ext>
          </a:extLst>
        </xdr:cNvPr>
        <xdr:cNvSpPr>
          <a:spLocks noChangeAspect="1" noChangeArrowheads="1"/>
        </xdr:cNvSpPr>
      </xdr:nvSpPr>
      <xdr:spPr bwMode="auto">
        <a:xfrm>
          <a:off x="53848000" y="660082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108</xdr:row>
      <xdr:rowOff>0</xdr:rowOff>
    </xdr:from>
    <xdr:ext cx="0" cy="171450"/>
    <xdr:sp macro="" textlink="">
      <xdr:nvSpPr>
        <xdr:cNvPr id="206" name="AutoShape 2" descr="10410.jpg">
          <a:extLst>
            <a:ext uri="{FF2B5EF4-FFF2-40B4-BE49-F238E27FC236}">
              <a16:creationId xmlns:a16="http://schemas.microsoft.com/office/drawing/2014/main" id="{88E9DBD0-04F9-4556-B435-E0E1F28C5A2D}"/>
            </a:ext>
          </a:extLst>
        </xdr:cNvPr>
        <xdr:cNvSpPr>
          <a:spLocks noChangeAspect="1" noChangeArrowheads="1"/>
        </xdr:cNvSpPr>
      </xdr:nvSpPr>
      <xdr:spPr bwMode="auto">
        <a:xfrm>
          <a:off x="55213250" y="660082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83</xdr:row>
      <xdr:rowOff>0</xdr:rowOff>
    </xdr:from>
    <xdr:ext cx="0" cy="171450"/>
    <xdr:sp macro="" textlink="">
      <xdr:nvSpPr>
        <xdr:cNvPr id="207" name="AutoShape 2" descr="10410.jpg">
          <a:extLst>
            <a:ext uri="{FF2B5EF4-FFF2-40B4-BE49-F238E27FC236}">
              <a16:creationId xmlns:a16="http://schemas.microsoft.com/office/drawing/2014/main" id="{B89F4F52-24BF-4417-97A9-FC589D15CF2F}"/>
            </a:ext>
          </a:extLst>
        </xdr:cNvPr>
        <xdr:cNvSpPr>
          <a:spLocks noChangeAspect="1" noChangeArrowheads="1"/>
        </xdr:cNvSpPr>
      </xdr:nvSpPr>
      <xdr:spPr bwMode="auto">
        <a:xfrm>
          <a:off x="38608000" y="33559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83</xdr:row>
      <xdr:rowOff>0</xdr:rowOff>
    </xdr:from>
    <xdr:ext cx="0" cy="171450"/>
    <xdr:sp macro="" textlink="">
      <xdr:nvSpPr>
        <xdr:cNvPr id="208" name="AutoShape 2" descr="10410.jpg">
          <a:extLst>
            <a:ext uri="{FF2B5EF4-FFF2-40B4-BE49-F238E27FC236}">
              <a16:creationId xmlns:a16="http://schemas.microsoft.com/office/drawing/2014/main" id="{B2CC741D-8EA4-477C-BC2A-ECEC045B7ACE}"/>
            </a:ext>
          </a:extLst>
        </xdr:cNvPr>
        <xdr:cNvSpPr>
          <a:spLocks noChangeAspect="1" noChangeArrowheads="1"/>
        </xdr:cNvSpPr>
      </xdr:nvSpPr>
      <xdr:spPr bwMode="auto">
        <a:xfrm>
          <a:off x="39973250" y="33559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83</xdr:row>
      <xdr:rowOff>0</xdr:rowOff>
    </xdr:from>
    <xdr:ext cx="0" cy="171450"/>
    <xdr:sp macro="" textlink="">
      <xdr:nvSpPr>
        <xdr:cNvPr id="209" name="AutoShape 2" descr="10410.jpg">
          <a:extLst>
            <a:ext uri="{FF2B5EF4-FFF2-40B4-BE49-F238E27FC236}">
              <a16:creationId xmlns:a16="http://schemas.microsoft.com/office/drawing/2014/main" id="{7EB09753-F21D-4186-81C4-3E00410D449A}"/>
            </a:ext>
          </a:extLst>
        </xdr:cNvPr>
        <xdr:cNvSpPr>
          <a:spLocks noChangeAspect="1" noChangeArrowheads="1"/>
        </xdr:cNvSpPr>
      </xdr:nvSpPr>
      <xdr:spPr bwMode="auto">
        <a:xfrm>
          <a:off x="38608000" y="33559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83</xdr:row>
      <xdr:rowOff>0</xdr:rowOff>
    </xdr:from>
    <xdr:ext cx="0" cy="171450"/>
    <xdr:sp macro="" textlink="">
      <xdr:nvSpPr>
        <xdr:cNvPr id="210" name="AutoShape 2" descr="10410.jpg">
          <a:extLst>
            <a:ext uri="{FF2B5EF4-FFF2-40B4-BE49-F238E27FC236}">
              <a16:creationId xmlns:a16="http://schemas.microsoft.com/office/drawing/2014/main" id="{F283338E-F546-42DA-AD31-32370BE2626B}"/>
            </a:ext>
          </a:extLst>
        </xdr:cNvPr>
        <xdr:cNvSpPr>
          <a:spLocks noChangeAspect="1" noChangeArrowheads="1"/>
        </xdr:cNvSpPr>
      </xdr:nvSpPr>
      <xdr:spPr bwMode="auto">
        <a:xfrm>
          <a:off x="39973250" y="33559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211" name="AutoShape 2" descr="10410.jpg">
          <a:extLst>
            <a:ext uri="{FF2B5EF4-FFF2-40B4-BE49-F238E27FC236}">
              <a16:creationId xmlns:a16="http://schemas.microsoft.com/office/drawing/2014/main" id="{60B24676-B4D8-4726-B12C-095E3BFB6564}"/>
            </a:ext>
          </a:extLst>
        </xdr:cNvPr>
        <xdr:cNvSpPr>
          <a:spLocks noChangeAspect="1" noChangeArrowheads="1"/>
        </xdr:cNvSpPr>
      </xdr:nvSpPr>
      <xdr:spPr bwMode="auto">
        <a:xfrm>
          <a:off x="33766125" y="30384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212" name="AutoShape 2" descr="10410.jpg">
          <a:extLst>
            <a:ext uri="{FF2B5EF4-FFF2-40B4-BE49-F238E27FC236}">
              <a16:creationId xmlns:a16="http://schemas.microsoft.com/office/drawing/2014/main" id="{E6EC1049-E08B-4B7D-A073-A7EECF7B6971}"/>
            </a:ext>
          </a:extLst>
        </xdr:cNvPr>
        <xdr:cNvSpPr>
          <a:spLocks noChangeAspect="1" noChangeArrowheads="1"/>
        </xdr:cNvSpPr>
      </xdr:nvSpPr>
      <xdr:spPr bwMode="auto">
        <a:xfrm>
          <a:off x="35131375" y="30384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213" name="AutoShape 2" descr="10410.jpg">
          <a:extLst>
            <a:ext uri="{FF2B5EF4-FFF2-40B4-BE49-F238E27FC236}">
              <a16:creationId xmlns:a16="http://schemas.microsoft.com/office/drawing/2014/main" id="{6BB06F37-7C01-4547-A239-57B3B6022141}"/>
            </a:ext>
          </a:extLst>
        </xdr:cNvPr>
        <xdr:cNvSpPr>
          <a:spLocks noChangeAspect="1" noChangeArrowheads="1"/>
        </xdr:cNvSpPr>
      </xdr:nvSpPr>
      <xdr:spPr bwMode="auto">
        <a:xfrm>
          <a:off x="33766125" y="30384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61</xdr:row>
      <xdr:rowOff>0</xdr:rowOff>
    </xdr:from>
    <xdr:ext cx="0" cy="171450"/>
    <xdr:sp macro="" textlink="">
      <xdr:nvSpPr>
        <xdr:cNvPr id="214" name="AutoShape 2" descr="10410.jpg">
          <a:extLst>
            <a:ext uri="{FF2B5EF4-FFF2-40B4-BE49-F238E27FC236}">
              <a16:creationId xmlns:a16="http://schemas.microsoft.com/office/drawing/2014/main" id="{F02C77F3-79C5-48E9-A74B-FBE0246A9F8A}"/>
            </a:ext>
          </a:extLst>
        </xdr:cNvPr>
        <xdr:cNvSpPr>
          <a:spLocks noChangeAspect="1" noChangeArrowheads="1"/>
        </xdr:cNvSpPr>
      </xdr:nvSpPr>
      <xdr:spPr bwMode="auto">
        <a:xfrm>
          <a:off x="35131375" y="303847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15" name="AutoShape 2" descr="10410.jpg">
          <a:extLst>
            <a:ext uri="{FF2B5EF4-FFF2-40B4-BE49-F238E27FC236}">
              <a16:creationId xmlns:a16="http://schemas.microsoft.com/office/drawing/2014/main" id="{49D64B1D-CDC0-43E0-814D-E22C5BB41F97}"/>
            </a:ext>
          </a:extLst>
        </xdr:cNvPr>
        <xdr:cNvSpPr>
          <a:spLocks noChangeAspect="1" noChangeArrowheads="1"/>
        </xdr:cNvSpPr>
      </xdr:nvSpPr>
      <xdr:spPr bwMode="auto">
        <a:xfrm>
          <a:off x="33766125" y="3824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17" name="AutoShape 2" descr="10410.jpg">
          <a:extLst>
            <a:ext uri="{FF2B5EF4-FFF2-40B4-BE49-F238E27FC236}">
              <a16:creationId xmlns:a16="http://schemas.microsoft.com/office/drawing/2014/main" id="{1B32CF03-7125-43FB-BB7B-BB95BB1626C5}"/>
            </a:ext>
          </a:extLst>
        </xdr:cNvPr>
        <xdr:cNvSpPr>
          <a:spLocks noChangeAspect="1" noChangeArrowheads="1"/>
        </xdr:cNvSpPr>
      </xdr:nvSpPr>
      <xdr:spPr bwMode="auto">
        <a:xfrm>
          <a:off x="35131375" y="3824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18" name="AutoShape 2" descr="10410.jpg">
          <a:extLst>
            <a:ext uri="{FF2B5EF4-FFF2-40B4-BE49-F238E27FC236}">
              <a16:creationId xmlns:a16="http://schemas.microsoft.com/office/drawing/2014/main" id="{C45BC4AA-0ABD-4AFE-8BAC-57E77B41C5EA}"/>
            </a:ext>
          </a:extLst>
        </xdr:cNvPr>
        <xdr:cNvSpPr>
          <a:spLocks noChangeAspect="1" noChangeArrowheads="1"/>
        </xdr:cNvSpPr>
      </xdr:nvSpPr>
      <xdr:spPr bwMode="auto">
        <a:xfrm>
          <a:off x="33766125" y="3824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19" name="AutoShape 2" descr="10410.jpg">
          <a:extLst>
            <a:ext uri="{FF2B5EF4-FFF2-40B4-BE49-F238E27FC236}">
              <a16:creationId xmlns:a16="http://schemas.microsoft.com/office/drawing/2014/main" id="{0196058B-1214-4A2D-8D89-066E4BEA4A88}"/>
            </a:ext>
          </a:extLst>
        </xdr:cNvPr>
        <xdr:cNvSpPr>
          <a:spLocks noChangeAspect="1" noChangeArrowheads="1"/>
        </xdr:cNvSpPr>
      </xdr:nvSpPr>
      <xdr:spPr bwMode="auto">
        <a:xfrm>
          <a:off x="35131375" y="3824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20" name="AutoShape 2" descr="10410.jpg">
          <a:extLst>
            <a:ext uri="{FF2B5EF4-FFF2-40B4-BE49-F238E27FC236}">
              <a16:creationId xmlns:a16="http://schemas.microsoft.com/office/drawing/2014/main" id="{0BB05938-B6F1-474C-993F-523FEB607283}"/>
            </a:ext>
          </a:extLst>
        </xdr:cNvPr>
        <xdr:cNvSpPr>
          <a:spLocks noChangeAspect="1" noChangeArrowheads="1"/>
        </xdr:cNvSpPr>
      </xdr:nvSpPr>
      <xdr:spPr bwMode="auto">
        <a:xfrm>
          <a:off x="33766125" y="3824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21" name="AutoShape 2" descr="10410.jpg">
          <a:extLst>
            <a:ext uri="{FF2B5EF4-FFF2-40B4-BE49-F238E27FC236}">
              <a16:creationId xmlns:a16="http://schemas.microsoft.com/office/drawing/2014/main" id="{75555216-A67B-488A-B0D4-D15EC260ED76}"/>
            </a:ext>
          </a:extLst>
        </xdr:cNvPr>
        <xdr:cNvSpPr>
          <a:spLocks noChangeAspect="1" noChangeArrowheads="1"/>
        </xdr:cNvSpPr>
      </xdr:nvSpPr>
      <xdr:spPr bwMode="auto">
        <a:xfrm>
          <a:off x="35131375" y="3824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22" name="AutoShape 2" descr="10410.jpg">
          <a:extLst>
            <a:ext uri="{FF2B5EF4-FFF2-40B4-BE49-F238E27FC236}">
              <a16:creationId xmlns:a16="http://schemas.microsoft.com/office/drawing/2014/main" id="{ECB7C245-AE30-4B43-BAC6-C9930E6EC271}"/>
            </a:ext>
          </a:extLst>
        </xdr:cNvPr>
        <xdr:cNvSpPr>
          <a:spLocks noChangeAspect="1" noChangeArrowheads="1"/>
        </xdr:cNvSpPr>
      </xdr:nvSpPr>
      <xdr:spPr bwMode="auto">
        <a:xfrm>
          <a:off x="33766125" y="679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23" name="AutoShape 2" descr="10410.jpg">
          <a:extLst>
            <a:ext uri="{FF2B5EF4-FFF2-40B4-BE49-F238E27FC236}">
              <a16:creationId xmlns:a16="http://schemas.microsoft.com/office/drawing/2014/main" id="{0AE8FB83-5DDC-49B3-924C-B4188C96DF32}"/>
            </a:ext>
          </a:extLst>
        </xdr:cNvPr>
        <xdr:cNvSpPr>
          <a:spLocks noChangeAspect="1" noChangeArrowheads="1"/>
        </xdr:cNvSpPr>
      </xdr:nvSpPr>
      <xdr:spPr bwMode="auto">
        <a:xfrm>
          <a:off x="35131375" y="679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24" name="AutoShape 2" descr="10410.jpg">
          <a:extLst>
            <a:ext uri="{FF2B5EF4-FFF2-40B4-BE49-F238E27FC236}">
              <a16:creationId xmlns:a16="http://schemas.microsoft.com/office/drawing/2014/main" id="{08D8A9F1-FFFA-4AA5-89D8-A1D6B4FB0BCE}"/>
            </a:ext>
          </a:extLst>
        </xdr:cNvPr>
        <xdr:cNvSpPr>
          <a:spLocks noChangeAspect="1" noChangeArrowheads="1"/>
        </xdr:cNvSpPr>
      </xdr:nvSpPr>
      <xdr:spPr bwMode="auto">
        <a:xfrm>
          <a:off x="33766125" y="679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25" name="AutoShape 2" descr="10410.jpg">
          <a:extLst>
            <a:ext uri="{FF2B5EF4-FFF2-40B4-BE49-F238E27FC236}">
              <a16:creationId xmlns:a16="http://schemas.microsoft.com/office/drawing/2014/main" id="{5EDA65E0-9F47-4E9C-9831-86832BD6C1C3}"/>
            </a:ext>
          </a:extLst>
        </xdr:cNvPr>
        <xdr:cNvSpPr>
          <a:spLocks noChangeAspect="1" noChangeArrowheads="1"/>
        </xdr:cNvSpPr>
      </xdr:nvSpPr>
      <xdr:spPr bwMode="auto">
        <a:xfrm>
          <a:off x="35131375" y="67945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26" name="AutoShape 2" descr="10410.jpg">
          <a:extLst>
            <a:ext uri="{FF2B5EF4-FFF2-40B4-BE49-F238E27FC236}">
              <a16:creationId xmlns:a16="http://schemas.microsoft.com/office/drawing/2014/main" id="{33EF7F5A-DBC0-4F77-B93E-B2A5C95DF06A}"/>
            </a:ext>
          </a:extLst>
        </xdr:cNvPr>
        <xdr:cNvSpPr>
          <a:spLocks noChangeAspect="1" noChangeArrowheads="1"/>
        </xdr:cNvSpPr>
      </xdr:nvSpPr>
      <xdr:spPr bwMode="auto">
        <a:xfrm>
          <a:off x="33766125" y="668655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27" name="AutoShape 2" descr="10410.jpg">
          <a:extLst>
            <a:ext uri="{FF2B5EF4-FFF2-40B4-BE49-F238E27FC236}">
              <a16:creationId xmlns:a16="http://schemas.microsoft.com/office/drawing/2014/main" id="{7628ED99-E232-419B-918A-C4CDA405393A}"/>
            </a:ext>
          </a:extLst>
        </xdr:cNvPr>
        <xdr:cNvSpPr>
          <a:spLocks noChangeAspect="1" noChangeArrowheads="1"/>
        </xdr:cNvSpPr>
      </xdr:nvSpPr>
      <xdr:spPr bwMode="auto">
        <a:xfrm>
          <a:off x="35131375" y="668655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28" name="AutoShape 2" descr="10410.jpg">
          <a:extLst>
            <a:ext uri="{FF2B5EF4-FFF2-40B4-BE49-F238E27FC236}">
              <a16:creationId xmlns:a16="http://schemas.microsoft.com/office/drawing/2014/main" id="{5E00B525-3233-41D9-A8EB-246090127670}"/>
            </a:ext>
          </a:extLst>
        </xdr:cNvPr>
        <xdr:cNvSpPr>
          <a:spLocks noChangeAspect="1" noChangeArrowheads="1"/>
        </xdr:cNvSpPr>
      </xdr:nvSpPr>
      <xdr:spPr bwMode="auto">
        <a:xfrm>
          <a:off x="33766125" y="668655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29" name="AutoShape 2" descr="10410.jpg">
          <a:extLst>
            <a:ext uri="{FF2B5EF4-FFF2-40B4-BE49-F238E27FC236}">
              <a16:creationId xmlns:a16="http://schemas.microsoft.com/office/drawing/2014/main" id="{4C2B668F-2121-4C10-95A3-CC5BE9577CF9}"/>
            </a:ext>
          </a:extLst>
        </xdr:cNvPr>
        <xdr:cNvSpPr>
          <a:spLocks noChangeAspect="1" noChangeArrowheads="1"/>
        </xdr:cNvSpPr>
      </xdr:nvSpPr>
      <xdr:spPr bwMode="auto">
        <a:xfrm>
          <a:off x="35131375" y="668655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38" name="AutoShape 2" descr="10410.jpg">
          <a:extLst>
            <a:ext uri="{FF2B5EF4-FFF2-40B4-BE49-F238E27FC236}">
              <a16:creationId xmlns:a16="http://schemas.microsoft.com/office/drawing/2014/main" id="{E0FD17DF-B23B-4F89-B268-204BD0606287}"/>
            </a:ext>
          </a:extLst>
        </xdr:cNvPr>
        <xdr:cNvSpPr>
          <a:spLocks noChangeAspect="1" noChangeArrowheads="1"/>
        </xdr:cNvSpPr>
      </xdr:nvSpPr>
      <xdr:spPr bwMode="auto">
        <a:xfrm>
          <a:off x="337661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39" name="AutoShape 2" descr="10410.jpg">
          <a:extLst>
            <a:ext uri="{FF2B5EF4-FFF2-40B4-BE49-F238E27FC236}">
              <a16:creationId xmlns:a16="http://schemas.microsoft.com/office/drawing/2014/main" id="{7C2AE85E-095B-485E-970F-483BD4897B7B}"/>
            </a:ext>
          </a:extLst>
        </xdr:cNvPr>
        <xdr:cNvSpPr>
          <a:spLocks noChangeAspect="1" noChangeArrowheads="1"/>
        </xdr:cNvSpPr>
      </xdr:nvSpPr>
      <xdr:spPr bwMode="auto">
        <a:xfrm>
          <a:off x="3513137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40" name="AutoShape 2" descr="10410.jpg">
          <a:extLst>
            <a:ext uri="{FF2B5EF4-FFF2-40B4-BE49-F238E27FC236}">
              <a16:creationId xmlns:a16="http://schemas.microsoft.com/office/drawing/2014/main" id="{5222093C-804D-4668-A7F1-E7C5713B1CBC}"/>
            </a:ext>
          </a:extLst>
        </xdr:cNvPr>
        <xdr:cNvSpPr>
          <a:spLocks noChangeAspect="1" noChangeArrowheads="1"/>
        </xdr:cNvSpPr>
      </xdr:nvSpPr>
      <xdr:spPr bwMode="auto">
        <a:xfrm>
          <a:off x="337661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41" name="AutoShape 2" descr="10410.jpg">
          <a:extLst>
            <a:ext uri="{FF2B5EF4-FFF2-40B4-BE49-F238E27FC236}">
              <a16:creationId xmlns:a16="http://schemas.microsoft.com/office/drawing/2014/main" id="{3EA978E6-47AB-49A8-95B5-48BF3491114C}"/>
            </a:ext>
          </a:extLst>
        </xdr:cNvPr>
        <xdr:cNvSpPr>
          <a:spLocks noChangeAspect="1" noChangeArrowheads="1"/>
        </xdr:cNvSpPr>
      </xdr:nvSpPr>
      <xdr:spPr bwMode="auto">
        <a:xfrm>
          <a:off x="3513137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42" name="AutoShape 2" descr="10410.jpg">
          <a:extLst>
            <a:ext uri="{FF2B5EF4-FFF2-40B4-BE49-F238E27FC236}">
              <a16:creationId xmlns:a16="http://schemas.microsoft.com/office/drawing/2014/main" id="{0DEC0E6E-5A89-4949-824B-5A5B86829F7F}"/>
            </a:ext>
          </a:extLst>
        </xdr:cNvPr>
        <xdr:cNvSpPr>
          <a:spLocks noChangeAspect="1" noChangeArrowheads="1"/>
        </xdr:cNvSpPr>
      </xdr:nvSpPr>
      <xdr:spPr bwMode="auto">
        <a:xfrm>
          <a:off x="337661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43" name="AutoShape 2" descr="10410.jpg">
          <a:extLst>
            <a:ext uri="{FF2B5EF4-FFF2-40B4-BE49-F238E27FC236}">
              <a16:creationId xmlns:a16="http://schemas.microsoft.com/office/drawing/2014/main" id="{10507C79-9403-4042-9C11-8B04CF2F4B41}"/>
            </a:ext>
          </a:extLst>
        </xdr:cNvPr>
        <xdr:cNvSpPr>
          <a:spLocks noChangeAspect="1" noChangeArrowheads="1"/>
        </xdr:cNvSpPr>
      </xdr:nvSpPr>
      <xdr:spPr bwMode="auto">
        <a:xfrm>
          <a:off x="3513137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44" name="AutoShape 2" descr="10410.jpg">
          <a:extLst>
            <a:ext uri="{FF2B5EF4-FFF2-40B4-BE49-F238E27FC236}">
              <a16:creationId xmlns:a16="http://schemas.microsoft.com/office/drawing/2014/main" id="{F82BEACC-A5EB-45F6-A4A2-831E8F20EDDB}"/>
            </a:ext>
          </a:extLst>
        </xdr:cNvPr>
        <xdr:cNvSpPr>
          <a:spLocks noChangeAspect="1" noChangeArrowheads="1"/>
        </xdr:cNvSpPr>
      </xdr:nvSpPr>
      <xdr:spPr bwMode="auto">
        <a:xfrm>
          <a:off x="337661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45" name="AutoShape 2" descr="10410.jpg">
          <a:extLst>
            <a:ext uri="{FF2B5EF4-FFF2-40B4-BE49-F238E27FC236}">
              <a16:creationId xmlns:a16="http://schemas.microsoft.com/office/drawing/2014/main" id="{8E952D6A-B6D3-4CCE-9782-104289B52BF2}"/>
            </a:ext>
          </a:extLst>
        </xdr:cNvPr>
        <xdr:cNvSpPr>
          <a:spLocks noChangeAspect="1" noChangeArrowheads="1"/>
        </xdr:cNvSpPr>
      </xdr:nvSpPr>
      <xdr:spPr bwMode="auto">
        <a:xfrm>
          <a:off x="3513137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16" name="AutoShape 2" descr="10410.jpg">
          <a:extLst>
            <a:ext uri="{FF2B5EF4-FFF2-40B4-BE49-F238E27FC236}">
              <a16:creationId xmlns:a16="http://schemas.microsoft.com/office/drawing/2014/main" id="{FFECCB61-8741-4E35-B268-A29ACD340C17}"/>
            </a:ext>
          </a:extLst>
        </xdr:cNvPr>
        <xdr:cNvSpPr>
          <a:spLocks noChangeAspect="1" noChangeArrowheads="1"/>
        </xdr:cNvSpPr>
      </xdr:nvSpPr>
      <xdr:spPr bwMode="auto">
        <a:xfrm>
          <a:off x="19573875" y="3925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30" name="AutoShape 2" descr="10410.jpg">
          <a:extLst>
            <a:ext uri="{FF2B5EF4-FFF2-40B4-BE49-F238E27FC236}">
              <a16:creationId xmlns:a16="http://schemas.microsoft.com/office/drawing/2014/main" id="{5ADA46BE-3D84-415C-A57D-348133645152}"/>
            </a:ext>
          </a:extLst>
        </xdr:cNvPr>
        <xdr:cNvSpPr>
          <a:spLocks noChangeAspect="1" noChangeArrowheads="1"/>
        </xdr:cNvSpPr>
      </xdr:nvSpPr>
      <xdr:spPr bwMode="auto">
        <a:xfrm>
          <a:off x="19573875" y="3925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31" name="AutoShape 2" descr="10410.jpg">
          <a:extLst>
            <a:ext uri="{FF2B5EF4-FFF2-40B4-BE49-F238E27FC236}">
              <a16:creationId xmlns:a16="http://schemas.microsoft.com/office/drawing/2014/main" id="{EEF78F3D-A08E-439F-B197-C2AFA9D68000}"/>
            </a:ext>
          </a:extLst>
        </xdr:cNvPr>
        <xdr:cNvSpPr>
          <a:spLocks noChangeAspect="1" noChangeArrowheads="1"/>
        </xdr:cNvSpPr>
      </xdr:nvSpPr>
      <xdr:spPr bwMode="auto">
        <a:xfrm>
          <a:off x="19573875" y="3925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32" name="AutoShape 2" descr="10410.jpg">
          <a:extLst>
            <a:ext uri="{FF2B5EF4-FFF2-40B4-BE49-F238E27FC236}">
              <a16:creationId xmlns:a16="http://schemas.microsoft.com/office/drawing/2014/main" id="{5DF65329-0E65-4F86-A0EA-1AA8E68BD9D1}"/>
            </a:ext>
          </a:extLst>
        </xdr:cNvPr>
        <xdr:cNvSpPr>
          <a:spLocks noChangeAspect="1" noChangeArrowheads="1"/>
        </xdr:cNvSpPr>
      </xdr:nvSpPr>
      <xdr:spPr bwMode="auto">
        <a:xfrm>
          <a:off x="19573875" y="3925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33" name="AutoShape 2" descr="10410.jpg">
          <a:extLst>
            <a:ext uri="{FF2B5EF4-FFF2-40B4-BE49-F238E27FC236}">
              <a16:creationId xmlns:a16="http://schemas.microsoft.com/office/drawing/2014/main" id="{00709B02-DC06-4918-9B3D-9F6F236D4325}"/>
            </a:ext>
          </a:extLst>
        </xdr:cNvPr>
        <xdr:cNvSpPr>
          <a:spLocks noChangeAspect="1" noChangeArrowheads="1"/>
        </xdr:cNvSpPr>
      </xdr:nvSpPr>
      <xdr:spPr bwMode="auto">
        <a:xfrm>
          <a:off x="19573875" y="3925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157</xdr:row>
      <xdr:rowOff>0</xdr:rowOff>
    </xdr:from>
    <xdr:ext cx="0" cy="171450"/>
    <xdr:sp macro="" textlink="">
      <xdr:nvSpPr>
        <xdr:cNvPr id="234" name="AutoShape 2" descr="10410.jpg">
          <a:extLst>
            <a:ext uri="{FF2B5EF4-FFF2-40B4-BE49-F238E27FC236}">
              <a16:creationId xmlns:a16="http://schemas.microsoft.com/office/drawing/2014/main" id="{866A3D3D-D735-404F-A438-65C7F8A512CD}"/>
            </a:ext>
          </a:extLst>
        </xdr:cNvPr>
        <xdr:cNvSpPr>
          <a:spLocks noChangeAspect="1" noChangeArrowheads="1"/>
        </xdr:cNvSpPr>
      </xdr:nvSpPr>
      <xdr:spPr bwMode="auto">
        <a:xfrm>
          <a:off x="19573875" y="3925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129</xdr:row>
      <xdr:rowOff>0</xdr:rowOff>
    </xdr:from>
    <xdr:ext cx="0" cy="171450"/>
    <xdr:sp macro="" textlink="">
      <xdr:nvSpPr>
        <xdr:cNvPr id="235" name="AutoShape 2" descr="10410.jpg">
          <a:extLst>
            <a:ext uri="{FF2B5EF4-FFF2-40B4-BE49-F238E27FC236}">
              <a16:creationId xmlns:a16="http://schemas.microsoft.com/office/drawing/2014/main" id="{B7CF217F-564F-44DC-9C9F-471B591C7FEC}"/>
            </a:ext>
          </a:extLst>
        </xdr:cNvPr>
        <xdr:cNvSpPr>
          <a:spLocks noChangeAspect="1" noChangeArrowheads="1"/>
        </xdr:cNvSpPr>
      </xdr:nvSpPr>
      <xdr:spPr bwMode="auto">
        <a:xfrm>
          <a:off x="24164925" y="54387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129</xdr:row>
      <xdr:rowOff>0</xdr:rowOff>
    </xdr:from>
    <xdr:ext cx="0" cy="171450"/>
    <xdr:sp macro="" textlink="">
      <xdr:nvSpPr>
        <xdr:cNvPr id="236" name="AutoShape 2" descr="10410.jpg">
          <a:extLst>
            <a:ext uri="{FF2B5EF4-FFF2-40B4-BE49-F238E27FC236}">
              <a16:creationId xmlns:a16="http://schemas.microsoft.com/office/drawing/2014/main" id="{9AD791A9-538E-4718-B68C-2FB662CA0FDC}"/>
            </a:ext>
          </a:extLst>
        </xdr:cNvPr>
        <xdr:cNvSpPr>
          <a:spLocks noChangeAspect="1" noChangeArrowheads="1"/>
        </xdr:cNvSpPr>
      </xdr:nvSpPr>
      <xdr:spPr bwMode="auto">
        <a:xfrm>
          <a:off x="25536525" y="54387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129</xdr:row>
      <xdr:rowOff>0</xdr:rowOff>
    </xdr:from>
    <xdr:ext cx="0" cy="171450"/>
    <xdr:sp macro="" textlink="">
      <xdr:nvSpPr>
        <xdr:cNvPr id="237" name="AutoShape 2" descr="10410.jpg">
          <a:extLst>
            <a:ext uri="{FF2B5EF4-FFF2-40B4-BE49-F238E27FC236}">
              <a16:creationId xmlns:a16="http://schemas.microsoft.com/office/drawing/2014/main" id="{2274383E-10D3-44B0-A16F-B670C3A83744}"/>
            </a:ext>
          </a:extLst>
        </xdr:cNvPr>
        <xdr:cNvSpPr>
          <a:spLocks noChangeAspect="1" noChangeArrowheads="1"/>
        </xdr:cNvSpPr>
      </xdr:nvSpPr>
      <xdr:spPr bwMode="auto">
        <a:xfrm>
          <a:off x="24164925" y="54387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129</xdr:row>
      <xdr:rowOff>0</xdr:rowOff>
    </xdr:from>
    <xdr:ext cx="0" cy="171450"/>
    <xdr:sp macro="" textlink="">
      <xdr:nvSpPr>
        <xdr:cNvPr id="246" name="AutoShape 2" descr="10410.jpg">
          <a:extLst>
            <a:ext uri="{FF2B5EF4-FFF2-40B4-BE49-F238E27FC236}">
              <a16:creationId xmlns:a16="http://schemas.microsoft.com/office/drawing/2014/main" id="{1AEAF445-22FD-477F-97CB-DD858E06E2A3}"/>
            </a:ext>
          </a:extLst>
        </xdr:cNvPr>
        <xdr:cNvSpPr>
          <a:spLocks noChangeAspect="1" noChangeArrowheads="1"/>
        </xdr:cNvSpPr>
      </xdr:nvSpPr>
      <xdr:spPr bwMode="auto">
        <a:xfrm>
          <a:off x="25536525" y="54387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129</xdr:row>
      <xdr:rowOff>0</xdr:rowOff>
    </xdr:from>
    <xdr:ext cx="0" cy="171450"/>
    <xdr:sp macro="" textlink="">
      <xdr:nvSpPr>
        <xdr:cNvPr id="247" name="AutoShape 2" descr="10410.jpg">
          <a:extLst>
            <a:ext uri="{FF2B5EF4-FFF2-40B4-BE49-F238E27FC236}">
              <a16:creationId xmlns:a16="http://schemas.microsoft.com/office/drawing/2014/main" id="{4B750358-9AAF-494F-981E-A685360FDF80}"/>
            </a:ext>
          </a:extLst>
        </xdr:cNvPr>
        <xdr:cNvSpPr>
          <a:spLocks noChangeAspect="1" noChangeArrowheads="1"/>
        </xdr:cNvSpPr>
      </xdr:nvSpPr>
      <xdr:spPr bwMode="auto">
        <a:xfrm>
          <a:off x="24164925" y="54387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129</xdr:row>
      <xdr:rowOff>0</xdr:rowOff>
    </xdr:from>
    <xdr:ext cx="0" cy="171450"/>
    <xdr:sp macro="" textlink="">
      <xdr:nvSpPr>
        <xdr:cNvPr id="248" name="AutoShape 2" descr="10410.jpg">
          <a:extLst>
            <a:ext uri="{FF2B5EF4-FFF2-40B4-BE49-F238E27FC236}">
              <a16:creationId xmlns:a16="http://schemas.microsoft.com/office/drawing/2014/main" id="{23905655-DA50-44CA-8FCD-1BB22F97F9EA}"/>
            </a:ext>
          </a:extLst>
        </xdr:cNvPr>
        <xdr:cNvSpPr>
          <a:spLocks noChangeAspect="1" noChangeArrowheads="1"/>
        </xdr:cNvSpPr>
      </xdr:nvSpPr>
      <xdr:spPr bwMode="auto">
        <a:xfrm>
          <a:off x="25536525" y="54387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143</xdr:row>
      <xdr:rowOff>0</xdr:rowOff>
    </xdr:from>
    <xdr:ext cx="0" cy="171450"/>
    <xdr:sp macro="" textlink="">
      <xdr:nvSpPr>
        <xdr:cNvPr id="249" name="AutoShape 2" descr="10410.jpg">
          <a:extLst>
            <a:ext uri="{FF2B5EF4-FFF2-40B4-BE49-F238E27FC236}">
              <a16:creationId xmlns:a16="http://schemas.microsoft.com/office/drawing/2014/main" id="{84F1A8F6-EC1E-43C5-842A-32C292888A70}"/>
            </a:ext>
          </a:extLst>
        </xdr:cNvPr>
        <xdr:cNvSpPr>
          <a:spLocks noChangeAspect="1" noChangeArrowheads="1"/>
        </xdr:cNvSpPr>
      </xdr:nvSpPr>
      <xdr:spPr bwMode="auto">
        <a:xfrm>
          <a:off x="19446875" y="3824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143</xdr:row>
      <xdr:rowOff>0</xdr:rowOff>
    </xdr:from>
    <xdr:ext cx="0" cy="171450"/>
    <xdr:sp macro="" textlink="">
      <xdr:nvSpPr>
        <xdr:cNvPr id="250" name="AutoShape 2" descr="10410.jpg">
          <a:extLst>
            <a:ext uri="{FF2B5EF4-FFF2-40B4-BE49-F238E27FC236}">
              <a16:creationId xmlns:a16="http://schemas.microsoft.com/office/drawing/2014/main" id="{758AD14D-A932-4FF1-93F9-344578AF12CC}"/>
            </a:ext>
          </a:extLst>
        </xdr:cNvPr>
        <xdr:cNvSpPr>
          <a:spLocks noChangeAspect="1" noChangeArrowheads="1"/>
        </xdr:cNvSpPr>
      </xdr:nvSpPr>
      <xdr:spPr bwMode="auto">
        <a:xfrm>
          <a:off x="19446875" y="3824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143</xdr:row>
      <xdr:rowOff>0</xdr:rowOff>
    </xdr:from>
    <xdr:ext cx="0" cy="171450"/>
    <xdr:sp macro="" textlink="">
      <xdr:nvSpPr>
        <xdr:cNvPr id="251" name="AutoShape 2" descr="10410.jpg">
          <a:extLst>
            <a:ext uri="{FF2B5EF4-FFF2-40B4-BE49-F238E27FC236}">
              <a16:creationId xmlns:a16="http://schemas.microsoft.com/office/drawing/2014/main" id="{D1B91184-19FF-4157-B7AD-4FAF60388587}"/>
            </a:ext>
          </a:extLst>
        </xdr:cNvPr>
        <xdr:cNvSpPr>
          <a:spLocks noChangeAspect="1" noChangeArrowheads="1"/>
        </xdr:cNvSpPr>
      </xdr:nvSpPr>
      <xdr:spPr bwMode="auto">
        <a:xfrm>
          <a:off x="19446875" y="3824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143</xdr:row>
      <xdr:rowOff>0</xdr:rowOff>
    </xdr:from>
    <xdr:ext cx="0" cy="171450"/>
    <xdr:sp macro="" textlink="">
      <xdr:nvSpPr>
        <xdr:cNvPr id="252" name="AutoShape 2" descr="10410.jpg">
          <a:extLst>
            <a:ext uri="{FF2B5EF4-FFF2-40B4-BE49-F238E27FC236}">
              <a16:creationId xmlns:a16="http://schemas.microsoft.com/office/drawing/2014/main" id="{EA5C8F41-ACB9-4689-A146-F71E41569777}"/>
            </a:ext>
          </a:extLst>
        </xdr:cNvPr>
        <xdr:cNvSpPr>
          <a:spLocks noChangeAspect="1" noChangeArrowheads="1"/>
        </xdr:cNvSpPr>
      </xdr:nvSpPr>
      <xdr:spPr bwMode="auto">
        <a:xfrm>
          <a:off x="19446875" y="3824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65</xdr:row>
      <xdr:rowOff>0</xdr:rowOff>
    </xdr:from>
    <xdr:ext cx="0" cy="171450"/>
    <xdr:sp macro="" textlink="">
      <xdr:nvSpPr>
        <xdr:cNvPr id="253" name="AutoShape 2" descr="10410.jpg">
          <a:extLst>
            <a:ext uri="{FF2B5EF4-FFF2-40B4-BE49-F238E27FC236}">
              <a16:creationId xmlns:a16="http://schemas.microsoft.com/office/drawing/2014/main" id="{A6C5372D-060E-4C05-AE45-7A41FDC50E77}"/>
            </a:ext>
          </a:extLst>
        </xdr:cNvPr>
        <xdr:cNvSpPr>
          <a:spLocks noChangeAspect="1" noChangeArrowheads="1"/>
        </xdr:cNvSpPr>
      </xdr:nvSpPr>
      <xdr:spPr bwMode="auto">
        <a:xfrm>
          <a:off x="19446875" y="13716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65</xdr:row>
      <xdr:rowOff>0</xdr:rowOff>
    </xdr:from>
    <xdr:ext cx="0" cy="171450"/>
    <xdr:sp macro="" textlink="">
      <xdr:nvSpPr>
        <xdr:cNvPr id="254" name="AutoShape 2" descr="10410.jpg">
          <a:extLst>
            <a:ext uri="{FF2B5EF4-FFF2-40B4-BE49-F238E27FC236}">
              <a16:creationId xmlns:a16="http://schemas.microsoft.com/office/drawing/2014/main" id="{6E8131CE-B1A5-4E44-B6FF-690B8B0940ED}"/>
            </a:ext>
          </a:extLst>
        </xdr:cNvPr>
        <xdr:cNvSpPr>
          <a:spLocks noChangeAspect="1" noChangeArrowheads="1"/>
        </xdr:cNvSpPr>
      </xdr:nvSpPr>
      <xdr:spPr bwMode="auto">
        <a:xfrm>
          <a:off x="19446875" y="13716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65</xdr:row>
      <xdr:rowOff>0</xdr:rowOff>
    </xdr:from>
    <xdr:ext cx="0" cy="171450"/>
    <xdr:sp macro="" textlink="">
      <xdr:nvSpPr>
        <xdr:cNvPr id="255" name="AutoShape 2" descr="10410.jpg">
          <a:extLst>
            <a:ext uri="{FF2B5EF4-FFF2-40B4-BE49-F238E27FC236}">
              <a16:creationId xmlns:a16="http://schemas.microsoft.com/office/drawing/2014/main" id="{C31E2011-BD62-4439-998D-2A4542229DC8}"/>
            </a:ext>
          </a:extLst>
        </xdr:cNvPr>
        <xdr:cNvSpPr>
          <a:spLocks noChangeAspect="1" noChangeArrowheads="1"/>
        </xdr:cNvSpPr>
      </xdr:nvSpPr>
      <xdr:spPr bwMode="auto">
        <a:xfrm>
          <a:off x="19446875" y="13716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65</xdr:row>
      <xdr:rowOff>0</xdr:rowOff>
    </xdr:from>
    <xdr:ext cx="0" cy="171450"/>
    <xdr:sp macro="" textlink="">
      <xdr:nvSpPr>
        <xdr:cNvPr id="256" name="AutoShape 2" descr="10410.jpg">
          <a:extLst>
            <a:ext uri="{FF2B5EF4-FFF2-40B4-BE49-F238E27FC236}">
              <a16:creationId xmlns:a16="http://schemas.microsoft.com/office/drawing/2014/main" id="{87DB7204-7A2F-4C68-80C7-1F5C5D650C89}"/>
            </a:ext>
          </a:extLst>
        </xdr:cNvPr>
        <xdr:cNvSpPr>
          <a:spLocks noChangeAspect="1" noChangeArrowheads="1"/>
        </xdr:cNvSpPr>
      </xdr:nvSpPr>
      <xdr:spPr bwMode="auto">
        <a:xfrm>
          <a:off x="19446875" y="13716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65</xdr:row>
      <xdr:rowOff>0</xdr:rowOff>
    </xdr:from>
    <xdr:ext cx="0" cy="171450"/>
    <xdr:sp macro="" textlink="">
      <xdr:nvSpPr>
        <xdr:cNvPr id="257" name="AutoShape 2" descr="10410.jpg">
          <a:extLst>
            <a:ext uri="{FF2B5EF4-FFF2-40B4-BE49-F238E27FC236}">
              <a16:creationId xmlns:a16="http://schemas.microsoft.com/office/drawing/2014/main" id="{645C09E4-1CC9-4005-9222-00A237021A38}"/>
            </a:ext>
          </a:extLst>
        </xdr:cNvPr>
        <xdr:cNvSpPr>
          <a:spLocks noChangeAspect="1" noChangeArrowheads="1"/>
        </xdr:cNvSpPr>
      </xdr:nvSpPr>
      <xdr:spPr bwMode="auto">
        <a:xfrm>
          <a:off x="19446875" y="13716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8</xdr:col>
      <xdr:colOff>0</xdr:colOff>
      <xdr:row>65</xdr:row>
      <xdr:rowOff>0</xdr:rowOff>
    </xdr:from>
    <xdr:ext cx="0" cy="171450"/>
    <xdr:sp macro="" textlink="">
      <xdr:nvSpPr>
        <xdr:cNvPr id="258" name="AutoShape 2" descr="10410.jpg">
          <a:extLst>
            <a:ext uri="{FF2B5EF4-FFF2-40B4-BE49-F238E27FC236}">
              <a16:creationId xmlns:a16="http://schemas.microsoft.com/office/drawing/2014/main" id="{71DB3039-94E3-4C86-A6CA-E88DAB929FC2}"/>
            </a:ext>
          </a:extLst>
        </xdr:cNvPr>
        <xdr:cNvSpPr>
          <a:spLocks noChangeAspect="1" noChangeArrowheads="1"/>
        </xdr:cNvSpPr>
      </xdr:nvSpPr>
      <xdr:spPr bwMode="auto">
        <a:xfrm>
          <a:off x="19446875" y="13716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xdr:from>
      <xdr:col>8</xdr:col>
      <xdr:colOff>222249</xdr:colOff>
      <xdr:row>5</xdr:row>
      <xdr:rowOff>34924</xdr:rowOff>
    </xdr:from>
    <xdr:to>
      <xdr:col>8</xdr:col>
      <xdr:colOff>727364</xdr:colOff>
      <xdr:row>5</xdr:row>
      <xdr:rowOff>480459</xdr:rowOff>
    </xdr:to>
    <xdr:pic>
      <xdr:nvPicPr>
        <xdr:cNvPr id="259" name="Picture 258">
          <a:extLst>
            <a:ext uri="{FF2B5EF4-FFF2-40B4-BE49-F238E27FC236}">
              <a16:creationId xmlns:a16="http://schemas.microsoft.com/office/drawing/2014/main" id="{EDE77B44-E07B-40A7-8543-C77E832939F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1281158" y="3827606"/>
          <a:ext cx="505115" cy="445535"/>
        </a:xfrm>
        <a:prstGeom prst="rect">
          <a:avLst/>
        </a:prstGeom>
      </xdr:spPr>
    </xdr:pic>
    <xdr:clientData/>
  </xdr:twoCellAnchor>
  <xdr:twoCellAnchor>
    <xdr:from>
      <xdr:col>8</xdr:col>
      <xdr:colOff>222250</xdr:colOff>
      <xdr:row>6</xdr:row>
      <xdr:rowOff>76200</xdr:rowOff>
    </xdr:from>
    <xdr:to>
      <xdr:col>8</xdr:col>
      <xdr:colOff>803276</xdr:colOff>
      <xdr:row>6</xdr:row>
      <xdr:rowOff>657226</xdr:rowOff>
    </xdr:to>
    <xdr:pic>
      <xdr:nvPicPr>
        <xdr:cNvPr id="260" name="Picture 259">
          <a:extLst>
            <a:ext uri="{FF2B5EF4-FFF2-40B4-BE49-F238E27FC236}">
              <a16:creationId xmlns:a16="http://schemas.microsoft.com/office/drawing/2014/main" id="{EA2BBD08-DA9C-45EB-9E68-FD0CED42E4E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1717000" y="4410075"/>
          <a:ext cx="581026" cy="581026"/>
        </a:xfrm>
        <a:prstGeom prst="rect">
          <a:avLst/>
        </a:prstGeom>
      </xdr:spPr>
    </xdr:pic>
    <xdr:clientData/>
  </xdr:twoCellAnchor>
  <xdr:twoCellAnchor>
    <xdr:from>
      <xdr:col>8</xdr:col>
      <xdr:colOff>161924</xdr:colOff>
      <xdr:row>7</xdr:row>
      <xdr:rowOff>28574</xdr:rowOff>
    </xdr:from>
    <xdr:to>
      <xdr:col>8</xdr:col>
      <xdr:colOff>733425</xdr:colOff>
      <xdr:row>7</xdr:row>
      <xdr:rowOff>600075</xdr:rowOff>
    </xdr:to>
    <xdr:pic>
      <xdr:nvPicPr>
        <xdr:cNvPr id="261" name="Picture 260">
          <a:extLst>
            <a:ext uri="{FF2B5EF4-FFF2-40B4-BE49-F238E27FC236}">
              <a16:creationId xmlns:a16="http://schemas.microsoft.com/office/drawing/2014/main" id="{E7204BBE-312F-4B63-A0CF-A96E691380F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4624624" y="73418699"/>
          <a:ext cx="571501" cy="571501"/>
        </a:xfrm>
        <a:prstGeom prst="rect">
          <a:avLst/>
        </a:prstGeom>
      </xdr:spPr>
    </xdr:pic>
    <xdr:clientData/>
  </xdr:twoCellAnchor>
  <xdr:twoCellAnchor>
    <xdr:from>
      <xdr:col>8</xdr:col>
      <xdr:colOff>238125</xdr:colOff>
      <xdr:row>8</xdr:row>
      <xdr:rowOff>63500</xdr:rowOff>
    </xdr:from>
    <xdr:to>
      <xdr:col>8</xdr:col>
      <xdr:colOff>777875</xdr:colOff>
      <xdr:row>8</xdr:row>
      <xdr:rowOff>603250</xdr:rowOff>
    </xdr:to>
    <xdr:pic>
      <xdr:nvPicPr>
        <xdr:cNvPr id="9" name="Picture 8">
          <a:extLst>
            <a:ext uri="{FF2B5EF4-FFF2-40B4-BE49-F238E27FC236}">
              <a16:creationId xmlns:a16="http://schemas.microsoft.com/office/drawing/2014/main" id="{9722F298-DBAD-404D-B5FF-F4A9BAB787B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1732875" y="5762625"/>
          <a:ext cx="539750" cy="539750"/>
        </a:xfrm>
        <a:prstGeom prst="rect">
          <a:avLst/>
        </a:prstGeom>
      </xdr:spPr>
    </xdr:pic>
    <xdr:clientData/>
  </xdr:twoCellAnchor>
  <xdr:twoCellAnchor>
    <xdr:from>
      <xdr:col>8</xdr:col>
      <xdr:colOff>222250</xdr:colOff>
      <xdr:row>9</xdr:row>
      <xdr:rowOff>15875</xdr:rowOff>
    </xdr:from>
    <xdr:to>
      <xdr:col>8</xdr:col>
      <xdr:colOff>787400</xdr:colOff>
      <xdr:row>9</xdr:row>
      <xdr:rowOff>581025</xdr:rowOff>
    </xdr:to>
    <xdr:pic>
      <xdr:nvPicPr>
        <xdr:cNvPr id="45" name="Picture 44">
          <a:extLst>
            <a:ext uri="{FF2B5EF4-FFF2-40B4-BE49-F238E27FC236}">
              <a16:creationId xmlns:a16="http://schemas.microsoft.com/office/drawing/2014/main" id="{FC11A579-DEE9-40BF-AA8B-1330BAD77B9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1717000" y="6397625"/>
          <a:ext cx="565150" cy="565150"/>
        </a:xfrm>
        <a:prstGeom prst="rect">
          <a:avLst/>
        </a:prstGeom>
      </xdr:spPr>
    </xdr:pic>
    <xdr:clientData/>
  </xdr:twoCellAnchor>
  <xdr:twoCellAnchor>
    <xdr:from>
      <xdr:col>8</xdr:col>
      <xdr:colOff>174625</xdr:colOff>
      <xdr:row>10</xdr:row>
      <xdr:rowOff>47625</xdr:rowOff>
    </xdr:from>
    <xdr:to>
      <xdr:col>8</xdr:col>
      <xdr:colOff>771524</xdr:colOff>
      <xdr:row>10</xdr:row>
      <xdr:rowOff>644524</xdr:rowOff>
    </xdr:to>
    <xdr:pic>
      <xdr:nvPicPr>
        <xdr:cNvPr id="47" name="Picture 46">
          <a:extLst>
            <a:ext uri="{FF2B5EF4-FFF2-40B4-BE49-F238E27FC236}">
              <a16:creationId xmlns:a16="http://schemas.microsoft.com/office/drawing/2014/main" id="{71EDC1F0-67AD-4A20-8A71-7234248C340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1669375" y="7112000"/>
          <a:ext cx="596899" cy="596899"/>
        </a:xfrm>
        <a:prstGeom prst="rect">
          <a:avLst/>
        </a:prstGeom>
      </xdr:spPr>
    </xdr:pic>
    <xdr:clientData/>
  </xdr:twoCellAnchor>
  <xdr:twoCellAnchor>
    <xdr:from>
      <xdr:col>8</xdr:col>
      <xdr:colOff>180975</xdr:colOff>
      <xdr:row>11</xdr:row>
      <xdr:rowOff>57150</xdr:rowOff>
    </xdr:from>
    <xdr:to>
      <xdr:col>8</xdr:col>
      <xdr:colOff>714373</xdr:colOff>
      <xdr:row>11</xdr:row>
      <xdr:rowOff>590548</xdr:rowOff>
    </xdr:to>
    <xdr:pic>
      <xdr:nvPicPr>
        <xdr:cNvPr id="262" name="Picture 261">
          <a:extLst>
            <a:ext uri="{FF2B5EF4-FFF2-40B4-BE49-F238E27FC236}">
              <a16:creationId xmlns:a16="http://schemas.microsoft.com/office/drawing/2014/main" id="{30A06A53-9F5B-48ED-89EC-7ACAD985E19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4643675" y="81333975"/>
          <a:ext cx="533398" cy="533398"/>
        </a:xfrm>
        <a:prstGeom prst="rect">
          <a:avLst/>
        </a:prstGeom>
      </xdr:spPr>
    </xdr:pic>
    <xdr:clientData/>
  </xdr:twoCellAnchor>
  <xdr:twoCellAnchor>
    <xdr:from>
      <xdr:col>8</xdr:col>
      <xdr:colOff>231775</xdr:colOff>
      <xdr:row>12</xdr:row>
      <xdr:rowOff>12699</xdr:rowOff>
    </xdr:from>
    <xdr:to>
      <xdr:col>8</xdr:col>
      <xdr:colOff>744683</xdr:colOff>
      <xdr:row>12</xdr:row>
      <xdr:rowOff>508220</xdr:rowOff>
    </xdr:to>
    <xdr:pic>
      <xdr:nvPicPr>
        <xdr:cNvPr id="263" name="Picture 262">
          <a:extLst>
            <a:ext uri="{FF2B5EF4-FFF2-40B4-BE49-F238E27FC236}">
              <a16:creationId xmlns:a16="http://schemas.microsoft.com/office/drawing/2014/main" id="{8ADECA93-208E-4A2F-B6C6-3AC36DAB02D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1290684" y="8498608"/>
          <a:ext cx="512908" cy="495521"/>
        </a:xfrm>
        <a:prstGeom prst="rect">
          <a:avLst/>
        </a:prstGeom>
      </xdr:spPr>
    </xdr:pic>
    <xdr:clientData/>
  </xdr:twoCellAnchor>
  <xdr:twoCellAnchor>
    <xdr:from>
      <xdr:col>8</xdr:col>
      <xdr:colOff>203200</xdr:colOff>
      <xdr:row>13</xdr:row>
      <xdr:rowOff>135369</xdr:rowOff>
    </xdr:from>
    <xdr:to>
      <xdr:col>8</xdr:col>
      <xdr:colOff>813955</xdr:colOff>
      <xdr:row>13</xdr:row>
      <xdr:rowOff>746124</xdr:rowOff>
    </xdr:to>
    <xdr:pic>
      <xdr:nvPicPr>
        <xdr:cNvPr id="264" name="Picture 263">
          <a:extLst>
            <a:ext uri="{FF2B5EF4-FFF2-40B4-BE49-F238E27FC236}">
              <a16:creationId xmlns:a16="http://schemas.microsoft.com/office/drawing/2014/main" id="{70F280CC-50DB-4D71-8C59-7D4B91B0CFF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1262109" y="9192778"/>
          <a:ext cx="610755" cy="610755"/>
        </a:xfrm>
        <a:prstGeom prst="rect">
          <a:avLst/>
        </a:prstGeom>
      </xdr:spPr>
    </xdr:pic>
    <xdr:clientData/>
  </xdr:twoCellAnchor>
  <xdr:twoCellAnchor>
    <xdr:from>
      <xdr:col>8</xdr:col>
      <xdr:colOff>174625</xdr:colOff>
      <xdr:row>14</xdr:row>
      <xdr:rowOff>57150</xdr:rowOff>
    </xdr:from>
    <xdr:to>
      <xdr:col>8</xdr:col>
      <xdr:colOff>911225</xdr:colOff>
      <xdr:row>14</xdr:row>
      <xdr:rowOff>793750</xdr:rowOff>
    </xdr:to>
    <xdr:pic>
      <xdr:nvPicPr>
        <xdr:cNvPr id="265" name="Picture 264">
          <a:extLst>
            <a:ext uri="{FF2B5EF4-FFF2-40B4-BE49-F238E27FC236}">
              <a16:creationId xmlns:a16="http://schemas.microsoft.com/office/drawing/2014/main" id="{2523460A-FA0B-4764-B201-79504459BB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1669375" y="9899650"/>
          <a:ext cx="736600" cy="736600"/>
        </a:xfrm>
        <a:prstGeom prst="rect">
          <a:avLst/>
        </a:prstGeom>
      </xdr:spPr>
    </xdr:pic>
    <xdr:clientData/>
  </xdr:twoCellAnchor>
  <xdr:twoCellAnchor>
    <xdr:from>
      <xdr:col>8</xdr:col>
      <xdr:colOff>213881</xdr:colOff>
      <xdr:row>15</xdr:row>
      <xdr:rowOff>64944</xdr:rowOff>
    </xdr:from>
    <xdr:to>
      <xdr:col>8</xdr:col>
      <xdr:colOff>972705</xdr:colOff>
      <xdr:row>15</xdr:row>
      <xdr:rowOff>823768</xdr:rowOff>
    </xdr:to>
    <xdr:pic>
      <xdr:nvPicPr>
        <xdr:cNvPr id="266" name="Picture 265">
          <a:extLst>
            <a:ext uri="{FF2B5EF4-FFF2-40B4-BE49-F238E27FC236}">
              <a16:creationId xmlns:a16="http://schemas.microsoft.com/office/drawing/2014/main" id="{3FEBDE22-5246-4636-92C5-C8104D9DFA5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1272790" y="10819535"/>
          <a:ext cx="758824" cy="758824"/>
        </a:xfrm>
        <a:prstGeom prst="rect">
          <a:avLst/>
        </a:prstGeom>
      </xdr:spPr>
    </xdr:pic>
    <xdr:clientData/>
  </xdr:twoCellAnchor>
  <xdr:twoCellAnchor>
    <xdr:from>
      <xdr:col>8</xdr:col>
      <xdr:colOff>69851</xdr:colOff>
      <xdr:row>16</xdr:row>
      <xdr:rowOff>112553</xdr:rowOff>
    </xdr:from>
    <xdr:to>
      <xdr:col>8</xdr:col>
      <xdr:colOff>932869</xdr:colOff>
      <xdr:row>16</xdr:row>
      <xdr:rowOff>682625</xdr:rowOff>
    </xdr:to>
    <xdr:pic>
      <xdr:nvPicPr>
        <xdr:cNvPr id="267" name="Picture 266">
          <a:extLst>
            <a:ext uri="{FF2B5EF4-FFF2-40B4-BE49-F238E27FC236}">
              <a16:creationId xmlns:a16="http://schemas.microsoft.com/office/drawing/2014/main" id="{FE7BEFC3-B445-4448-8190-8B7B100FDDE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1564601" y="11637803"/>
          <a:ext cx="863018" cy="570072"/>
        </a:xfrm>
        <a:prstGeom prst="rect">
          <a:avLst/>
        </a:prstGeom>
      </xdr:spPr>
    </xdr:pic>
    <xdr:clientData/>
  </xdr:twoCellAnchor>
  <xdr:twoCellAnchor>
    <xdr:from>
      <xdr:col>8</xdr:col>
      <xdr:colOff>142876</xdr:colOff>
      <xdr:row>17</xdr:row>
      <xdr:rowOff>76201</xdr:rowOff>
    </xdr:from>
    <xdr:to>
      <xdr:col>8</xdr:col>
      <xdr:colOff>857250</xdr:colOff>
      <xdr:row>17</xdr:row>
      <xdr:rowOff>790575</xdr:rowOff>
    </xdr:to>
    <xdr:pic>
      <xdr:nvPicPr>
        <xdr:cNvPr id="268" name="Picture 267">
          <a:extLst>
            <a:ext uri="{FF2B5EF4-FFF2-40B4-BE49-F238E27FC236}">
              <a16:creationId xmlns:a16="http://schemas.microsoft.com/office/drawing/2014/main" id="{A00312FD-E3B6-444A-B3F9-1FB3CDAC9B3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1637626" y="12442826"/>
          <a:ext cx="714374" cy="714374"/>
        </a:xfrm>
        <a:prstGeom prst="rect">
          <a:avLst/>
        </a:prstGeom>
      </xdr:spPr>
    </xdr:pic>
    <xdr:clientData/>
  </xdr:twoCellAnchor>
  <xdr:twoCellAnchor>
    <xdr:from>
      <xdr:col>8</xdr:col>
      <xdr:colOff>320387</xdr:colOff>
      <xdr:row>21</xdr:row>
      <xdr:rowOff>63501</xdr:rowOff>
    </xdr:from>
    <xdr:to>
      <xdr:col>8</xdr:col>
      <xdr:colOff>744682</xdr:colOff>
      <xdr:row>21</xdr:row>
      <xdr:rowOff>487796</xdr:rowOff>
    </xdr:to>
    <xdr:pic>
      <xdr:nvPicPr>
        <xdr:cNvPr id="60" name="Picture 59">
          <a:extLst>
            <a:ext uri="{FF2B5EF4-FFF2-40B4-BE49-F238E27FC236}">
              <a16:creationId xmlns:a16="http://schemas.microsoft.com/office/drawing/2014/main" id="{6055068F-A36B-4C91-8915-18345676E98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1379296" y="13935365"/>
          <a:ext cx="424295" cy="424295"/>
        </a:xfrm>
        <a:prstGeom prst="rect">
          <a:avLst/>
        </a:prstGeom>
      </xdr:spPr>
    </xdr:pic>
    <xdr:clientData/>
  </xdr:twoCellAnchor>
  <xdr:twoCellAnchor>
    <xdr:from>
      <xdr:col>8</xdr:col>
      <xdr:colOff>309996</xdr:colOff>
      <xdr:row>22</xdr:row>
      <xdr:rowOff>83993</xdr:rowOff>
    </xdr:from>
    <xdr:to>
      <xdr:col>8</xdr:col>
      <xdr:colOff>779319</xdr:colOff>
      <xdr:row>22</xdr:row>
      <xdr:rowOff>553316</xdr:rowOff>
    </xdr:to>
    <xdr:pic>
      <xdr:nvPicPr>
        <xdr:cNvPr id="269" name="Picture 268">
          <a:extLst>
            <a:ext uri="{FF2B5EF4-FFF2-40B4-BE49-F238E27FC236}">
              <a16:creationId xmlns:a16="http://schemas.microsoft.com/office/drawing/2014/main" id="{E313AA38-5F57-42ED-84F6-6C382F0E82F4}"/>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1368905" y="14527357"/>
          <a:ext cx="469323" cy="469323"/>
        </a:xfrm>
        <a:prstGeom prst="rect">
          <a:avLst/>
        </a:prstGeom>
      </xdr:spPr>
    </xdr:pic>
    <xdr:clientData/>
  </xdr:twoCellAnchor>
  <xdr:twoCellAnchor>
    <xdr:from>
      <xdr:col>8</xdr:col>
      <xdr:colOff>207818</xdr:colOff>
      <xdr:row>23</xdr:row>
      <xdr:rowOff>34661</xdr:rowOff>
    </xdr:from>
    <xdr:to>
      <xdr:col>8</xdr:col>
      <xdr:colOff>809625</xdr:colOff>
      <xdr:row>23</xdr:row>
      <xdr:rowOff>586318</xdr:rowOff>
    </xdr:to>
    <xdr:pic>
      <xdr:nvPicPr>
        <xdr:cNvPr id="270" name="Picture 269">
          <a:extLst>
            <a:ext uri="{FF2B5EF4-FFF2-40B4-BE49-F238E27FC236}">
              <a16:creationId xmlns:a16="http://schemas.microsoft.com/office/drawing/2014/main" id="{A98F3C71-A575-486A-B793-29459145640F}"/>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1266727" y="15101479"/>
          <a:ext cx="601807" cy="551657"/>
        </a:xfrm>
        <a:prstGeom prst="rect">
          <a:avLst/>
        </a:prstGeom>
      </xdr:spPr>
    </xdr:pic>
    <xdr:clientData/>
  </xdr:twoCellAnchor>
  <xdr:twoCellAnchor>
    <xdr:from>
      <xdr:col>8</xdr:col>
      <xdr:colOff>277092</xdr:colOff>
      <xdr:row>26</xdr:row>
      <xdr:rowOff>90055</xdr:rowOff>
    </xdr:from>
    <xdr:to>
      <xdr:col>8</xdr:col>
      <xdr:colOff>675409</xdr:colOff>
      <xdr:row>26</xdr:row>
      <xdr:rowOff>488372</xdr:rowOff>
    </xdr:to>
    <xdr:pic>
      <xdr:nvPicPr>
        <xdr:cNvPr id="271" name="Picture 270">
          <a:extLst>
            <a:ext uri="{FF2B5EF4-FFF2-40B4-BE49-F238E27FC236}">
              <a16:creationId xmlns:a16="http://schemas.microsoft.com/office/drawing/2014/main" id="{1D209632-6AD6-4D2B-B1B7-5CC0CA7F0E7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1336001" y="16351828"/>
          <a:ext cx="398317" cy="398317"/>
        </a:xfrm>
        <a:prstGeom prst="rect">
          <a:avLst/>
        </a:prstGeom>
      </xdr:spPr>
    </xdr:pic>
    <xdr:clientData/>
  </xdr:twoCellAnchor>
  <xdr:twoCellAnchor>
    <xdr:from>
      <xdr:col>8</xdr:col>
      <xdr:colOff>305955</xdr:colOff>
      <xdr:row>27</xdr:row>
      <xdr:rowOff>107372</xdr:rowOff>
    </xdr:from>
    <xdr:to>
      <xdr:col>8</xdr:col>
      <xdr:colOff>710047</xdr:colOff>
      <xdr:row>27</xdr:row>
      <xdr:rowOff>511464</xdr:rowOff>
    </xdr:to>
    <xdr:pic>
      <xdr:nvPicPr>
        <xdr:cNvPr id="272" name="Picture 271">
          <a:extLst>
            <a:ext uri="{FF2B5EF4-FFF2-40B4-BE49-F238E27FC236}">
              <a16:creationId xmlns:a16="http://schemas.microsoft.com/office/drawing/2014/main" id="{2CC29036-F5C6-4A26-84CC-548839C38BF8}"/>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21364864" y="16940645"/>
          <a:ext cx="404092" cy="404092"/>
        </a:xfrm>
        <a:prstGeom prst="rect">
          <a:avLst/>
        </a:prstGeom>
      </xdr:spPr>
    </xdr:pic>
    <xdr:clientData/>
  </xdr:twoCellAnchor>
  <xdr:twoCellAnchor>
    <xdr:from>
      <xdr:col>8</xdr:col>
      <xdr:colOff>251978</xdr:colOff>
      <xdr:row>28</xdr:row>
      <xdr:rowOff>53688</xdr:rowOff>
    </xdr:from>
    <xdr:to>
      <xdr:col>8</xdr:col>
      <xdr:colOff>762000</xdr:colOff>
      <xdr:row>28</xdr:row>
      <xdr:rowOff>514604</xdr:rowOff>
    </xdr:to>
    <xdr:pic>
      <xdr:nvPicPr>
        <xdr:cNvPr id="273" name="Picture 272">
          <a:extLst>
            <a:ext uri="{FF2B5EF4-FFF2-40B4-BE49-F238E27FC236}">
              <a16:creationId xmlns:a16="http://schemas.microsoft.com/office/drawing/2014/main" id="{3EFB8FD6-E3ED-4844-A557-1F6BD80A352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flipH="1">
          <a:off x="21310887" y="17458461"/>
          <a:ext cx="510022" cy="460916"/>
        </a:xfrm>
        <a:prstGeom prst="rect">
          <a:avLst/>
        </a:prstGeom>
      </xdr:spPr>
    </xdr:pic>
    <xdr:clientData/>
  </xdr:twoCellAnchor>
  <xdr:twoCellAnchor>
    <xdr:from>
      <xdr:col>8</xdr:col>
      <xdr:colOff>257174</xdr:colOff>
      <xdr:row>29</xdr:row>
      <xdr:rowOff>44449</xdr:rowOff>
    </xdr:from>
    <xdr:to>
      <xdr:col>8</xdr:col>
      <xdr:colOff>727364</xdr:colOff>
      <xdr:row>29</xdr:row>
      <xdr:rowOff>514639</xdr:rowOff>
    </xdr:to>
    <xdr:pic>
      <xdr:nvPicPr>
        <xdr:cNvPr id="274" name="Picture 273">
          <a:extLst>
            <a:ext uri="{FF2B5EF4-FFF2-40B4-BE49-F238E27FC236}">
              <a16:creationId xmlns:a16="http://schemas.microsoft.com/office/drawing/2014/main" id="{CAD3A832-289C-4EFC-A279-AC91B48E5D8D}"/>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1316083" y="18020722"/>
          <a:ext cx="470190" cy="470190"/>
        </a:xfrm>
        <a:prstGeom prst="rect">
          <a:avLst/>
        </a:prstGeom>
      </xdr:spPr>
    </xdr:pic>
    <xdr:clientData/>
  </xdr:twoCellAnchor>
  <xdr:twoCellAnchor>
    <xdr:from>
      <xdr:col>8</xdr:col>
      <xdr:colOff>238125</xdr:colOff>
      <xdr:row>30</xdr:row>
      <xdr:rowOff>58387</xdr:rowOff>
    </xdr:from>
    <xdr:to>
      <xdr:col>8</xdr:col>
      <xdr:colOff>762000</xdr:colOff>
      <xdr:row>30</xdr:row>
      <xdr:rowOff>555624</xdr:rowOff>
    </xdr:to>
    <xdr:pic>
      <xdr:nvPicPr>
        <xdr:cNvPr id="275" name="Picture 274">
          <a:extLst>
            <a:ext uri="{FF2B5EF4-FFF2-40B4-BE49-F238E27FC236}">
              <a16:creationId xmlns:a16="http://schemas.microsoft.com/office/drawing/2014/main" id="{F936ED9B-C3CF-443B-9642-2BCDEF3D9EE3}"/>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21297034" y="18606160"/>
          <a:ext cx="523875" cy="497237"/>
        </a:xfrm>
        <a:prstGeom prst="rect">
          <a:avLst/>
        </a:prstGeom>
      </xdr:spPr>
    </xdr:pic>
    <xdr:clientData/>
  </xdr:twoCellAnchor>
  <xdr:twoCellAnchor>
    <xdr:from>
      <xdr:col>8</xdr:col>
      <xdr:colOff>259774</xdr:colOff>
      <xdr:row>31</xdr:row>
      <xdr:rowOff>88324</xdr:rowOff>
    </xdr:from>
    <xdr:to>
      <xdr:col>8</xdr:col>
      <xdr:colOff>692728</xdr:colOff>
      <xdr:row>31</xdr:row>
      <xdr:rowOff>521278</xdr:rowOff>
    </xdr:to>
    <xdr:pic>
      <xdr:nvPicPr>
        <xdr:cNvPr id="276" name="Picture 275">
          <a:extLst>
            <a:ext uri="{FF2B5EF4-FFF2-40B4-BE49-F238E27FC236}">
              <a16:creationId xmlns:a16="http://schemas.microsoft.com/office/drawing/2014/main" id="{70DB703D-F265-45EB-985E-1155F1F3AC46}"/>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1318683" y="19207597"/>
          <a:ext cx="432954" cy="432954"/>
        </a:xfrm>
        <a:prstGeom prst="rect">
          <a:avLst/>
        </a:prstGeom>
      </xdr:spPr>
    </xdr:pic>
    <xdr:clientData/>
  </xdr:twoCellAnchor>
  <xdr:twoCellAnchor>
    <xdr:from>
      <xdr:col>8</xdr:col>
      <xdr:colOff>250825</xdr:colOff>
      <xdr:row>32</xdr:row>
      <xdr:rowOff>105575</xdr:rowOff>
    </xdr:from>
    <xdr:to>
      <xdr:col>8</xdr:col>
      <xdr:colOff>710047</xdr:colOff>
      <xdr:row>32</xdr:row>
      <xdr:rowOff>539749</xdr:rowOff>
    </xdr:to>
    <xdr:pic>
      <xdr:nvPicPr>
        <xdr:cNvPr id="278" name="Picture 277">
          <a:extLst>
            <a:ext uri="{FF2B5EF4-FFF2-40B4-BE49-F238E27FC236}">
              <a16:creationId xmlns:a16="http://schemas.microsoft.com/office/drawing/2014/main" id="{21383491-D20C-4B94-AB4A-E01B82FFB6E4}"/>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21309734" y="19796348"/>
          <a:ext cx="459222" cy="434174"/>
        </a:xfrm>
        <a:prstGeom prst="rect">
          <a:avLst/>
        </a:prstGeom>
      </xdr:spPr>
    </xdr:pic>
    <xdr:clientData/>
  </xdr:twoCellAnchor>
  <xdr:twoCellAnchor>
    <xdr:from>
      <xdr:col>8</xdr:col>
      <xdr:colOff>275937</xdr:colOff>
      <xdr:row>33</xdr:row>
      <xdr:rowOff>42718</xdr:rowOff>
    </xdr:from>
    <xdr:to>
      <xdr:col>8</xdr:col>
      <xdr:colOff>762001</xdr:colOff>
      <xdr:row>33</xdr:row>
      <xdr:rowOff>528782</xdr:rowOff>
    </xdr:to>
    <xdr:pic>
      <xdr:nvPicPr>
        <xdr:cNvPr id="279" name="Picture 278">
          <a:extLst>
            <a:ext uri="{FF2B5EF4-FFF2-40B4-BE49-F238E27FC236}">
              <a16:creationId xmlns:a16="http://schemas.microsoft.com/office/drawing/2014/main" id="{3F81007E-616E-43DB-BFE5-7A1B3B144449}"/>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1334846" y="20304991"/>
          <a:ext cx="486064" cy="486064"/>
        </a:xfrm>
        <a:prstGeom prst="rect">
          <a:avLst/>
        </a:prstGeom>
      </xdr:spPr>
    </xdr:pic>
    <xdr:clientData/>
  </xdr:twoCellAnchor>
  <xdr:twoCellAnchor>
    <xdr:from>
      <xdr:col>8</xdr:col>
      <xdr:colOff>305956</xdr:colOff>
      <xdr:row>34</xdr:row>
      <xdr:rowOff>38389</xdr:rowOff>
    </xdr:from>
    <xdr:to>
      <xdr:col>8</xdr:col>
      <xdr:colOff>762002</xdr:colOff>
      <xdr:row>34</xdr:row>
      <xdr:rowOff>494435</xdr:rowOff>
    </xdr:to>
    <xdr:pic>
      <xdr:nvPicPr>
        <xdr:cNvPr id="280" name="Picture 279">
          <a:extLst>
            <a:ext uri="{FF2B5EF4-FFF2-40B4-BE49-F238E27FC236}">
              <a16:creationId xmlns:a16="http://schemas.microsoft.com/office/drawing/2014/main" id="{07D0C4FC-DDD4-43A0-A730-38F60E62BF02}"/>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21364865" y="20872162"/>
          <a:ext cx="456046" cy="456046"/>
        </a:xfrm>
        <a:prstGeom prst="rect">
          <a:avLst/>
        </a:prstGeom>
      </xdr:spPr>
    </xdr:pic>
    <xdr:clientData/>
  </xdr:twoCellAnchor>
  <xdr:twoCellAnchor>
    <xdr:from>
      <xdr:col>8</xdr:col>
      <xdr:colOff>286905</xdr:colOff>
      <xdr:row>35</xdr:row>
      <xdr:rowOff>42718</xdr:rowOff>
    </xdr:from>
    <xdr:to>
      <xdr:col>8</xdr:col>
      <xdr:colOff>779319</xdr:colOff>
      <xdr:row>35</xdr:row>
      <xdr:rowOff>535132</xdr:rowOff>
    </xdr:to>
    <xdr:pic>
      <xdr:nvPicPr>
        <xdr:cNvPr id="281" name="Picture 280">
          <a:extLst>
            <a:ext uri="{FF2B5EF4-FFF2-40B4-BE49-F238E27FC236}">
              <a16:creationId xmlns:a16="http://schemas.microsoft.com/office/drawing/2014/main" id="{398FBB20-9BAE-465E-804A-320018BD9431}"/>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21345814" y="21447991"/>
          <a:ext cx="492414" cy="492414"/>
        </a:xfrm>
        <a:prstGeom prst="rect">
          <a:avLst/>
        </a:prstGeom>
      </xdr:spPr>
    </xdr:pic>
    <xdr:clientData/>
  </xdr:twoCellAnchor>
  <xdr:twoCellAnchor>
    <xdr:from>
      <xdr:col>8</xdr:col>
      <xdr:colOff>209550</xdr:colOff>
      <xdr:row>36</xdr:row>
      <xdr:rowOff>88900</xdr:rowOff>
    </xdr:from>
    <xdr:to>
      <xdr:col>8</xdr:col>
      <xdr:colOff>848591</xdr:colOff>
      <xdr:row>36</xdr:row>
      <xdr:rowOff>727941</xdr:rowOff>
    </xdr:to>
    <xdr:pic>
      <xdr:nvPicPr>
        <xdr:cNvPr id="282" name="Picture 281">
          <a:extLst>
            <a:ext uri="{FF2B5EF4-FFF2-40B4-BE49-F238E27FC236}">
              <a16:creationId xmlns:a16="http://schemas.microsoft.com/office/drawing/2014/main" id="{2EF693A6-5269-4029-B93D-B4F42A2A66D2}"/>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21268459" y="22065673"/>
          <a:ext cx="639041" cy="639041"/>
        </a:xfrm>
        <a:prstGeom prst="rect">
          <a:avLst/>
        </a:prstGeom>
      </xdr:spPr>
    </xdr:pic>
    <xdr:clientData/>
  </xdr:twoCellAnchor>
  <xdr:twoCellAnchor>
    <xdr:from>
      <xdr:col>8</xdr:col>
      <xdr:colOff>248807</xdr:colOff>
      <xdr:row>37</xdr:row>
      <xdr:rowOff>145475</xdr:rowOff>
    </xdr:from>
    <xdr:to>
      <xdr:col>8</xdr:col>
      <xdr:colOff>796637</xdr:colOff>
      <xdr:row>37</xdr:row>
      <xdr:rowOff>693305</xdr:rowOff>
    </xdr:to>
    <xdr:pic>
      <xdr:nvPicPr>
        <xdr:cNvPr id="283" name="Picture 282">
          <a:extLst>
            <a:ext uri="{FF2B5EF4-FFF2-40B4-BE49-F238E27FC236}">
              <a16:creationId xmlns:a16="http://schemas.microsoft.com/office/drawing/2014/main" id="{77668189-3A02-4B97-A55B-C794AAA87176}"/>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21307716" y="22884248"/>
          <a:ext cx="547830" cy="547830"/>
        </a:xfrm>
        <a:prstGeom prst="rect">
          <a:avLst/>
        </a:prstGeom>
      </xdr:spPr>
    </xdr:pic>
    <xdr:clientData/>
  </xdr:twoCellAnchor>
  <xdr:twoCellAnchor>
    <xdr:from>
      <xdr:col>8</xdr:col>
      <xdr:colOff>123825</xdr:colOff>
      <xdr:row>38</xdr:row>
      <xdr:rowOff>38100</xdr:rowOff>
    </xdr:from>
    <xdr:to>
      <xdr:col>8</xdr:col>
      <xdr:colOff>781051</xdr:colOff>
      <xdr:row>38</xdr:row>
      <xdr:rowOff>695326</xdr:rowOff>
    </xdr:to>
    <xdr:pic>
      <xdr:nvPicPr>
        <xdr:cNvPr id="284" name="Picture 283">
          <a:extLst>
            <a:ext uri="{FF2B5EF4-FFF2-40B4-BE49-F238E27FC236}">
              <a16:creationId xmlns:a16="http://schemas.microsoft.com/office/drawing/2014/main" id="{A1EF4552-0DCD-4290-8A15-3B6DD7FCDB79}"/>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4586525" y="155095575"/>
          <a:ext cx="657226" cy="657226"/>
        </a:xfrm>
        <a:prstGeom prst="rect">
          <a:avLst/>
        </a:prstGeom>
      </xdr:spPr>
    </xdr:pic>
    <xdr:clientData/>
  </xdr:twoCellAnchor>
  <xdr:twoCellAnchor>
    <xdr:from>
      <xdr:col>8</xdr:col>
      <xdr:colOff>234949</xdr:colOff>
      <xdr:row>39</xdr:row>
      <xdr:rowOff>85724</xdr:rowOff>
    </xdr:from>
    <xdr:to>
      <xdr:col>8</xdr:col>
      <xdr:colOff>815974</xdr:colOff>
      <xdr:row>39</xdr:row>
      <xdr:rowOff>666749</xdr:rowOff>
    </xdr:to>
    <xdr:pic>
      <xdr:nvPicPr>
        <xdr:cNvPr id="285" name="Picture 284">
          <a:extLst>
            <a:ext uri="{FF2B5EF4-FFF2-40B4-BE49-F238E27FC236}">
              <a16:creationId xmlns:a16="http://schemas.microsoft.com/office/drawing/2014/main" id="{5441C47C-15C3-4653-8827-5AD03C8A2B78}"/>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1729699" y="24247474"/>
          <a:ext cx="581025" cy="581025"/>
        </a:xfrm>
        <a:prstGeom prst="rect">
          <a:avLst/>
        </a:prstGeom>
      </xdr:spPr>
    </xdr:pic>
    <xdr:clientData/>
  </xdr:twoCellAnchor>
  <xdr:twoCellAnchor>
    <xdr:from>
      <xdr:col>8</xdr:col>
      <xdr:colOff>207308</xdr:colOff>
      <xdr:row>40</xdr:row>
      <xdr:rowOff>51360</xdr:rowOff>
    </xdr:from>
    <xdr:to>
      <xdr:col>8</xdr:col>
      <xdr:colOff>835398</xdr:colOff>
      <xdr:row>40</xdr:row>
      <xdr:rowOff>650875</xdr:rowOff>
    </xdr:to>
    <xdr:pic>
      <xdr:nvPicPr>
        <xdr:cNvPr id="286" name="Picture 285">
          <a:extLst>
            <a:ext uri="{FF2B5EF4-FFF2-40B4-BE49-F238E27FC236}">
              <a16:creationId xmlns:a16="http://schemas.microsoft.com/office/drawing/2014/main" id="{ECFE8BA9-3775-4EB1-8261-FA3314064EB1}"/>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21702058" y="24975110"/>
          <a:ext cx="628090" cy="599515"/>
        </a:xfrm>
        <a:prstGeom prst="rect">
          <a:avLst/>
        </a:prstGeom>
      </xdr:spPr>
    </xdr:pic>
    <xdr:clientData/>
  </xdr:twoCellAnchor>
  <xdr:twoCellAnchor>
    <xdr:from>
      <xdr:col>8</xdr:col>
      <xdr:colOff>272762</xdr:colOff>
      <xdr:row>41</xdr:row>
      <xdr:rowOff>153843</xdr:rowOff>
    </xdr:from>
    <xdr:to>
      <xdr:col>8</xdr:col>
      <xdr:colOff>710046</xdr:colOff>
      <xdr:row>41</xdr:row>
      <xdr:rowOff>591127</xdr:rowOff>
    </xdr:to>
    <xdr:pic>
      <xdr:nvPicPr>
        <xdr:cNvPr id="66" name="Picture 65">
          <a:extLst>
            <a:ext uri="{FF2B5EF4-FFF2-40B4-BE49-F238E27FC236}">
              <a16:creationId xmlns:a16="http://schemas.microsoft.com/office/drawing/2014/main" id="{09F263B1-B5BE-439C-A923-D4B960BCAACE}"/>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21331671" y="25854025"/>
          <a:ext cx="437284" cy="437284"/>
        </a:xfrm>
        <a:prstGeom prst="rect">
          <a:avLst/>
        </a:prstGeom>
      </xdr:spPr>
    </xdr:pic>
    <xdr:clientData/>
  </xdr:twoCellAnchor>
  <xdr:twoCellAnchor>
    <xdr:from>
      <xdr:col>8</xdr:col>
      <xdr:colOff>206089</xdr:colOff>
      <xdr:row>42</xdr:row>
      <xdr:rowOff>82897</xdr:rowOff>
    </xdr:from>
    <xdr:to>
      <xdr:col>8</xdr:col>
      <xdr:colOff>779319</xdr:colOff>
      <xdr:row>42</xdr:row>
      <xdr:rowOff>637966</xdr:rowOff>
    </xdr:to>
    <xdr:pic>
      <xdr:nvPicPr>
        <xdr:cNvPr id="288" name="Picture 287">
          <a:extLst>
            <a:ext uri="{FF2B5EF4-FFF2-40B4-BE49-F238E27FC236}">
              <a16:creationId xmlns:a16="http://schemas.microsoft.com/office/drawing/2014/main" id="{F6965B7A-8DE6-45AF-93E7-5704AB410BDD}"/>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21264998" y="26458488"/>
          <a:ext cx="573230" cy="555069"/>
        </a:xfrm>
        <a:prstGeom prst="rect">
          <a:avLst/>
        </a:prstGeom>
      </xdr:spPr>
    </xdr:pic>
    <xdr:clientData/>
  </xdr:twoCellAnchor>
  <xdr:twoCellAnchor>
    <xdr:from>
      <xdr:col>8</xdr:col>
      <xdr:colOff>221962</xdr:colOff>
      <xdr:row>43</xdr:row>
      <xdr:rowOff>85891</xdr:rowOff>
    </xdr:from>
    <xdr:to>
      <xdr:col>8</xdr:col>
      <xdr:colOff>796637</xdr:colOff>
      <xdr:row>43</xdr:row>
      <xdr:rowOff>617680</xdr:rowOff>
    </xdr:to>
    <xdr:pic>
      <xdr:nvPicPr>
        <xdr:cNvPr id="289" name="Picture 288">
          <a:extLst>
            <a:ext uri="{FF2B5EF4-FFF2-40B4-BE49-F238E27FC236}">
              <a16:creationId xmlns:a16="http://schemas.microsoft.com/office/drawing/2014/main" id="{1447EBC2-7B23-4206-B9F6-B1C046F23006}"/>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21280871" y="27136891"/>
          <a:ext cx="574675" cy="531789"/>
        </a:xfrm>
        <a:prstGeom prst="rect">
          <a:avLst/>
        </a:prstGeom>
      </xdr:spPr>
    </xdr:pic>
    <xdr:clientData/>
  </xdr:twoCellAnchor>
  <xdr:twoCellAnchor>
    <xdr:from>
      <xdr:col>8</xdr:col>
      <xdr:colOff>200025</xdr:colOff>
      <xdr:row>44</xdr:row>
      <xdr:rowOff>47625</xdr:rowOff>
    </xdr:from>
    <xdr:to>
      <xdr:col>8</xdr:col>
      <xdr:colOff>742950</xdr:colOff>
      <xdr:row>44</xdr:row>
      <xdr:rowOff>590550</xdr:rowOff>
    </xdr:to>
    <xdr:pic>
      <xdr:nvPicPr>
        <xdr:cNvPr id="290" name="Picture 289">
          <a:extLst>
            <a:ext uri="{FF2B5EF4-FFF2-40B4-BE49-F238E27FC236}">
              <a16:creationId xmlns:a16="http://schemas.microsoft.com/office/drawing/2014/main" id="{E497BA2E-865D-4CCB-A7BB-A17C2F0856F9}"/>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4662725" y="80067150"/>
          <a:ext cx="542925" cy="542925"/>
        </a:xfrm>
        <a:prstGeom prst="rect">
          <a:avLst/>
        </a:prstGeom>
      </xdr:spPr>
    </xdr:pic>
    <xdr:clientData/>
  </xdr:twoCellAnchor>
  <xdr:twoCellAnchor>
    <xdr:from>
      <xdr:col>8</xdr:col>
      <xdr:colOff>198090</xdr:colOff>
      <xdr:row>45</xdr:row>
      <xdr:rowOff>60463</xdr:rowOff>
    </xdr:from>
    <xdr:to>
      <xdr:col>8</xdr:col>
      <xdr:colOff>831273</xdr:colOff>
      <xdr:row>45</xdr:row>
      <xdr:rowOff>632337</xdr:rowOff>
    </xdr:to>
    <xdr:pic>
      <xdr:nvPicPr>
        <xdr:cNvPr id="291" name="Picture 290">
          <a:extLst>
            <a:ext uri="{FF2B5EF4-FFF2-40B4-BE49-F238E27FC236}">
              <a16:creationId xmlns:a16="http://schemas.microsoft.com/office/drawing/2014/main" id="{4B7FF42E-9A32-401B-AF2C-138F4FBC5116}"/>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21256999" y="28462281"/>
          <a:ext cx="633183" cy="571874"/>
        </a:xfrm>
        <a:prstGeom prst="rect">
          <a:avLst/>
        </a:prstGeom>
      </xdr:spPr>
    </xdr:pic>
    <xdr:clientData/>
  </xdr:twoCellAnchor>
  <xdr:twoCellAnchor>
    <xdr:from>
      <xdr:col>8</xdr:col>
      <xdr:colOff>190499</xdr:colOff>
      <xdr:row>46</xdr:row>
      <xdr:rowOff>53974</xdr:rowOff>
    </xdr:from>
    <xdr:to>
      <xdr:col>8</xdr:col>
      <xdr:colOff>847724</xdr:colOff>
      <xdr:row>46</xdr:row>
      <xdr:rowOff>634999</xdr:rowOff>
    </xdr:to>
    <xdr:pic>
      <xdr:nvPicPr>
        <xdr:cNvPr id="292" name="Picture 291">
          <a:extLst>
            <a:ext uri="{FF2B5EF4-FFF2-40B4-BE49-F238E27FC236}">
              <a16:creationId xmlns:a16="http://schemas.microsoft.com/office/drawing/2014/main" id="{34A286CD-0E4E-4A6F-AF57-DB0CD2D3C62F}"/>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1685249" y="28978224"/>
          <a:ext cx="657225" cy="581025"/>
        </a:xfrm>
        <a:prstGeom prst="rect">
          <a:avLst/>
        </a:prstGeom>
      </xdr:spPr>
    </xdr:pic>
    <xdr:clientData/>
  </xdr:twoCellAnchor>
  <xdr:twoCellAnchor>
    <xdr:from>
      <xdr:col>8</xdr:col>
      <xdr:colOff>267855</xdr:colOff>
      <xdr:row>47</xdr:row>
      <xdr:rowOff>69851</xdr:rowOff>
    </xdr:from>
    <xdr:to>
      <xdr:col>8</xdr:col>
      <xdr:colOff>831273</xdr:colOff>
      <xdr:row>47</xdr:row>
      <xdr:rowOff>606859</xdr:rowOff>
    </xdr:to>
    <xdr:pic>
      <xdr:nvPicPr>
        <xdr:cNvPr id="293" name="Picture 292">
          <a:extLst>
            <a:ext uri="{FF2B5EF4-FFF2-40B4-BE49-F238E27FC236}">
              <a16:creationId xmlns:a16="http://schemas.microsoft.com/office/drawing/2014/main" id="{0D88E562-F363-454D-BE9C-BFDB22AAFED4}"/>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21326764" y="29822487"/>
          <a:ext cx="563418" cy="537008"/>
        </a:xfrm>
        <a:prstGeom prst="rect">
          <a:avLst/>
        </a:prstGeom>
      </xdr:spPr>
    </xdr:pic>
    <xdr:clientData/>
  </xdr:twoCellAnchor>
  <xdr:twoCellAnchor>
    <xdr:from>
      <xdr:col>8</xdr:col>
      <xdr:colOff>262947</xdr:colOff>
      <xdr:row>48</xdr:row>
      <xdr:rowOff>64943</xdr:rowOff>
    </xdr:from>
    <xdr:to>
      <xdr:col>8</xdr:col>
      <xdr:colOff>796637</xdr:colOff>
      <xdr:row>48</xdr:row>
      <xdr:rowOff>567444</xdr:rowOff>
    </xdr:to>
    <xdr:pic>
      <xdr:nvPicPr>
        <xdr:cNvPr id="294" name="Picture 293">
          <a:extLst>
            <a:ext uri="{FF2B5EF4-FFF2-40B4-BE49-F238E27FC236}">
              <a16:creationId xmlns:a16="http://schemas.microsoft.com/office/drawing/2014/main" id="{0794D3FA-3FD1-4337-9711-70A0575C613E}"/>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21321856" y="30492988"/>
          <a:ext cx="533690" cy="502501"/>
        </a:xfrm>
        <a:prstGeom prst="rect">
          <a:avLst/>
        </a:prstGeom>
      </xdr:spPr>
    </xdr:pic>
    <xdr:clientData/>
  </xdr:twoCellAnchor>
  <xdr:twoCellAnchor>
    <xdr:from>
      <xdr:col>8</xdr:col>
      <xdr:colOff>290081</xdr:colOff>
      <xdr:row>49</xdr:row>
      <xdr:rowOff>64944</xdr:rowOff>
    </xdr:from>
    <xdr:to>
      <xdr:col>8</xdr:col>
      <xdr:colOff>813955</xdr:colOff>
      <xdr:row>49</xdr:row>
      <xdr:rowOff>596145</xdr:rowOff>
    </xdr:to>
    <xdr:pic>
      <xdr:nvPicPr>
        <xdr:cNvPr id="295" name="Picture 294">
          <a:extLst>
            <a:ext uri="{FF2B5EF4-FFF2-40B4-BE49-F238E27FC236}">
              <a16:creationId xmlns:a16="http://schemas.microsoft.com/office/drawing/2014/main" id="{FDD6969F-A3E7-457B-B17C-5D0922E83F5A}"/>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21348990" y="31168399"/>
          <a:ext cx="523874" cy="531201"/>
        </a:xfrm>
        <a:prstGeom prst="rect">
          <a:avLst/>
        </a:prstGeom>
      </xdr:spPr>
    </xdr:pic>
    <xdr:clientData/>
  </xdr:twoCellAnchor>
  <xdr:twoCellAnchor>
    <xdr:from>
      <xdr:col>8</xdr:col>
      <xdr:colOff>241300</xdr:colOff>
      <xdr:row>50</xdr:row>
      <xdr:rowOff>47625</xdr:rowOff>
    </xdr:from>
    <xdr:to>
      <xdr:col>8</xdr:col>
      <xdr:colOff>803275</xdr:colOff>
      <xdr:row>50</xdr:row>
      <xdr:rowOff>609600</xdr:rowOff>
    </xdr:to>
    <xdr:pic>
      <xdr:nvPicPr>
        <xdr:cNvPr id="296" name="Picture 295">
          <a:extLst>
            <a:ext uri="{FF2B5EF4-FFF2-40B4-BE49-F238E27FC236}">
              <a16:creationId xmlns:a16="http://schemas.microsoft.com/office/drawing/2014/main" id="{3C3AC85A-B108-4B52-976F-93B17D9DB3A6}"/>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21736050" y="31638875"/>
          <a:ext cx="561975" cy="561975"/>
        </a:xfrm>
        <a:prstGeom prst="rect">
          <a:avLst/>
        </a:prstGeom>
      </xdr:spPr>
    </xdr:pic>
    <xdr:clientData/>
  </xdr:twoCellAnchor>
  <xdr:twoCellAnchor>
    <xdr:from>
      <xdr:col>8</xdr:col>
      <xdr:colOff>226868</xdr:colOff>
      <xdr:row>51</xdr:row>
      <xdr:rowOff>51954</xdr:rowOff>
    </xdr:from>
    <xdr:to>
      <xdr:col>8</xdr:col>
      <xdr:colOff>838219</xdr:colOff>
      <xdr:row>51</xdr:row>
      <xdr:rowOff>617682</xdr:rowOff>
    </xdr:to>
    <xdr:pic>
      <xdr:nvPicPr>
        <xdr:cNvPr id="297" name="Picture 296">
          <a:extLst>
            <a:ext uri="{FF2B5EF4-FFF2-40B4-BE49-F238E27FC236}">
              <a16:creationId xmlns:a16="http://schemas.microsoft.com/office/drawing/2014/main" id="{3E508626-E208-4394-9C76-0CD5CA15E92C}"/>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21285777" y="32506227"/>
          <a:ext cx="611351" cy="565728"/>
        </a:xfrm>
        <a:prstGeom prst="rect">
          <a:avLst/>
        </a:prstGeom>
      </xdr:spPr>
    </xdr:pic>
    <xdr:clientData/>
  </xdr:twoCellAnchor>
  <xdr:twoCellAnchor>
    <xdr:from>
      <xdr:col>8</xdr:col>
      <xdr:colOff>254781</xdr:colOff>
      <xdr:row>52</xdr:row>
      <xdr:rowOff>83706</xdr:rowOff>
    </xdr:from>
    <xdr:to>
      <xdr:col>8</xdr:col>
      <xdr:colOff>796636</xdr:colOff>
      <xdr:row>52</xdr:row>
      <xdr:rowOff>625561</xdr:rowOff>
    </xdr:to>
    <xdr:pic>
      <xdr:nvPicPr>
        <xdr:cNvPr id="299" name="Picture 298">
          <a:extLst>
            <a:ext uri="{FF2B5EF4-FFF2-40B4-BE49-F238E27FC236}">
              <a16:creationId xmlns:a16="http://schemas.microsoft.com/office/drawing/2014/main" id="{5DF962DA-7E23-4BF2-880C-1FF54F9A40FB}"/>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21313690" y="33888797"/>
          <a:ext cx="541855" cy="541855"/>
        </a:xfrm>
        <a:prstGeom prst="rect">
          <a:avLst/>
        </a:prstGeom>
      </xdr:spPr>
    </xdr:pic>
    <xdr:clientData/>
  </xdr:twoCellAnchor>
  <xdr:twoCellAnchor>
    <xdr:from>
      <xdr:col>8</xdr:col>
      <xdr:colOff>291233</xdr:colOff>
      <xdr:row>53</xdr:row>
      <xdr:rowOff>173181</xdr:rowOff>
    </xdr:from>
    <xdr:to>
      <xdr:col>8</xdr:col>
      <xdr:colOff>746647</xdr:colOff>
      <xdr:row>53</xdr:row>
      <xdr:rowOff>601806</xdr:rowOff>
    </xdr:to>
    <xdr:pic>
      <xdr:nvPicPr>
        <xdr:cNvPr id="301" name="Picture 300">
          <a:extLst>
            <a:ext uri="{FF2B5EF4-FFF2-40B4-BE49-F238E27FC236}">
              <a16:creationId xmlns:a16="http://schemas.microsoft.com/office/drawing/2014/main" id="{5AE604CB-FE03-4436-9146-A052B094E902}"/>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21350142" y="34653681"/>
          <a:ext cx="455414" cy="428625"/>
        </a:xfrm>
        <a:prstGeom prst="rect">
          <a:avLst/>
        </a:prstGeom>
      </xdr:spPr>
    </xdr:pic>
    <xdr:clientData/>
  </xdr:twoCellAnchor>
  <xdr:twoCellAnchor>
    <xdr:from>
      <xdr:col>8</xdr:col>
      <xdr:colOff>165100</xdr:colOff>
      <xdr:row>54</xdr:row>
      <xdr:rowOff>19050</xdr:rowOff>
    </xdr:from>
    <xdr:to>
      <xdr:col>8</xdr:col>
      <xdr:colOff>803275</xdr:colOff>
      <xdr:row>54</xdr:row>
      <xdr:rowOff>619125</xdr:rowOff>
    </xdr:to>
    <xdr:pic>
      <xdr:nvPicPr>
        <xdr:cNvPr id="302" name="Picture 301">
          <a:extLst>
            <a:ext uri="{FF2B5EF4-FFF2-40B4-BE49-F238E27FC236}">
              <a16:creationId xmlns:a16="http://schemas.microsoft.com/office/drawing/2014/main" id="{B61EAB7C-94E7-461C-8879-6943A4ADE86A}"/>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21659850" y="34944050"/>
          <a:ext cx="638175" cy="600075"/>
        </a:xfrm>
        <a:prstGeom prst="rect">
          <a:avLst/>
        </a:prstGeom>
      </xdr:spPr>
    </xdr:pic>
    <xdr:clientData/>
  </xdr:twoCellAnchor>
  <xdr:twoCellAnchor>
    <xdr:from>
      <xdr:col>8</xdr:col>
      <xdr:colOff>231775</xdr:colOff>
      <xdr:row>64</xdr:row>
      <xdr:rowOff>38100</xdr:rowOff>
    </xdr:from>
    <xdr:to>
      <xdr:col>8</xdr:col>
      <xdr:colOff>850901</xdr:colOff>
      <xdr:row>64</xdr:row>
      <xdr:rowOff>647701</xdr:rowOff>
    </xdr:to>
    <xdr:pic>
      <xdr:nvPicPr>
        <xdr:cNvPr id="303" name="Picture 302">
          <a:extLst>
            <a:ext uri="{FF2B5EF4-FFF2-40B4-BE49-F238E27FC236}">
              <a16:creationId xmlns:a16="http://schemas.microsoft.com/office/drawing/2014/main" id="{99C69C14-443F-4F02-8832-F494E32CFF8C}"/>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21726525" y="37153850"/>
          <a:ext cx="619126" cy="609601"/>
        </a:xfrm>
        <a:prstGeom prst="rect">
          <a:avLst/>
        </a:prstGeom>
      </xdr:spPr>
    </xdr:pic>
    <xdr:clientData/>
  </xdr:twoCellAnchor>
  <xdr:twoCellAnchor>
    <xdr:from>
      <xdr:col>8</xdr:col>
      <xdr:colOff>152401</xdr:colOff>
      <xdr:row>65</xdr:row>
      <xdr:rowOff>104776</xdr:rowOff>
    </xdr:from>
    <xdr:to>
      <xdr:col>8</xdr:col>
      <xdr:colOff>936625</xdr:colOff>
      <xdr:row>65</xdr:row>
      <xdr:rowOff>889000</xdr:rowOff>
    </xdr:to>
    <xdr:pic>
      <xdr:nvPicPr>
        <xdr:cNvPr id="304" name="Picture 303">
          <a:extLst>
            <a:ext uri="{FF2B5EF4-FFF2-40B4-BE49-F238E27FC236}">
              <a16:creationId xmlns:a16="http://schemas.microsoft.com/office/drawing/2014/main" id="{0CD0D037-AFA1-4E7B-B034-DDC6E30BC171}"/>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21647151" y="37919026"/>
          <a:ext cx="784224" cy="784224"/>
        </a:xfrm>
        <a:prstGeom prst="rect">
          <a:avLst/>
        </a:prstGeom>
      </xdr:spPr>
    </xdr:pic>
    <xdr:clientData/>
  </xdr:twoCellAnchor>
  <xdr:twoCellAnchor>
    <xdr:from>
      <xdr:col>8</xdr:col>
      <xdr:colOff>144742</xdr:colOff>
      <xdr:row>66</xdr:row>
      <xdr:rowOff>95435</xdr:rowOff>
    </xdr:from>
    <xdr:to>
      <xdr:col>8</xdr:col>
      <xdr:colOff>924176</xdr:colOff>
      <xdr:row>66</xdr:row>
      <xdr:rowOff>873124</xdr:rowOff>
    </xdr:to>
    <xdr:pic>
      <xdr:nvPicPr>
        <xdr:cNvPr id="305" name="Picture 304">
          <a:extLst>
            <a:ext uri="{FF2B5EF4-FFF2-40B4-BE49-F238E27FC236}">
              <a16:creationId xmlns:a16="http://schemas.microsoft.com/office/drawing/2014/main" id="{10226526-6F78-4E0E-B48B-FA696E7DF557}"/>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21639492" y="38846310"/>
          <a:ext cx="779434" cy="777689"/>
        </a:xfrm>
        <a:prstGeom prst="rect">
          <a:avLst/>
        </a:prstGeom>
      </xdr:spPr>
    </xdr:pic>
    <xdr:clientData/>
  </xdr:twoCellAnchor>
  <xdr:twoCellAnchor>
    <xdr:from>
      <xdr:col>8</xdr:col>
      <xdr:colOff>88901</xdr:colOff>
      <xdr:row>67</xdr:row>
      <xdr:rowOff>107951</xdr:rowOff>
    </xdr:from>
    <xdr:to>
      <xdr:col>8</xdr:col>
      <xdr:colOff>869951</xdr:colOff>
      <xdr:row>67</xdr:row>
      <xdr:rowOff>889001</xdr:rowOff>
    </xdr:to>
    <xdr:pic>
      <xdr:nvPicPr>
        <xdr:cNvPr id="306" name="Picture 305">
          <a:extLst>
            <a:ext uri="{FF2B5EF4-FFF2-40B4-BE49-F238E27FC236}">
              <a16:creationId xmlns:a16="http://schemas.microsoft.com/office/drawing/2014/main" id="{0EFC6B80-F198-4465-BD19-B5121E7D982B}"/>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21583651" y="39795451"/>
          <a:ext cx="781050" cy="781050"/>
        </a:xfrm>
        <a:prstGeom prst="rect">
          <a:avLst/>
        </a:prstGeom>
      </xdr:spPr>
    </xdr:pic>
    <xdr:clientData/>
  </xdr:twoCellAnchor>
  <xdr:twoCellAnchor>
    <xdr:from>
      <xdr:col>8</xdr:col>
      <xdr:colOff>130737</xdr:colOff>
      <xdr:row>68</xdr:row>
      <xdr:rowOff>59018</xdr:rowOff>
    </xdr:from>
    <xdr:to>
      <xdr:col>8</xdr:col>
      <xdr:colOff>833719</xdr:colOff>
      <xdr:row>68</xdr:row>
      <xdr:rowOff>762000</xdr:rowOff>
    </xdr:to>
    <xdr:pic>
      <xdr:nvPicPr>
        <xdr:cNvPr id="307" name="Picture 306">
          <a:extLst>
            <a:ext uri="{FF2B5EF4-FFF2-40B4-BE49-F238E27FC236}">
              <a16:creationId xmlns:a16="http://schemas.microsoft.com/office/drawing/2014/main" id="{1F56C90F-353F-40FE-91A2-E6C9AC2B6E47}"/>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21625487" y="40683143"/>
          <a:ext cx="702982" cy="702982"/>
        </a:xfrm>
        <a:prstGeom prst="rect">
          <a:avLst/>
        </a:prstGeom>
      </xdr:spPr>
    </xdr:pic>
    <xdr:clientData/>
  </xdr:twoCellAnchor>
  <xdr:twoCellAnchor>
    <xdr:from>
      <xdr:col>8</xdr:col>
      <xdr:colOff>194235</xdr:colOff>
      <xdr:row>69</xdr:row>
      <xdr:rowOff>117662</xdr:rowOff>
    </xdr:from>
    <xdr:to>
      <xdr:col>8</xdr:col>
      <xdr:colOff>819523</xdr:colOff>
      <xdr:row>69</xdr:row>
      <xdr:rowOff>742950</xdr:rowOff>
    </xdr:to>
    <xdr:pic>
      <xdr:nvPicPr>
        <xdr:cNvPr id="308" name="Picture 307">
          <a:extLst>
            <a:ext uri="{FF2B5EF4-FFF2-40B4-BE49-F238E27FC236}">
              <a16:creationId xmlns:a16="http://schemas.microsoft.com/office/drawing/2014/main" id="{6B600EC1-0472-4B99-99FA-9F0088586FC2}"/>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21688985" y="41583162"/>
          <a:ext cx="625288" cy="625288"/>
        </a:xfrm>
        <a:prstGeom prst="rect">
          <a:avLst/>
        </a:prstGeom>
      </xdr:spPr>
    </xdr:pic>
    <xdr:clientData/>
  </xdr:twoCellAnchor>
  <xdr:twoCellAnchor>
    <xdr:from>
      <xdr:col>8</xdr:col>
      <xdr:colOff>158750</xdr:colOff>
      <xdr:row>70</xdr:row>
      <xdr:rowOff>79375</xdr:rowOff>
    </xdr:from>
    <xdr:to>
      <xdr:col>8</xdr:col>
      <xdr:colOff>904875</xdr:colOff>
      <xdr:row>70</xdr:row>
      <xdr:rowOff>825500</xdr:rowOff>
    </xdr:to>
    <xdr:pic>
      <xdr:nvPicPr>
        <xdr:cNvPr id="68" name="Picture 67">
          <a:extLst>
            <a:ext uri="{FF2B5EF4-FFF2-40B4-BE49-F238E27FC236}">
              <a16:creationId xmlns:a16="http://schemas.microsoft.com/office/drawing/2014/main" id="{0ABFFB71-4991-4B72-B348-EDFED1F9617D}"/>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21653500" y="42418000"/>
          <a:ext cx="746125" cy="746125"/>
        </a:xfrm>
        <a:prstGeom prst="rect">
          <a:avLst/>
        </a:prstGeom>
      </xdr:spPr>
    </xdr:pic>
    <xdr:clientData/>
  </xdr:twoCellAnchor>
  <xdr:twoCellAnchor>
    <xdr:from>
      <xdr:col>8</xdr:col>
      <xdr:colOff>152399</xdr:colOff>
      <xdr:row>71</xdr:row>
      <xdr:rowOff>120649</xdr:rowOff>
    </xdr:from>
    <xdr:to>
      <xdr:col>8</xdr:col>
      <xdr:colOff>841374</xdr:colOff>
      <xdr:row>71</xdr:row>
      <xdr:rowOff>809624</xdr:rowOff>
    </xdr:to>
    <xdr:pic>
      <xdr:nvPicPr>
        <xdr:cNvPr id="309" name="Picture 308">
          <a:extLst>
            <a:ext uri="{FF2B5EF4-FFF2-40B4-BE49-F238E27FC236}">
              <a16:creationId xmlns:a16="http://schemas.microsoft.com/office/drawing/2014/main" id="{7AAF6297-45F4-443A-8995-DE58CEBAF1B8}"/>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21647149" y="43332399"/>
          <a:ext cx="688975" cy="688975"/>
        </a:xfrm>
        <a:prstGeom prst="rect">
          <a:avLst/>
        </a:prstGeom>
      </xdr:spPr>
    </xdr:pic>
    <xdr:clientData/>
  </xdr:twoCellAnchor>
  <xdr:twoCellAnchor>
    <xdr:from>
      <xdr:col>8</xdr:col>
      <xdr:colOff>212726</xdr:colOff>
      <xdr:row>72</xdr:row>
      <xdr:rowOff>158751</xdr:rowOff>
    </xdr:from>
    <xdr:to>
      <xdr:col>8</xdr:col>
      <xdr:colOff>803276</xdr:colOff>
      <xdr:row>72</xdr:row>
      <xdr:rowOff>749301</xdr:rowOff>
    </xdr:to>
    <xdr:pic>
      <xdr:nvPicPr>
        <xdr:cNvPr id="310" name="Picture 309">
          <a:extLst>
            <a:ext uri="{FF2B5EF4-FFF2-40B4-BE49-F238E27FC236}">
              <a16:creationId xmlns:a16="http://schemas.microsoft.com/office/drawing/2014/main" id="{D74984B6-4EDB-4DE7-8D45-7057AB209DCD}"/>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21707476" y="44243626"/>
          <a:ext cx="590550" cy="590550"/>
        </a:xfrm>
        <a:prstGeom prst="rect">
          <a:avLst/>
        </a:prstGeom>
      </xdr:spPr>
    </xdr:pic>
    <xdr:clientData/>
  </xdr:twoCellAnchor>
  <xdr:twoCellAnchor>
    <xdr:from>
      <xdr:col>8</xdr:col>
      <xdr:colOff>247650</xdr:colOff>
      <xdr:row>63</xdr:row>
      <xdr:rowOff>117475</xdr:rowOff>
    </xdr:from>
    <xdr:to>
      <xdr:col>8</xdr:col>
      <xdr:colOff>866776</xdr:colOff>
      <xdr:row>63</xdr:row>
      <xdr:rowOff>736601</xdr:rowOff>
    </xdr:to>
    <xdr:pic>
      <xdr:nvPicPr>
        <xdr:cNvPr id="311" name="Picture 310">
          <a:extLst>
            <a:ext uri="{FF2B5EF4-FFF2-40B4-BE49-F238E27FC236}">
              <a16:creationId xmlns:a16="http://schemas.microsoft.com/office/drawing/2014/main" id="{F8A2D695-A753-4D7F-BE74-EFF25A3D077F}"/>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21742400" y="45075475"/>
          <a:ext cx="619126" cy="619126"/>
        </a:xfrm>
        <a:prstGeom prst="rect">
          <a:avLst/>
        </a:prstGeom>
      </xdr:spPr>
    </xdr:pic>
    <xdr:clientData/>
  </xdr:twoCellAnchor>
  <xdr:twoCellAnchor>
    <xdr:from>
      <xdr:col>8</xdr:col>
      <xdr:colOff>158749</xdr:colOff>
      <xdr:row>73</xdr:row>
      <xdr:rowOff>114299</xdr:rowOff>
    </xdr:from>
    <xdr:to>
      <xdr:col>8</xdr:col>
      <xdr:colOff>806450</xdr:colOff>
      <xdr:row>73</xdr:row>
      <xdr:rowOff>762000</xdr:rowOff>
    </xdr:to>
    <xdr:pic>
      <xdr:nvPicPr>
        <xdr:cNvPr id="312" name="Picture 311">
          <a:extLst>
            <a:ext uri="{FF2B5EF4-FFF2-40B4-BE49-F238E27FC236}">
              <a16:creationId xmlns:a16="http://schemas.microsoft.com/office/drawing/2014/main" id="{EE759489-34FC-44F4-897A-4998FA7B27A7}"/>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21653499" y="45945424"/>
          <a:ext cx="647701" cy="647701"/>
        </a:xfrm>
        <a:prstGeom prst="rect">
          <a:avLst/>
        </a:prstGeom>
      </xdr:spPr>
    </xdr:pic>
    <xdr:clientData/>
  </xdr:twoCellAnchor>
  <xdr:twoCellAnchor>
    <xdr:from>
      <xdr:col>8</xdr:col>
      <xdr:colOff>196850</xdr:colOff>
      <xdr:row>74</xdr:row>
      <xdr:rowOff>107950</xdr:rowOff>
    </xdr:from>
    <xdr:to>
      <xdr:col>8</xdr:col>
      <xdr:colOff>815975</xdr:colOff>
      <xdr:row>74</xdr:row>
      <xdr:rowOff>727075</xdr:rowOff>
    </xdr:to>
    <xdr:pic>
      <xdr:nvPicPr>
        <xdr:cNvPr id="313" name="Picture 312">
          <a:extLst>
            <a:ext uri="{FF2B5EF4-FFF2-40B4-BE49-F238E27FC236}">
              <a16:creationId xmlns:a16="http://schemas.microsoft.com/office/drawing/2014/main" id="{0F9C76E9-6D01-45F3-B91E-239641A470F3}"/>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21691600" y="46812200"/>
          <a:ext cx="619125" cy="619125"/>
        </a:xfrm>
        <a:prstGeom prst="rect">
          <a:avLst/>
        </a:prstGeom>
      </xdr:spPr>
    </xdr:pic>
    <xdr:clientData/>
  </xdr:twoCellAnchor>
  <xdr:twoCellAnchor>
    <xdr:from>
      <xdr:col>8</xdr:col>
      <xdr:colOff>177800</xdr:colOff>
      <xdr:row>75</xdr:row>
      <xdr:rowOff>69850</xdr:rowOff>
    </xdr:from>
    <xdr:to>
      <xdr:col>8</xdr:col>
      <xdr:colOff>869950</xdr:colOff>
      <xdr:row>75</xdr:row>
      <xdr:rowOff>762000</xdr:rowOff>
    </xdr:to>
    <xdr:pic>
      <xdr:nvPicPr>
        <xdr:cNvPr id="314" name="Picture 313">
          <a:extLst>
            <a:ext uri="{FF2B5EF4-FFF2-40B4-BE49-F238E27FC236}">
              <a16:creationId xmlns:a16="http://schemas.microsoft.com/office/drawing/2014/main" id="{25F73447-D94E-496C-AC13-6F77C6686B34}"/>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21672550" y="47647225"/>
          <a:ext cx="692150" cy="692150"/>
        </a:xfrm>
        <a:prstGeom prst="rect">
          <a:avLst/>
        </a:prstGeom>
      </xdr:spPr>
    </xdr:pic>
    <xdr:clientData/>
  </xdr:twoCellAnchor>
  <xdr:twoCellAnchor>
    <xdr:from>
      <xdr:col>8</xdr:col>
      <xdr:colOff>180228</xdr:colOff>
      <xdr:row>76</xdr:row>
      <xdr:rowOff>130736</xdr:rowOff>
    </xdr:from>
    <xdr:to>
      <xdr:col>8</xdr:col>
      <xdr:colOff>889000</xdr:colOff>
      <xdr:row>76</xdr:row>
      <xdr:rowOff>839508</xdr:rowOff>
    </xdr:to>
    <xdr:pic>
      <xdr:nvPicPr>
        <xdr:cNvPr id="315" name="Picture 314">
          <a:extLst>
            <a:ext uri="{FF2B5EF4-FFF2-40B4-BE49-F238E27FC236}">
              <a16:creationId xmlns:a16="http://schemas.microsoft.com/office/drawing/2014/main" id="{811EABC7-EB0D-45ED-BA63-96877774985F}"/>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21674978" y="48581236"/>
          <a:ext cx="708772" cy="708772"/>
        </a:xfrm>
        <a:prstGeom prst="rect">
          <a:avLst/>
        </a:prstGeom>
      </xdr:spPr>
    </xdr:pic>
    <xdr:clientData/>
  </xdr:twoCellAnchor>
  <xdr:twoCellAnchor>
    <xdr:from>
      <xdr:col>8</xdr:col>
      <xdr:colOff>191061</xdr:colOff>
      <xdr:row>78</xdr:row>
      <xdr:rowOff>70289</xdr:rowOff>
    </xdr:from>
    <xdr:to>
      <xdr:col>8</xdr:col>
      <xdr:colOff>779318</xdr:colOff>
      <xdr:row>78</xdr:row>
      <xdr:rowOff>641319</xdr:rowOff>
    </xdr:to>
    <xdr:pic>
      <xdr:nvPicPr>
        <xdr:cNvPr id="318" name="Picture 317">
          <a:extLst>
            <a:ext uri="{FF2B5EF4-FFF2-40B4-BE49-F238E27FC236}">
              <a16:creationId xmlns:a16="http://schemas.microsoft.com/office/drawing/2014/main" id="{FC2224FA-AA56-4C2C-9385-1ED18829DAF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21249970" y="50362289"/>
          <a:ext cx="588257" cy="571030"/>
        </a:xfrm>
        <a:prstGeom prst="rect">
          <a:avLst/>
        </a:prstGeom>
      </xdr:spPr>
    </xdr:pic>
    <xdr:clientData/>
  </xdr:twoCellAnchor>
  <xdr:twoCellAnchor>
    <xdr:from>
      <xdr:col>8</xdr:col>
      <xdr:colOff>190297</xdr:colOff>
      <xdr:row>79</xdr:row>
      <xdr:rowOff>100242</xdr:rowOff>
    </xdr:from>
    <xdr:to>
      <xdr:col>8</xdr:col>
      <xdr:colOff>779319</xdr:colOff>
      <xdr:row>79</xdr:row>
      <xdr:rowOff>689264</xdr:rowOff>
    </xdr:to>
    <xdr:pic>
      <xdr:nvPicPr>
        <xdr:cNvPr id="319" name="Picture 318">
          <a:extLst>
            <a:ext uri="{FF2B5EF4-FFF2-40B4-BE49-F238E27FC236}">
              <a16:creationId xmlns:a16="http://schemas.microsoft.com/office/drawing/2014/main" id="{566D7A99-DCC1-4A2F-BD63-278152401B6B}"/>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21249206" y="51084969"/>
          <a:ext cx="589022" cy="589022"/>
        </a:xfrm>
        <a:prstGeom prst="rect">
          <a:avLst/>
        </a:prstGeom>
      </xdr:spPr>
    </xdr:pic>
    <xdr:clientData/>
  </xdr:twoCellAnchor>
  <xdr:twoCellAnchor>
    <xdr:from>
      <xdr:col>8</xdr:col>
      <xdr:colOff>135592</xdr:colOff>
      <xdr:row>80</xdr:row>
      <xdr:rowOff>62193</xdr:rowOff>
    </xdr:from>
    <xdr:to>
      <xdr:col>8</xdr:col>
      <xdr:colOff>778249</xdr:colOff>
      <xdr:row>80</xdr:row>
      <xdr:rowOff>704850</xdr:rowOff>
    </xdr:to>
    <xdr:pic>
      <xdr:nvPicPr>
        <xdr:cNvPr id="320" name="Picture 319">
          <a:extLst>
            <a:ext uri="{FF2B5EF4-FFF2-40B4-BE49-F238E27FC236}">
              <a16:creationId xmlns:a16="http://schemas.microsoft.com/office/drawing/2014/main" id="{770D0FAC-B6E1-49F6-BBEA-2C90C36C72C8}"/>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44598292" y="125801718"/>
          <a:ext cx="642657" cy="642657"/>
        </a:xfrm>
        <a:prstGeom prst="rect">
          <a:avLst/>
        </a:prstGeom>
      </xdr:spPr>
    </xdr:pic>
    <xdr:clientData/>
  </xdr:twoCellAnchor>
  <xdr:twoCellAnchor>
    <xdr:from>
      <xdr:col>8</xdr:col>
      <xdr:colOff>250942</xdr:colOff>
      <xdr:row>81</xdr:row>
      <xdr:rowOff>85571</xdr:rowOff>
    </xdr:from>
    <xdr:to>
      <xdr:col>8</xdr:col>
      <xdr:colOff>848591</xdr:colOff>
      <xdr:row>81</xdr:row>
      <xdr:rowOff>653673</xdr:rowOff>
    </xdr:to>
    <xdr:pic>
      <xdr:nvPicPr>
        <xdr:cNvPr id="321" name="Picture 320">
          <a:extLst>
            <a:ext uri="{FF2B5EF4-FFF2-40B4-BE49-F238E27FC236}">
              <a16:creationId xmlns:a16="http://schemas.microsoft.com/office/drawing/2014/main" id="{9FCB6987-185C-4D78-8823-5412F38EF6DE}"/>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21309851" y="52559662"/>
          <a:ext cx="597649" cy="568102"/>
        </a:xfrm>
        <a:prstGeom prst="rect">
          <a:avLst/>
        </a:prstGeom>
      </xdr:spPr>
    </xdr:pic>
    <xdr:clientData/>
  </xdr:twoCellAnchor>
  <xdr:twoCellAnchor>
    <xdr:from>
      <xdr:col>8</xdr:col>
      <xdr:colOff>229978</xdr:colOff>
      <xdr:row>85</xdr:row>
      <xdr:rowOff>90718</xdr:rowOff>
    </xdr:from>
    <xdr:to>
      <xdr:col>8</xdr:col>
      <xdr:colOff>796637</xdr:colOff>
      <xdr:row>85</xdr:row>
      <xdr:rowOff>537710</xdr:rowOff>
    </xdr:to>
    <xdr:pic>
      <xdr:nvPicPr>
        <xdr:cNvPr id="322" name="Picture 321">
          <a:extLst>
            <a:ext uri="{FF2B5EF4-FFF2-40B4-BE49-F238E27FC236}">
              <a16:creationId xmlns:a16="http://schemas.microsoft.com/office/drawing/2014/main" id="{B3B058E7-894F-4DB2-9E56-2A6CD58CC85F}"/>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1288887" y="54521763"/>
          <a:ext cx="566659" cy="446992"/>
        </a:xfrm>
        <a:prstGeom prst="rect">
          <a:avLst/>
        </a:prstGeom>
      </xdr:spPr>
    </xdr:pic>
    <xdr:clientData/>
  </xdr:twoCellAnchor>
  <xdr:twoCellAnchor>
    <xdr:from>
      <xdr:col>8</xdr:col>
      <xdr:colOff>218769</xdr:colOff>
      <xdr:row>86</xdr:row>
      <xdr:rowOff>106354</xdr:rowOff>
    </xdr:from>
    <xdr:to>
      <xdr:col>8</xdr:col>
      <xdr:colOff>710045</xdr:colOff>
      <xdr:row>86</xdr:row>
      <xdr:rowOff>482830</xdr:rowOff>
    </xdr:to>
    <xdr:pic>
      <xdr:nvPicPr>
        <xdr:cNvPr id="323" name="Picture 322">
          <a:extLst>
            <a:ext uri="{FF2B5EF4-FFF2-40B4-BE49-F238E27FC236}">
              <a16:creationId xmlns:a16="http://schemas.microsoft.com/office/drawing/2014/main" id="{10BA2509-BCA6-4FA5-92AC-06B18D103DE1}"/>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21277678" y="55108899"/>
          <a:ext cx="491276" cy="376476"/>
        </a:xfrm>
        <a:prstGeom prst="rect">
          <a:avLst/>
        </a:prstGeom>
      </xdr:spPr>
    </xdr:pic>
    <xdr:clientData/>
  </xdr:twoCellAnchor>
  <xdr:twoCellAnchor>
    <xdr:from>
      <xdr:col>8</xdr:col>
      <xdr:colOff>210977</xdr:colOff>
      <xdr:row>87</xdr:row>
      <xdr:rowOff>87355</xdr:rowOff>
    </xdr:from>
    <xdr:to>
      <xdr:col>8</xdr:col>
      <xdr:colOff>779318</xdr:colOff>
      <xdr:row>87</xdr:row>
      <xdr:rowOff>523794</xdr:rowOff>
    </xdr:to>
    <xdr:pic>
      <xdr:nvPicPr>
        <xdr:cNvPr id="324" name="Picture 323">
          <a:extLst>
            <a:ext uri="{FF2B5EF4-FFF2-40B4-BE49-F238E27FC236}">
              <a16:creationId xmlns:a16="http://schemas.microsoft.com/office/drawing/2014/main" id="{346B2C2F-D9C6-48C5-945A-D9FBCBA5595B}"/>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21269886" y="55661400"/>
          <a:ext cx="568341" cy="436439"/>
        </a:xfrm>
        <a:prstGeom prst="rect">
          <a:avLst/>
        </a:prstGeom>
      </xdr:spPr>
    </xdr:pic>
    <xdr:clientData/>
  </xdr:twoCellAnchor>
  <xdr:twoCellAnchor>
    <xdr:from>
      <xdr:col>8</xdr:col>
      <xdr:colOff>253458</xdr:colOff>
      <xdr:row>88</xdr:row>
      <xdr:rowOff>106354</xdr:rowOff>
    </xdr:from>
    <xdr:to>
      <xdr:col>8</xdr:col>
      <xdr:colOff>762000</xdr:colOff>
      <xdr:row>88</xdr:row>
      <xdr:rowOff>495446</xdr:rowOff>
    </xdr:to>
    <xdr:pic>
      <xdr:nvPicPr>
        <xdr:cNvPr id="325" name="Picture 324">
          <a:extLst>
            <a:ext uri="{FF2B5EF4-FFF2-40B4-BE49-F238E27FC236}">
              <a16:creationId xmlns:a16="http://schemas.microsoft.com/office/drawing/2014/main" id="{C0197C01-3F05-4F39-9DB8-53F835484F67}"/>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21312367" y="56251899"/>
          <a:ext cx="508542" cy="389092"/>
        </a:xfrm>
        <a:prstGeom prst="rect">
          <a:avLst/>
        </a:prstGeom>
      </xdr:spPr>
    </xdr:pic>
    <xdr:clientData/>
  </xdr:twoCellAnchor>
  <xdr:twoCellAnchor>
    <xdr:from>
      <xdr:col>8</xdr:col>
      <xdr:colOff>222132</xdr:colOff>
      <xdr:row>89</xdr:row>
      <xdr:rowOff>106304</xdr:rowOff>
    </xdr:from>
    <xdr:to>
      <xdr:col>8</xdr:col>
      <xdr:colOff>727364</xdr:colOff>
      <xdr:row>89</xdr:row>
      <xdr:rowOff>514359</xdr:rowOff>
    </xdr:to>
    <xdr:pic>
      <xdr:nvPicPr>
        <xdr:cNvPr id="326" name="Picture 325">
          <a:extLst>
            <a:ext uri="{FF2B5EF4-FFF2-40B4-BE49-F238E27FC236}">
              <a16:creationId xmlns:a16="http://schemas.microsoft.com/office/drawing/2014/main" id="{0AEC3F46-65A6-4314-9963-57C313319476}"/>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21281041" y="56823349"/>
          <a:ext cx="505232" cy="408055"/>
        </a:xfrm>
        <a:prstGeom prst="rect">
          <a:avLst/>
        </a:prstGeom>
      </xdr:spPr>
    </xdr:pic>
    <xdr:clientData/>
  </xdr:twoCellAnchor>
  <xdr:twoCellAnchor>
    <xdr:from>
      <xdr:col>8</xdr:col>
      <xdr:colOff>288635</xdr:colOff>
      <xdr:row>90</xdr:row>
      <xdr:rowOff>64762</xdr:rowOff>
    </xdr:from>
    <xdr:to>
      <xdr:col>8</xdr:col>
      <xdr:colOff>715650</xdr:colOff>
      <xdr:row>90</xdr:row>
      <xdr:rowOff>502228</xdr:rowOff>
    </xdr:to>
    <xdr:pic>
      <xdr:nvPicPr>
        <xdr:cNvPr id="70" name="Picture 69">
          <a:extLst>
            <a:ext uri="{FF2B5EF4-FFF2-40B4-BE49-F238E27FC236}">
              <a16:creationId xmlns:a16="http://schemas.microsoft.com/office/drawing/2014/main" id="{0779B091-36D2-41A5-B008-0A12043C54CB}"/>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21347544" y="57353307"/>
          <a:ext cx="427015" cy="437466"/>
        </a:xfrm>
        <a:prstGeom prst="rect">
          <a:avLst/>
        </a:prstGeom>
      </xdr:spPr>
    </xdr:pic>
    <xdr:clientData/>
  </xdr:twoCellAnchor>
  <xdr:twoCellAnchor>
    <xdr:from>
      <xdr:col>8</xdr:col>
      <xdr:colOff>250615</xdr:colOff>
      <xdr:row>91</xdr:row>
      <xdr:rowOff>31751</xdr:rowOff>
    </xdr:from>
    <xdr:to>
      <xdr:col>8</xdr:col>
      <xdr:colOff>765176</xdr:colOff>
      <xdr:row>91</xdr:row>
      <xdr:rowOff>555625</xdr:rowOff>
    </xdr:to>
    <xdr:pic>
      <xdr:nvPicPr>
        <xdr:cNvPr id="72" name="Picture 71">
          <a:extLst>
            <a:ext uri="{FF2B5EF4-FFF2-40B4-BE49-F238E27FC236}">
              <a16:creationId xmlns:a16="http://schemas.microsoft.com/office/drawing/2014/main" id="{20E8DCFF-7A4D-4025-9939-955FCA3244FB}"/>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21745365" y="57578626"/>
          <a:ext cx="514561" cy="523874"/>
        </a:xfrm>
        <a:prstGeom prst="rect">
          <a:avLst/>
        </a:prstGeom>
      </xdr:spPr>
    </xdr:pic>
    <xdr:clientData/>
  </xdr:twoCellAnchor>
  <xdr:twoCellAnchor>
    <xdr:from>
      <xdr:col>8</xdr:col>
      <xdr:colOff>199820</xdr:colOff>
      <xdr:row>92</xdr:row>
      <xdr:rowOff>68406</xdr:rowOff>
    </xdr:from>
    <xdr:to>
      <xdr:col>8</xdr:col>
      <xdr:colOff>813955</xdr:colOff>
      <xdr:row>92</xdr:row>
      <xdr:rowOff>529405</xdr:rowOff>
    </xdr:to>
    <xdr:pic>
      <xdr:nvPicPr>
        <xdr:cNvPr id="327" name="Picture 326">
          <a:extLst>
            <a:ext uri="{FF2B5EF4-FFF2-40B4-BE49-F238E27FC236}">
              <a16:creationId xmlns:a16="http://schemas.microsoft.com/office/drawing/2014/main" id="{9DB6D306-C843-468A-8E4C-E78435AE0264}"/>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21258729" y="58499951"/>
          <a:ext cx="614135" cy="460999"/>
        </a:xfrm>
        <a:prstGeom prst="rect">
          <a:avLst/>
        </a:prstGeom>
      </xdr:spPr>
    </xdr:pic>
    <xdr:clientData/>
  </xdr:twoCellAnchor>
  <xdr:twoCellAnchor>
    <xdr:from>
      <xdr:col>8</xdr:col>
      <xdr:colOff>254001</xdr:colOff>
      <xdr:row>93</xdr:row>
      <xdr:rowOff>47626</xdr:rowOff>
    </xdr:from>
    <xdr:to>
      <xdr:col>8</xdr:col>
      <xdr:colOff>710047</xdr:colOff>
      <xdr:row>93</xdr:row>
      <xdr:rowOff>503672</xdr:rowOff>
    </xdr:to>
    <xdr:pic>
      <xdr:nvPicPr>
        <xdr:cNvPr id="81" name="Picture 80">
          <a:extLst>
            <a:ext uri="{FF2B5EF4-FFF2-40B4-BE49-F238E27FC236}">
              <a16:creationId xmlns:a16="http://schemas.microsoft.com/office/drawing/2014/main" id="{6FAD5F9D-E858-4D0D-B4D2-69251B797FA1}"/>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21312910" y="59050671"/>
          <a:ext cx="456046" cy="456046"/>
        </a:xfrm>
        <a:prstGeom prst="rect">
          <a:avLst/>
        </a:prstGeom>
      </xdr:spPr>
    </xdr:pic>
    <xdr:clientData/>
  </xdr:twoCellAnchor>
  <xdr:twoCellAnchor>
    <xdr:from>
      <xdr:col>8</xdr:col>
      <xdr:colOff>272762</xdr:colOff>
      <xdr:row>94</xdr:row>
      <xdr:rowOff>50513</xdr:rowOff>
    </xdr:from>
    <xdr:to>
      <xdr:col>8</xdr:col>
      <xdr:colOff>779318</xdr:colOff>
      <xdr:row>94</xdr:row>
      <xdr:rowOff>557069</xdr:rowOff>
    </xdr:to>
    <xdr:pic>
      <xdr:nvPicPr>
        <xdr:cNvPr id="125" name="Picture 124">
          <a:extLst>
            <a:ext uri="{FF2B5EF4-FFF2-40B4-BE49-F238E27FC236}">
              <a16:creationId xmlns:a16="http://schemas.microsoft.com/office/drawing/2014/main" id="{5C47025B-C249-43E6-BDDC-78A732D6D3E9}"/>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21331671" y="59625058"/>
          <a:ext cx="506556" cy="506556"/>
        </a:xfrm>
        <a:prstGeom prst="rect">
          <a:avLst/>
        </a:prstGeom>
      </xdr:spPr>
    </xdr:pic>
    <xdr:clientData/>
  </xdr:twoCellAnchor>
  <xdr:twoCellAnchor>
    <xdr:from>
      <xdr:col>8</xdr:col>
      <xdr:colOff>272762</xdr:colOff>
      <xdr:row>95</xdr:row>
      <xdr:rowOff>50511</xdr:rowOff>
    </xdr:from>
    <xdr:to>
      <xdr:col>8</xdr:col>
      <xdr:colOff>759116</xdr:colOff>
      <xdr:row>95</xdr:row>
      <xdr:rowOff>536865</xdr:rowOff>
    </xdr:to>
    <xdr:pic>
      <xdr:nvPicPr>
        <xdr:cNvPr id="329" name="Picture 328">
          <a:extLst>
            <a:ext uri="{FF2B5EF4-FFF2-40B4-BE49-F238E27FC236}">
              <a16:creationId xmlns:a16="http://schemas.microsoft.com/office/drawing/2014/main" id="{08925463-1E08-4593-B0A4-90B73FEFBAE5}"/>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21331671" y="60196556"/>
          <a:ext cx="486354" cy="486354"/>
        </a:xfrm>
        <a:prstGeom prst="rect">
          <a:avLst/>
        </a:prstGeom>
      </xdr:spPr>
    </xdr:pic>
    <xdr:clientData/>
  </xdr:twoCellAnchor>
  <xdr:twoCellAnchor>
    <xdr:from>
      <xdr:col>8</xdr:col>
      <xdr:colOff>307399</xdr:colOff>
      <xdr:row>96</xdr:row>
      <xdr:rowOff>47626</xdr:rowOff>
    </xdr:from>
    <xdr:to>
      <xdr:col>8</xdr:col>
      <xdr:colOff>762000</xdr:colOff>
      <xdr:row>96</xdr:row>
      <xdr:rowOff>502227</xdr:rowOff>
    </xdr:to>
    <xdr:pic>
      <xdr:nvPicPr>
        <xdr:cNvPr id="331" name="Picture 330">
          <a:extLst>
            <a:ext uri="{FF2B5EF4-FFF2-40B4-BE49-F238E27FC236}">
              <a16:creationId xmlns:a16="http://schemas.microsoft.com/office/drawing/2014/main" id="{C00780FE-EF90-4F74-A95B-36EC02EF07C4}"/>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21366308" y="60765171"/>
          <a:ext cx="454601" cy="454601"/>
        </a:xfrm>
        <a:prstGeom prst="rect">
          <a:avLst/>
        </a:prstGeom>
      </xdr:spPr>
    </xdr:pic>
    <xdr:clientData/>
  </xdr:twoCellAnchor>
  <xdr:twoCellAnchor>
    <xdr:from>
      <xdr:col>8</xdr:col>
      <xdr:colOff>222250</xdr:colOff>
      <xdr:row>98</xdr:row>
      <xdr:rowOff>31750</xdr:rowOff>
    </xdr:from>
    <xdr:to>
      <xdr:col>8</xdr:col>
      <xdr:colOff>746125</xdr:colOff>
      <xdr:row>98</xdr:row>
      <xdr:rowOff>555625</xdr:rowOff>
    </xdr:to>
    <xdr:pic>
      <xdr:nvPicPr>
        <xdr:cNvPr id="333" name="Picture 332">
          <a:extLst>
            <a:ext uri="{FF2B5EF4-FFF2-40B4-BE49-F238E27FC236}">
              <a16:creationId xmlns:a16="http://schemas.microsoft.com/office/drawing/2014/main" id="{EEAD93D7-A22A-43A7-955B-CF4F0FF00A33}"/>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21717000" y="61579125"/>
          <a:ext cx="523875" cy="523875"/>
        </a:xfrm>
        <a:prstGeom prst="rect">
          <a:avLst/>
        </a:prstGeom>
      </xdr:spPr>
    </xdr:pic>
    <xdr:clientData/>
  </xdr:twoCellAnchor>
  <xdr:twoCellAnchor>
    <xdr:from>
      <xdr:col>8</xdr:col>
      <xdr:colOff>222250</xdr:colOff>
      <xdr:row>99</xdr:row>
      <xdr:rowOff>15875</xdr:rowOff>
    </xdr:from>
    <xdr:to>
      <xdr:col>8</xdr:col>
      <xdr:colOff>746125</xdr:colOff>
      <xdr:row>99</xdr:row>
      <xdr:rowOff>539750</xdr:rowOff>
    </xdr:to>
    <xdr:pic>
      <xdr:nvPicPr>
        <xdr:cNvPr id="335" name="Picture 334">
          <a:extLst>
            <a:ext uri="{FF2B5EF4-FFF2-40B4-BE49-F238E27FC236}">
              <a16:creationId xmlns:a16="http://schemas.microsoft.com/office/drawing/2014/main" id="{4DDED443-AA54-4C85-AC19-128C0C72AAD4}"/>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21717000" y="62134750"/>
          <a:ext cx="523875" cy="523875"/>
        </a:xfrm>
        <a:prstGeom prst="rect">
          <a:avLst/>
        </a:prstGeom>
      </xdr:spPr>
    </xdr:pic>
    <xdr:clientData/>
  </xdr:twoCellAnchor>
  <xdr:twoCellAnchor>
    <xdr:from>
      <xdr:col>8</xdr:col>
      <xdr:colOff>246786</xdr:colOff>
      <xdr:row>100</xdr:row>
      <xdr:rowOff>83994</xdr:rowOff>
    </xdr:from>
    <xdr:to>
      <xdr:col>8</xdr:col>
      <xdr:colOff>779320</xdr:colOff>
      <xdr:row>100</xdr:row>
      <xdr:rowOff>518214</xdr:rowOff>
    </xdr:to>
    <xdr:pic>
      <xdr:nvPicPr>
        <xdr:cNvPr id="336" name="Picture 335">
          <a:extLst>
            <a:ext uri="{FF2B5EF4-FFF2-40B4-BE49-F238E27FC236}">
              <a16:creationId xmlns:a16="http://schemas.microsoft.com/office/drawing/2014/main" id="{758CC31A-A48A-44F8-A9E9-FBEE65FF9925}"/>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21305695" y="63087539"/>
          <a:ext cx="532534" cy="434220"/>
        </a:xfrm>
        <a:prstGeom prst="rect">
          <a:avLst/>
        </a:prstGeom>
      </xdr:spPr>
    </xdr:pic>
    <xdr:clientData/>
  </xdr:twoCellAnchor>
  <xdr:twoCellAnchor>
    <xdr:from>
      <xdr:col>8</xdr:col>
      <xdr:colOff>225137</xdr:colOff>
      <xdr:row>101</xdr:row>
      <xdr:rowOff>90054</xdr:rowOff>
    </xdr:from>
    <xdr:to>
      <xdr:col>8</xdr:col>
      <xdr:colOff>762001</xdr:colOff>
      <xdr:row>101</xdr:row>
      <xdr:rowOff>519545</xdr:rowOff>
    </xdr:to>
    <xdr:pic>
      <xdr:nvPicPr>
        <xdr:cNvPr id="337" name="Picture 336">
          <a:extLst>
            <a:ext uri="{FF2B5EF4-FFF2-40B4-BE49-F238E27FC236}">
              <a16:creationId xmlns:a16="http://schemas.microsoft.com/office/drawing/2014/main" id="{BE6FD5C3-9603-4858-8754-804E7E259398}"/>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21284046" y="63665099"/>
          <a:ext cx="536864" cy="429491"/>
        </a:xfrm>
        <a:prstGeom prst="rect">
          <a:avLst/>
        </a:prstGeom>
      </xdr:spPr>
    </xdr:pic>
    <xdr:clientData/>
  </xdr:twoCellAnchor>
  <xdr:twoCellAnchor>
    <xdr:from>
      <xdr:col>8</xdr:col>
      <xdr:colOff>305954</xdr:colOff>
      <xdr:row>102</xdr:row>
      <xdr:rowOff>67830</xdr:rowOff>
    </xdr:from>
    <xdr:to>
      <xdr:col>8</xdr:col>
      <xdr:colOff>744682</xdr:colOff>
      <xdr:row>102</xdr:row>
      <xdr:rowOff>506558</xdr:rowOff>
    </xdr:to>
    <xdr:pic>
      <xdr:nvPicPr>
        <xdr:cNvPr id="339" name="Picture 338">
          <a:extLst>
            <a:ext uri="{FF2B5EF4-FFF2-40B4-BE49-F238E27FC236}">
              <a16:creationId xmlns:a16="http://schemas.microsoft.com/office/drawing/2014/main" id="{272AA18B-6824-4700-9EF5-6855CB397696}"/>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1364863" y="64214375"/>
          <a:ext cx="438728" cy="438728"/>
        </a:xfrm>
        <a:prstGeom prst="rect">
          <a:avLst/>
        </a:prstGeom>
      </xdr:spPr>
    </xdr:pic>
    <xdr:clientData/>
  </xdr:twoCellAnchor>
  <xdr:twoCellAnchor>
    <xdr:from>
      <xdr:col>8</xdr:col>
      <xdr:colOff>269874</xdr:colOff>
      <xdr:row>103</xdr:row>
      <xdr:rowOff>79374</xdr:rowOff>
    </xdr:from>
    <xdr:to>
      <xdr:col>8</xdr:col>
      <xdr:colOff>710046</xdr:colOff>
      <xdr:row>103</xdr:row>
      <xdr:rowOff>519546</xdr:rowOff>
    </xdr:to>
    <xdr:pic>
      <xdr:nvPicPr>
        <xdr:cNvPr id="341" name="Picture 340">
          <a:extLst>
            <a:ext uri="{FF2B5EF4-FFF2-40B4-BE49-F238E27FC236}">
              <a16:creationId xmlns:a16="http://schemas.microsoft.com/office/drawing/2014/main" id="{E52BB321-9C4A-4516-A8CA-F626B28D5C04}"/>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21328783" y="64797419"/>
          <a:ext cx="440172" cy="440172"/>
        </a:xfrm>
        <a:prstGeom prst="rect">
          <a:avLst/>
        </a:prstGeom>
      </xdr:spPr>
    </xdr:pic>
    <xdr:clientData/>
  </xdr:twoCellAnchor>
  <xdr:twoCellAnchor>
    <xdr:from>
      <xdr:col>8</xdr:col>
      <xdr:colOff>222251</xdr:colOff>
      <xdr:row>104</xdr:row>
      <xdr:rowOff>47626</xdr:rowOff>
    </xdr:from>
    <xdr:to>
      <xdr:col>8</xdr:col>
      <xdr:colOff>711489</xdr:colOff>
      <xdr:row>104</xdr:row>
      <xdr:rowOff>536864</xdr:rowOff>
    </xdr:to>
    <xdr:pic>
      <xdr:nvPicPr>
        <xdr:cNvPr id="343" name="Picture 342">
          <a:extLst>
            <a:ext uri="{FF2B5EF4-FFF2-40B4-BE49-F238E27FC236}">
              <a16:creationId xmlns:a16="http://schemas.microsoft.com/office/drawing/2014/main" id="{EE80B1C4-1093-4794-9C22-DCBBDD6AF0DF}"/>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21281160" y="65337171"/>
          <a:ext cx="489238" cy="489238"/>
        </a:xfrm>
        <a:prstGeom prst="rect">
          <a:avLst/>
        </a:prstGeom>
      </xdr:spPr>
    </xdr:pic>
    <xdr:clientData/>
  </xdr:twoCellAnchor>
  <xdr:twoCellAnchor>
    <xdr:from>
      <xdr:col>8</xdr:col>
      <xdr:colOff>133351</xdr:colOff>
      <xdr:row>105</xdr:row>
      <xdr:rowOff>57147</xdr:rowOff>
    </xdr:from>
    <xdr:to>
      <xdr:col>8</xdr:col>
      <xdr:colOff>727365</xdr:colOff>
      <xdr:row>105</xdr:row>
      <xdr:rowOff>508932</xdr:rowOff>
    </xdr:to>
    <xdr:pic>
      <xdr:nvPicPr>
        <xdr:cNvPr id="344" name="Picture 343">
          <a:extLst>
            <a:ext uri="{FF2B5EF4-FFF2-40B4-BE49-F238E27FC236}">
              <a16:creationId xmlns:a16="http://schemas.microsoft.com/office/drawing/2014/main" id="{66C6AA73-A149-4723-9E1B-0D7B416B5A98}"/>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21192260" y="65918192"/>
          <a:ext cx="594014" cy="451785"/>
        </a:xfrm>
        <a:prstGeom prst="rect">
          <a:avLst/>
        </a:prstGeom>
      </xdr:spPr>
    </xdr:pic>
    <xdr:clientData/>
  </xdr:twoCellAnchor>
  <xdr:twoCellAnchor>
    <xdr:from>
      <xdr:col>8</xdr:col>
      <xdr:colOff>209296</xdr:colOff>
      <xdr:row>109</xdr:row>
      <xdr:rowOff>71718</xdr:rowOff>
    </xdr:from>
    <xdr:to>
      <xdr:col>8</xdr:col>
      <xdr:colOff>762000</xdr:colOff>
      <xdr:row>109</xdr:row>
      <xdr:rowOff>502510</xdr:rowOff>
    </xdr:to>
    <xdr:pic>
      <xdr:nvPicPr>
        <xdr:cNvPr id="345" name="Picture 344">
          <a:extLst>
            <a:ext uri="{FF2B5EF4-FFF2-40B4-BE49-F238E27FC236}">
              <a16:creationId xmlns:a16="http://schemas.microsoft.com/office/drawing/2014/main" id="{262C1E4E-5390-485C-9C11-F59AC9181301}"/>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21268205" y="67196991"/>
          <a:ext cx="552704" cy="430792"/>
        </a:xfrm>
        <a:prstGeom prst="rect">
          <a:avLst/>
        </a:prstGeom>
      </xdr:spPr>
    </xdr:pic>
    <xdr:clientData/>
  </xdr:twoCellAnchor>
  <xdr:twoCellAnchor>
    <xdr:from>
      <xdr:col>8</xdr:col>
      <xdr:colOff>222133</xdr:colOff>
      <xdr:row>110</xdr:row>
      <xdr:rowOff>77831</xdr:rowOff>
    </xdr:from>
    <xdr:to>
      <xdr:col>8</xdr:col>
      <xdr:colOff>780601</xdr:colOff>
      <xdr:row>110</xdr:row>
      <xdr:rowOff>502227</xdr:rowOff>
    </xdr:to>
    <xdr:pic>
      <xdr:nvPicPr>
        <xdr:cNvPr id="346" name="Picture 345">
          <a:extLst>
            <a:ext uri="{FF2B5EF4-FFF2-40B4-BE49-F238E27FC236}">
              <a16:creationId xmlns:a16="http://schemas.microsoft.com/office/drawing/2014/main" id="{F2F49CF5-1508-44A7-8E9E-4235ADA85A2A}"/>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1281042" y="67739967"/>
          <a:ext cx="558468" cy="424396"/>
        </a:xfrm>
        <a:prstGeom prst="rect">
          <a:avLst/>
        </a:prstGeom>
      </xdr:spPr>
    </xdr:pic>
    <xdr:clientData/>
  </xdr:twoCellAnchor>
  <xdr:twoCellAnchor>
    <xdr:from>
      <xdr:col>8</xdr:col>
      <xdr:colOff>258499</xdr:colOff>
      <xdr:row>113</xdr:row>
      <xdr:rowOff>109766</xdr:rowOff>
    </xdr:from>
    <xdr:to>
      <xdr:col>8</xdr:col>
      <xdr:colOff>779319</xdr:colOff>
      <xdr:row>113</xdr:row>
      <xdr:rowOff>517178</xdr:rowOff>
    </xdr:to>
    <xdr:pic>
      <xdr:nvPicPr>
        <xdr:cNvPr id="347" name="Picture 346">
          <a:extLst>
            <a:ext uri="{FF2B5EF4-FFF2-40B4-BE49-F238E27FC236}">
              <a16:creationId xmlns:a16="http://schemas.microsoft.com/office/drawing/2014/main" id="{22CC6FB2-ADD9-4596-869E-05C7652799A3}"/>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21317408" y="68880266"/>
          <a:ext cx="520820" cy="407412"/>
        </a:xfrm>
        <a:prstGeom prst="rect">
          <a:avLst/>
        </a:prstGeom>
      </xdr:spPr>
    </xdr:pic>
    <xdr:clientData/>
  </xdr:twoCellAnchor>
  <xdr:twoCellAnchor>
    <xdr:from>
      <xdr:col>8</xdr:col>
      <xdr:colOff>268022</xdr:colOff>
      <xdr:row>114</xdr:row>
      <xdr:rowOff>109716</xdr:rowOff>
    </xdr:from>
    <xdr:to>
      <xdr:col>8</xdr:col>
      <xdr:colOff>747125</xdr:colOff>
      <xdr:row>114</xdr:row>
      <xdr:rowOff>588819</xdr:rowOff>
    </xdr:to>
    <xdr:pic>
      <xdr:nvPicPr>
        <xdr:cNvPr id="348" name="Picture 347">
          <a:extLst>
            <a:ext uri="{FF2B5EF4-FFF2-40B4-BE49-F238E27FC236}">
              <a16:creationId xmlns:a16="http://schemas.microsoft.com/office/drawing/2014/main" id="{14B3BFB8-685F-47A4-995D-195F5BD3915F}"/>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21326931" y="69451716"/>
          <a:ext cx="479103" cy="479103"/>
        </a:xfrm>
        <a:prstGeom prst="rect">
          <a:avLst/>
        </a:prstGeom>
      </xdr:spPr>
    </xdr:pic>
    <xdr:clientData/>
  </xdr:twoCellAnchor>
  <xdr:twoCellAnchor>
    <xdr:from>
      <xdr:col>8</xdr:col>
      <xdr:colOff>185203</xdr:colOff>
      <xdr:row>115</xdr:row>
      <xdr:rowOff>93569</xdr:rowOff>
    </xdr:from>
    <xdr:to>
      <xdr:col>8</xdr:col>
      <xdr:colOff>796637</xdr:colOff>
      <xdr:row>115</xdr:row>
      <xdr:rowOff>506344</xdr:rowOff>
    </xdr:to>
    <xdr:pic>
      <xdr:nvPicPr>
        <xdr:cNvPr id="349" name="Picture 348">
          <a:extLst>
            <a:ext uri="{FF2B5EF4-FFF2-40B4-BE49-F238E27FC236}">
              <a16:creationId xmlns:a16="http://schemas.microsoft.com/office/drawing/2014/main" id="{8402A38F-F421-4AC6-8DDD-26101CA91171}"/>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21244112" y="70180251"/>
          <a:ext cx="611434" cy="412775"/>
        </a:xfrm>
        <a:prstGeom prst="rect">
          <a:avLst/>
        </a:prstGeom>
      </xdr:spPr>
    </xdr:pic>
    <xdr:clientData/>
  </xdr:twoCellAnchor>
  <xdr:twoCellAnchor>
    <xdr:from>
      <xdr:col>8</xdr:col>
      <xdr:colOff>225138</xdr:colOff>
      <xdr:row>116</xdr:row>
      <xdr:rowOff>85149</xdr:rowOff>
    </xdr:from>
    <xdr:to>
      <xdr:col>8</xdr:col>
      <xdr:colOff>813956</xdr:colOff>
      <xdr:row>116</xdr:row>
      <xdr:rowOff>673967</xdr:rowOff>
    </xdr:to>
    <xdr:pic>
      <xdr:nvPicPr>
        <xdr:cNvPr id="351" name="Picture 350">
          <a:extLst>
            <a:ext uri="{FF2B5EF4-FFF2-40B4-BE49-F238E27FC236}">
              <a16:creationId xmlns:a16="http://schemas.microsoft.com/office/drawing/2014/main" id="{8C631C35-85AE-4843-AD9F-F7FE145A807E}"/>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21284047" y="70743331"/>
          <a:ext cx="588818" cy="588818"/>
        </a:xfrm>
        <a:prstGeom prst="rect">
          <a:avLst/>
        </a:prstGeom>
      </xdr:spPr>
    </xdr:pic>
    <xdr:clientData/>
  </xdr:twoCellAnchor>
  <xdr:twoCellAnchor>
    <xdr:from>
      <xdr:col>8</xdr:col>
      <xdr:colOff>242455</xdr:colOff>
      <xdr:row>117</xdr:row>
      <xdr:rowOff>83994</xdr:rowOff>
    </xdr:from>
    <xdr:to>
      <xdr:col>8</xdr:col>
      <xdr:colOff>799234</xdr:colOff>
      <xdr:row>117</xdr:row>
      <xdr:rowOff>640773</xdr:rowOff>
    </xdr:to>
    <xdr:pic>
      <xdr:nvPicPr>
        <xdr:cNvPr id="352" name="Picture 351">
          <a:extLst>
            <a:ext uri="{FF2B5EF4-FFF2-40B4-BE49-F238E27FC236}">
              <a16:creationId xmlns:a16="http://schemas.microsoft.com/office/drawing/2014/main" id="{AD4AEDEB-F187-4FB3-B897-1C85F685C45A}"/>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21301364" y="71538812"/>
          <a:ext cx="556779" cy="556779"/>
        </a:xfrm>
        <a:prstGeom prst="rect">
          <a:avLst/>
        </a:prstGeom>
      </xdr:spPr>
    </xdr:pic>
    <xdr:clientData/>
  </xdr:twoCellAnchor>
  <xdr:twoCellAnchor>
    <xdr:from>
      <xdr:col>8</xdr:col>
      <xdr:colOff>233387</xdr:colOff>
      <xdr:row>118</xdr:row>
      <xdr:rowOff>83889</xdr:rowOff>
    </xdr:from>
    <xdr:to>
      <xdr:col>8</xdr:col>
      <xdr:colOff>842226</xdr:colOff>
      <xdr:row>118</xdr:row>
      <xdr:rowOff>692728</xdr:rowOff>
    </xdr:to>
    <xdr:pic>
      <xdr:nvPicPr>
        <xdr:cNvPr id="353" name="Picture 352">
          <a:extLst>
            <a:ext uri="{FF2B5EF4-FFF2-40B4-BE49-F238E27FC236}">
              <a16:creationId xmlns:a16="http://schemas.microsoft.com/office/drawing/2014/main" id="{6F777EB6-43C2-4189-885F-6522F65D0E41}"/>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21292296" y="72283389"/>
          <a:ext cx="608839" cy="608839"/>
        </a:xfrm>
        <a:prstGeom prst="rect">
          <a:avLst/>
        </a:prstGeom>
      </xdr:spPr>
    </xdr:pic>
    <xdr:clientData/>
  </xdr:twoCellAnchor>
  <xdr:twoCellAnchor>
    <xdr:from>
      <xdr:col>8</xdr:col>
      <xdr:colOff>202453</xdr:colOff>
      <xdr:row>119</xdr:row>
      <xdr:rowOff>98612</xdr:rowOff>
    </xdr:from>
    <xdr:to>
      <xdr:col>8</xdr:col>
      <xdr:colOff>703625</xdr:colOff>
      <xdr:row>119</xdr:row>
      <xdr:rowOff>502228</xdr:rowOff>
    </xdr:to>
    <xdr:pic>
      <xdr:nvPicPr>
        <xdr:cNvPr id="354" name="Picture 353">
          <a:extLst>
            <a:ext uri="{FF2B5EF4-FFF2-40B4-BE49-F238E27FC236}">
              <a16:creationId xmlns:a16="http://schemas.microsoft.com/office/drawing/2014/main" id="{4D8A2870-87A5-4EB3-A08F-86AF1E5D5AA5}"/>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21261362" y="73042794"/>
          <a:ext cx="501172" cy="403616"/>
        </a:xfrm>
        <a:prstGeom prst="rect">
          <a:avLst/>
        </a:prstGeom>
      </xdr:spPr>
    </xdr:pic>
    <xdr:clientData/>
  </xdr:twoCellAnchor>
  <xdr:twoCellAnchor>
    <xdr:from>
      <xdr:col>8</xdr:col>
      <xdr:colOff>230841</xdr:colOff>
      <xdr:row>120</xdr:row>
      <xdr:rowOff>51173</xdr:rowOff>
    </xdr:from>
    <xdr:to>
      <xdr:col>8</xdr:col>
      <xdr:colOff>857250</xdr:colOff>
      <xdr:row>120</xdr:row>
      <xdr:rowOff>544232</xdr:rowOff>
    </xdr:to>
    <xdr:pic>
      <xdr:nvPicPr>
        <xdr:cNvPr id="355" name="Picture 354">
          <a:extLst>
            <a:ext uri="{FF2B5EF4-FFF2-40B4-BE49-F238E27FC236}">
              <a16:creationId xmlns:a16="http://schemas.microsoft.com/office/drawing/2014/main" id="{73543B89-A70C-46DB-8295-36F31BF728E4}"/>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21725591" y="73266673"/>
          <a:ext cx="626409" cy="493059"/>
        </a:xfrm>
        <a:prstGeom prst="rect">
          <a:avLst/>
        </a:prstGeom>
      </xdr:spPr>
    </xdr:pic>
    <xdr:clientData/>
  </xdr:twoCellAnchor>
  <xdr:twoCellAnchor>
    <xdr:from>
      <xdr:col>8</xdr:col>
      <xdr:colOff>207121</xdr:colOff>
      <xdr:row>121</xdr:row>
      <xdr:rowOff>39966</xdr:rowOff>
    </xdr:from>
    <xdr:to>
      <xdr:col>8</xdr:col>
      <xdr:colOff>812800</xdr:colOff>
      <xdr:row>121</xdr:row>
      <xdr:rowOff>540870</xdr:rowOff>
    </xdr:to>
    <xdr:pic>
      <xdr:nvPicPr>
        <xdr:cNvPr id="356" name="Picture 355">
          <a:extLst>
            <a:ext uri="{FF2B5EF4-FFF2-40B4-BE49-F238E27FC236}">
              <a16:creationId xmlns:a16="http://schemas.microsoft.com/office/drawing/2014/main" id="{B001C13C-F7BA-4CCF-8830-2A084AA6C21D}"/>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21701871" y="73826966"/>
          <a:ext cx="605679" cy="500904"/>
        </a:xfrm>
        <a:prstGeom prst="rect">
          <a:avLst/>
        </a:prstGeom>
      </xdr:spPr>
    </xdr:pic>
    <xdr:clientData/>
  </xdr:twoCellAnchor>
  <xdr:twoCellAnchor>
    <xdr:from>
      <xdr:col>8</xdr:col>
      <xdr:colOff>161925</xdr:colOff>
      <xdr:row>125</xdr:row>
      <xdr:rowOff>19050</xdr:rowOff>
    </xdr:from>
    <xdr:to>
      <xdr:col>8</xdr:col>
      <xdr:colOff>685799</xdr:colOff>
      <xdr:row>125</xdr:row>
      <xdr:rowOff>542924</xdr:rowOff>
    </xdr:to>
    <xdr:pic>
      <xdr:nvPicPr>
        <xdr:cNvPr id="357" name="Picture 356">
          <a:extLst>
            <a:ext uri="{FF2B5EF4-FFF2-40B4-BE49-F238E27FC236}">
              <a16:creationId xmlns:a16="http://schemas.microsoft.com/office/drawing/2014/main" id="{0680DA16-FE50-4B12-829A-6486866D1467}"/>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44624625" y="31442025"/>
          <a:ext cx="523874" cy="523874"/>
        </a:xfrm>
        <a:prstGeom prst="rect">
          <a:avLst/>
        </a:prstGeom>
      </xdr:spPr>
    </xdr:pic>
    <xdr:clientData/>
  </xdr:twoCellAnchor>
  <xdr:twoCellAnchor>
    <xdr:from>
      <xdr:col>8</xdr:col>
      <xdr:colOff>258040</xdr:colOff>
      <xdr:row>126</xdr:row>
      <xdr:rowOff>97847</xdr:rowOff>
    </xdr:from>
    <xdr:to>
      <xdr:col>8</xdr:col>
      <xdr:colOff>697057</xdr:colOff>
      <xdr:row>126</xdr:row>
      <xdr:rowOff>536864</xdr:rowOff>
    </xdr:to>
    <xdr:pic>
      <xdr:nvPicPr>
        <xdr:cNvPr id="358" name="Picture 357">
          <a:extLst>
            <a:ext uri="{FF2B5EF4-FFF2-40B4-BE49-F238E27FC236}">
              <a16:creationId xmlns:a16="http://schemas.microsoft.com/office/drawing/2014/main" id="{1ABF5A6C-8C3D-47A6-A4F3-FDD137553214}"/>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21316949" y="76471029"/>
          <a:ext cx="439017" cy="439017"/>
        </a:xfrm>
        <a:prstGeom prst="rect">
          <a:avLst/>
        </a:prstGeom>
      </xdr:spPr>
    </xdr:pic>
    <xdr:clientData/>
  </xdr:twoCellAnchor>
  <xdr:twoCellAnchor>
    <xdr:from>
      <xdr:col>8</xdr:col>
      <xdr:colOff>171450</xdr:colOff>
      <xdr:row>127</xdr:row>
      <xdr:rowOff>38100</xdr:rowOff>
    </xdr:from>
    <xdr:to>
      <xdr:col>8</xdr:col>
      <xdr:colOff>685800</xdr:colOff>
      <xdr:row>127</xdr:row>
      <xdr:rowOff>552450</xdr:rowOff>
    </xdr:to>
    <xdr:pic>
      <xdr:nvPicPr>
        <xdr:cNvPr id="359" name="Picture 358">
          <a:extLst>
            <a:ext uri="{FF2B5EF4-FFF2-40B4-BE49-F238E27FC236}">
              <a16:creationId xmlns:a16="http://schemas.microsoft.com/office/drawing/2014/main" id="{918EB651-45C1-4476-B138-B62ABF1770D2}"/>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44634150" y="32032575"/>
          <a:ext cx="514350" cy="514350"/>
        </a:xfrm>
        <a:prstGeom prst="rect">
          <a:avLst/>
        </a:prstGeom>
      </xdr:spPr>
    </xdr:pic>
    <xdr:clientData/>
  </xdr:twoCellAnchor>
  <xdr:twoCellAnchor>
    <xdr:from>
      <xdr:col>8</xdr:col>
      <xdr:colOff>204355</xdr:colOff>
      <xdr:row>128</xdr:row>
      <xdr:rowOff>28575</xdr:rowOff>
    </xdr:from>
    <xdr:to>
      <xdr:col>8</xdr:col>
      <xdr:colOff>695325</xdr:colOff>
      <xdr:row>128</xdr:row>
      <xdr:rowOff>519545</xdr:rowOff>
    </xdr:to>
    <xdr:pic>
      <xdr:nvPicPr>
        <xdr:cNvPr id="360" name="Picture 359">
          <a:extLst>
            <a:ext uri="{FF2B5EF4-FFF2-40B4-BE49-F238E27FC236}">
              <a16:creationId xmlns:a16="http://schemas.microsoft.com/office/drawing/2014/main" id="{11FC71E0-9B5F-4811-99AD-CA8BA69C87C2}"/>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21263264" y="77544757"/>
          <a:ext cx="490970" cy="490970"/>
        </a:xfrm>
        <a:prstGeom prst="rect">
          <a:avLst/>
        </a:prstGeom>
      </xdr:spPr>
    </xdr:pic>
    <xdr:clientData/>
  </xdr:twoCellAnchor>
  <xdr:twoCellAnchor>
    <xdr:from>
      <xdr:col>8</xdr:col>
      <xdr:colOff>171449</xdr:colOff>
      <xdr:row>129</xdr:row>
      <xdr:rowOff>57437</xdr:rowOff>
    </xdr:from>
    <xdr:to>
      <xdr:col>8</xdr:col>
      <xdr:colOff>796636</xdr:colOff>
      <xdr:row>129</xdr:row>
      <xdr:rowOff>682624</xdr:rowOff>
    </xdr:to>
    <xdr:pic>
      <xdr:nvPicPr>
        <xdr:cNvPr id="361" name="Picture 360">
          <a:extLst>
            <a:ext uri="{FF2B5EF4-FFF2-40B4-BE49-F238E27FC236}">
              <a16:creationId xmlns:a16="http://schemas.microsoft.com/office/drawing/2014/main" id="{2597AB17-911B-435D-A628-FA3FE533335B}"/>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21230358" y="78145119"/>
          <a:ext cx="625187" cy="625187"/>
        </a:xfrm>
        <a:prstGeom prst="rect">
          <a:avLst/>
        </a:prstGeom>
      </xdr:spPr>
    </xdr:pic>
    <xdr:clientData/>
  </xdr:twoCellAnchor>
  <xdr:twoCellAnchor>
    <xdr:from>
      <xdr:col>8</xdr:col>
      <xdr:colOff>152399</xdr:colOff>
      <xdr:row>130</xdr:row>
      <xdr:rowOff>28574</xdr:rowOff>
    </xdr:from>
    <xdr:to>
      <xdr:col>8</xdr:col>
      <xdr:colOff>857250</xdr:colOff>
      <xdr:row>130</xdr:row>
      <xdr:rowOff>733425</xdr:rowOff>
    </xdr:to>
    <xdr:pic>
      <xdr:nvPicPr>
        <xdr:cNvPr id="362" name="Picture 361">
          <a:extLst>
            <a:ext uri="{FF2B5EF4-FFF2-40B4-BE49-F238E27FC236}">
              <a16:creationId xmlns:a16="http://schemas.microsoft.com/office/drawing/2014/main" id="{AA762BAE-9FF3-4387-953E-584ACF0F3948}"/>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21647149" y="78562199"/>
          <a:ext cx="704851" cy="704851"/>
        </a:xfrm>
        <a:prstGeom prst="rect">
          <a:avLst/>
        </a:prstGeom>
      </xdr:spPr>
    </xdr:pic>
    <xdr:clientData/>
  </xdr:twoCellAnchor>
  <xdr:twoCellAnchor>
    <xdr:from>
      <xdr:col>8</xdr:col>
      <xdr:colOff>219076</xdr:colOff>
      <xdr:row>132</xdr:row>
      <xdr:rowOff>72448</xdr:rowOff>
    </xdr:from>
    <xdr:to>
      <xdr:col>8</xdr:col>
      <xdr:colOff>692728</xdr:colOff>
      <xdr:row>132</xdr:row>
      <xdr:rowOff>546100</xdr:rowOff>
    </xdr:to>
    <xdr:pic>
      <xdr:nvPicPr>
        <xdr:cNvPr id="363" name="Picture 362">
          <a:extLst>
            <a:ext uri="{FF2B5EF4-FFF2-40B4-BE49-F238E27FC236}">
              <a16:creationId xmlns:a16="http://schemas.microsoft.com/office/drawing/2014/main" id="{0ADD312B-00D9-48AE-8F92-2C28F8F87594}"/>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21277985" y="80220993"/>
          <a:ext cx="473652" cy="473652"/>
        </a:xfrm>
        <a:prstGeom prst="rect">
          <a:avLst/>
        </a:prstGeom>
      </xdr:spPr>
    </xdr:pic>
    <xdr:clientData/>
  </xdr:twoCellAnchor>
  <xdr:twoCellAnchor>
    <xdr:from>
      <xdr:col>8</xdr:col>
      <xdr:colOff>209550</xdr:colOff>
      <xdr:row>133</xdr:row>
      <xdr:rowOff>28575</xdr:rowOff>
    </xdr:from>
    <xdr:to>
      <xdr:col>8</xdr:col>
      <xdr:colOff>714375</xdr:colOff>
      <xdr:row>133</xdr:row>
      <xdr:rowOff>533400</xdr:rowOff>
    </xdr:to>
    <xdr:pic>
      <xdr:nvPicPr>
        <xdr:cNvPr id="364" name="Picture 363">
          <a:extLst>
            <a:ext uri="{FF2B5EF4-FFF2-40B4-BE49-F238E27FC236}">
              <a16:creationId xmlns:a16="http://schemas.microsoft.com/office/drawing/2014/main" id="{03E0B62D-1777-4D83-9568-13429C4C685C}"/>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44672250" y="30308550"/>
          <a:ext cx="504825" cy="504825"/>
        </a:xfrm>
        <a:prstGeom prst="rect">
          <a:avLst/>
        </a:prstGeom>
      </xdr:spPr>
    </xdr:pic>
    <xdr:clientData/>
  </xdr:twoCellAnchor>
  <xdr:twoCellAnchor>
    <xdr:from>
      <xdr:col>8</xdr:col>
      <xdr:colOff>207818</xdr:colOff>
      <xdr:row>134</xdr:row>
      <xdr:rowOff>19050</xdr:rowOff>
    </xdr:from>
    <xdr:to>
      <xdr:col>8</xdr:col>
      <xdr:colOff>714375</xdr:colOff>
      <xdr:row>134</xdr:row>
      <xdr:rowOff>525607</xdr:rowOff>
    </xdr:to>
    <xdr:pic>
      <xdr:nvPicPr>
        <xdr:cNvPr id="365" name="Picture 364">
          <a:extLst>
            <a:ext uri="{FF2B5EF4-FFF2-40B4-BE49-F238E27FC236}">
              <a16:creationId xmlns:a16="http://schemas.microsoft.com/office/drawing/2014/main" id="{AC18102B-FEF8-4898-8359-CA9427CE97F1}"/>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21266727" y="81310595"/>
          <a:ext cx="506557" cy="506557"/>
        </a:xfrm>
        <a:prstGeom prst="rect">
          <a:avLst/>
        </a:prstGeom>
      </xdr:spPr>
    </xdr:pic>
    <xdr:clientData/>
  </xdr:twoCellAnchor>
  <xdr:twoCellAnchor>
    <xdr:from>
      <xdr:col>8</xdr:col>
      <xdr:colOff>303934</xdr:colOff>
      <xdr:row>135</xdr:row>
      <xdr:rowOff>77064</xdr:rowOff>
    </xdr:from>
    <xdr:to>
      <xdr:col>8</xdr:col>
      <xdr:colOff>746415</xdr:colOff>
      <xdr:row>135</xdr:row>
      <xdr:rowOff>519545</xdr:rowOff>
    </xdr:to>
    <xdr:pic>
      <xdr:nvPicPr>
        <xdr:cNvPr id="366" name="Picture 365">
          <a:extLst>
            <a:ext uri="{FF2B5EF4-FFF2-40B4-BE49-F238E27FC236}">
              <a16:creationId xmlns:a16="http://schemas.microsoft.com/office/drawing/2014/main" id="{D1504A89-4CC4-4E21-BD6F-69337C681F4F}"/>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21362843" y="81940109"/>
          <a:ext cx="442481" cy="442481"/>
        </a:xfrm>
        <a:prstGeom prst="rect">
          <a:avLst/>
        </a:prstGeom>
      </xdr:spPr>
    </xdr:pic>
    <xdr:clientData/>
  </xdr:twoCellAnchor>
  <xdr:twoCellAnchor>
    <xdr:from>
      <xdr:col>8</xdr:col>
      <xdr:colOff>273625</xdr:colOff>
      <xdr:row>136</xdr:row>
      <xdr:rowOff>86591</xdr:rowOff>
    </xdr:from>
    <xdr:to>
      <xdr:col>8</xdr:col>
      <xdr:colOff>723898</xdr:colOff>
      <xdr:row>136</xdr:row>
      <xdr:rowOff>536864</xdr:rowOff>
    </xdr:to>
    <xdr:pic>
      <xdr:nvPicPr>
        <xdr:cNvPr id="367" name="Picture 366">
          <a:extLst>
            <a:ext uri="{FF2B5EF4-FFF2-40B4-BE49-F238E27FC236}">
              <a16:creationId xmlns:a16="http://schemas.microsoft.com/office/drawing/2014/main" id="{E35BEA07-372C-4130-9281-19B500E952F5}"/>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21332534" y="82521136"/>
          <a:ext cx="450273" cy="450273"/>
        </a:xfrm>
        <a:prstGeom prst="rect">
          <a:avLst/>
        </a:prstGeom>
      </xdr:spPr>
    </xdr:pic>
    <xdr:clientData/>
  </xdr:twoCellAnchor>
  <xdr:twoCellAnchor>
    <xdr:from>
      <xdr:col>8</xdr:col>
      <xdr:colOff>247651</xdr:colOff>
      <xdr:row>137</xdr:row>
      <xdr:rowOff>101024</xdr:rowOff>
    </xdr:from>
    <xdr:to>
      <xdr:col>8</xdr:col>
      <xdr:colOff>692727</xdr:colOff>
      <xdr:row>137</xdr:row>
      <xdr:rowOff>546100</xdr:rowOff>
    </xdr:to>
    <xdr:pic>
      <xdr:nvPicPr>
        <xdr:cNvPr id="368" name="Picture 367">
          <a:extLst>
            <a:ext uri="{FF2B5EF4-FFF2-40B4-BE49-F238E27FC236}">
              <a16:creationId xmlns:a16="http://schemas.microsoft.com/office/drawing/2014/main" id="{C9CF1E07-E4F9-4DDC-9C11-4BA634BEE24C}"/>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21306560" y="83107069"/>
          <a:ext cx="445076" cy="445076"/>
        </a:xfrm>
        <a:prstGeom prst="rect">
          <a:avLst/>
        </a:prstGeom>
      </xdr:spPr>
    </xdr:pic>
    <xdr:clientData/>
  </xdr:twoCellAnchor>
  <xdr:twoCellAnchor>
    <xdr:from>
      <xdr:col>8</xdr:col>
      <xdr:colOff>298740</xdr:colOff>
      <xdr:row>139</xdr:row>
      <xdr:rowOff>88324</xdr:rowOff>
    </xdr:from>
    <xdr:to>
      <xdr:col>8</xdr:col>
      <xdr:colOff>729962</xdr:colOff>
      <xdr:row>139</xdr:row>
      <xdr:rowOff>519546</xdr:rowOff>
    </xdr:to>
    <xdr:pic>
      <xdr:nvPicPr>
        <xdr:cNvPr id="369" name="Picture 368">
          <a:extLst>
            <a:ext uri="{FF2B5EF4-FFF2-40B4-BE49-F238E27FC236}">
              <a16:creationId xmlns:a16="http://schemas.microsoft.com/office/drawing/2014/main" id="{C55D0931-0BD2-43B9-B927-407CB80EBDB1}"/>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21357649" y="84237369"/>
          <a:ext cx="431222" cy="431222"/>
        </a:xfrm>
        <a:prstGeom prst="rect">
          <a:avLst/>
        </a:prstGeom>
      </xdr:spPr>
    </xdr:pic>
    <xdr:clientData/>
  </xdr:twoCellAnchor>
  <xdr:twoCellAnchor>
    <xdr:from>
      <xdr:col>8</xdr:col>
      <xdr:colOff>248516</xdr:colOff>
      <xdr:row>140</xdr:row>
      <xdr:rowOff>90920</xdr:rowOff>
    </xdr:from>
    <xdr:to>
      <xdr:col>8</xdr:col>
      <xdr:colOff>692727</xdr:colOff>
      <xdr:row>140</xdr:row>
      <xdr:rowOff>535131</xdr:rowOff>
    </xdr:to>
    <xdr:pic>
      <xdr:nvPicPr>
        <xdr:cNvPr id="371" name="Picture 370">
          <a:extLst>
            <a:ext uri="{FF2B5EF4-FFF2-40B4-BE49-F238E27FC236}">
              <a16:creationId xmlns:a16="http://schemas.microsoft.com/office/drawing/2014/main" id="{93953C14-E7C5-41E1-BBD4-96A84A565DDC}"/>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21307425" y="84811465"/>
          <a:ext cx="444211" cy="444211"/>
        </a:xfrm>
        <a:prstGeom prst="rect">
          <a:avLst/>
        </a:prstGeom>
      </xdr:spPr>
    </xdr:pic>
    <xdr:clientData/>
  </xdr:twoCellAnchor>
  <xdr:twoCellAnchor>
    <xdr:from>
      <xdr:col>8</xdr:col>
      <xdr:colOff>269875</xdr:colOff>
      <xdr:row>141</xdr:row>
      <xdr:rowOff>15875</xdr:rowOff>
    </xdr:from>
    <xdr:to>
      <xdr:col>8</xdr:col>
      <xdr:colOff>779318</xdr:colOff>
      <xdr:row>141</xdr:row>
      <xdr:rowOff>525318</xdr:rowOff>
    </xdr:to>
    <xdr:pic>
      <xdr:nvPicPr>
        <xdr:cNvPr id="139" name="Picture 138">
          <a:extLst>
            <a:ext uri="{FF2B5EF4-FFF2-40B4-BE49-F238E27FC236}">
              <a16:creationId xmlns:a16="http://schemas.microsoft.com/office/drawing/2014/main" id="{C9798478-AD97-41C7-B445-9ACC87535C0D}"/>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21328784" y="85307920"/>
          <a:ext cx="509443" cy="509443"/>
        </a:xfrm>
        <a:prstGeom prst="rect">
          <a:avLst/>
        </a:prstGeom>
      </xdr:spPr>
    </xdr:pic>
    <xdr:clientData/>
  </xdr:twoCellAnchor>
  <xdr:twoCellAnchor>
    <xdr:from>
      <xdr:col>8</xdr:col>
      <xdr:colOff>247650</xdr:colOff>
      <xdr:row>142</xdr:row>
      <xdr:rowOff>97847</xdr:rowOff>
    </xdr:from>
    <xdr:to>
      <xdr:col>8</xdr:col>
      <xdr:colOff>692727</xdr:colOff>
      <xdr:row>142</xdr:row>
      <xdr:rowOff>542924</xdr:rowOff>
    </xdr:to>
    <xdr:pic>
      <xdr:nvPicPr>
        <xdr:cNvPr id="372" name="Picture 371">
          <a:extLst>
            <a:ext uri="{FF2B5EF4-FFF2-40B4-BE49-F238E27FC236}">
              <a16:creationId xmlns:a16="http://schemas.microsoft.com/office/drawing/2014/main" id="{B7D98AB9-F98B-439B-B5C8-38AF3257B63F}"/>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21306559" y="85961392"/>
          <a:ext cx="445077" cy="445077"/>
        </a:xfrm>
        <a:prstGeom prst="rect">
          <a:avLst/>
        </a:prstGeom>
      </xdr:spPr>
    </xdr:pic>
    <xdr:clientData/>
  </xdr:twoCellAnchor>
  <xdr:twoCellAnchor>
    <xdr:from>
      <xdr:col>8</xdr:col>
      <xdr:colOff>329046</xdr:colOff>
      <xdr:row>143</xdr:row>
      <xdr:rowOff>53975</xdr:rowOff>
    </xdr:from>
    <xdr:to>
      <xdr:col>8</xdr:col>
      <xdr:colOff>739775</xdr:colOff>
      <xdr:row>143</xdr:row>
      <xdr:rowOff>464704</xdr:rowOff>
    </xdr:to>
    <xdr:pic>
      <xdr:nvPicPr>
        <xdr:cNvPr id="373" name="Picture 372">
          <a:extLst>
            <a:ext uri="{FF2B5EF4-FFF2-40B4-BE49-F238E27FC236}">
              <a16:creationId xmlns:a16="http://schemas.microsoft.com/office/drawing/2014/main" id="{49035A4B-AD2C-4C08-B252-86055A70CCD7}"/>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21387955" y="86489020"/>
          <a:ext cx="410729" cy="410729"/>
        </a:xfrm>
        <a:prstGeom prst="rect">
          <a:avLst/>
        </a:prstGeom>
      </xdr:spPr>
    </xdr:pic>
    <xdr:clientData/>
  </xdr:twoCellAnchor>
  <xdr:twoCellAnchor>
    <xdr:from>
      <xdr:col>8</xdr:col>
      <xdr:colOff>267567</xdr:colOff>
      <xdr:row>144</xdr:row>
      <xdr:rowOff>108630</xdr:rowOff>
    </xdr:from>
    <xdr:to>
      <xdr:col>8</xdr:col>
      <xdr:colOff>727365</xdr:colOff>
      <xdr:row>144</xdr:row>
      <xdr:rowOff>499458</xdr:rowOff>
    </xdr:to>
    <xdr:pic>
      <xdr:nvPicPr>
        <xdr:cNvPr id="374" name="Picture 373">
          <a:extLst>
            <a:ext uri="{FF2B5EF4-FFF2-40B4-BE49-F238E27FC236}">
              <a16:creationId xmlns:a16="http://schemas.microsoft.com/office/drawing/2014/main" id="{019B4BB1-7FE6-4699-AD9E-D97F3D8C2BE1}"/>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21326476" y="87115175"/>
          <a:ext cx="459798" cy="390828"/>
        </a:xfrm>
        <a:prstGeom prst="rect">
          <a:avLst/>
        </a:prstGeom>
      </xdr:spPr>
    </xdr:pic>
    <xdr:clientData/>
  </xdr:twoCellAnchor>
  <xdr:twoCellAnchor>
    <xdr:from>
      <xdr:col>8</xdr:col>
      <xdr:colOff>200770</xdr:colOff>
      <xdr:row>146</xdr:row>
      <xdr:rowOff>67048</xdr:rowOff>
    </xdr:from>
    <xdr:to>
      <xdr:col>8</xdr:col>
      <xdr:colOff>832222</xdr:colOff>
      <xdr:row>146</xdr:row>
      <xdr:rowOff>555625</xdr:rowOff>
    </xdr:to>
    <xdr:pic>
      <xdr:nvPicPr>
        <xdr:cNvPr id="375" name="Picture 374">
          <a:extLst>
            <a:ext uri="{FF2B5EF4-FFF2-40B4-BE49-F238E27FC236}">
              <a16:creationId xmlns:a16="http://schemas.microsoft.com/office/drawing/2014/main" id="{1BE1A066-F617-4E43-8619-7079C85CD9E9}"/>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21695520" y="87919298"/>
          <a:ext cx="631452" cy="488577"/>
        </a:xfrm>
        <a:prstGeom prst="rect">
          <a:avLst/>
        </a:prstGeom>
      </xdr:spPr>
    </xdr:pic>
    <xdr:clientData/>
  </xdr:twoCellAnchor>
  <xdr:twoCellAnchor>
    <xdr:from>
      <xdr:col>8</xdr:col>
      <xdr:colOff>269298</xdr:colOff>
      <xdr:row>147</xdr:row>
      <xdr:rowOff>66675</xdr:rowOff>
    </xdr:from>
    <xdr:to>
      <xdr:col>8</xdr:col>
      <xdr:colOff>795249</xdr:colOff>
      <xdr:row>147</xdr:row>
      <xdr:rowOff>502228</xdr:rowOff>
    </xdr:to>
    <xdr:pic>
      <xdr:nvPicPr>
        <xdr:cNvPr id="376" name="Picture 375">
          <a:extLst>
            <a:ext uri="{FF2B5EF4-FFF2-40B4-BE49-F238E27FC236}">
              <a16:creationId xmlns:a16="http://schemas.microsoft.com/office/drawing/2014/main" id="{F666C1B3-34F2-4F1A-AC28-53C02CC848AC}"/>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21328207" y="88787720"/>
          <a:ext cx="525951" cy="435553"/>
        </a:xfrm>
        <a:prstGeom prst="rect">
          <a:avLst/>
        </a:prstGeom>
      </xdr:spPr>
    </xdr:pic>
    <xdr:clientData/>
  </xdr:twoCellAnchor>
  <xdr:twoCellAnchor>
    <xdr:from>
      <xdr:col>8</xdr:col>
      <xdr:colOff>193675</xdr:colOff>
      <xdr:row>149</xdr:row>
      <xdr:rowOff>50800</xdr:rowOff>
    </xdr:from>
    <xdr:to>
      <xdr:col>8</xdr:col>
      <xdr:colOff>822325</xdr:colOff>
      <xdr:row>149</xdr:row>
      <xdr:rowOff>555625</xdr:rowOff>
    </xdr:to>
    <xdr:pic>
      <xdr:nvPicPr>
        <xdr:cNvPr id="377" name="Picture 376">
          <a:extLst>
            <a:ext uri="{FF2B5EF4-FFF2-40B4-BE49-F238E27FC236}">
              <a16:creationId xmlns:a16="http://schemas.microsoft.com/office/drawing/2014/main" id="{90E48E7C-CAD0-453F-BCAF-02A9EA861D78}"/>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21688425" y="89617550"/>
          <a:ext cx="628650" cy="504825"/>
        </a:xfrm>
        <a:prstGeom prst="rect">
          <a:avLst/>
        </a:prstGeom>
      </xdr:spPr>
    </xdr:pic>
    <xdr:clientData/>
  </xdr:twoCellAnchor>
  <xdr:twoCellAnchor>
    <xdr:from>
      <xdr:col>8</xdr:col>
      <xdr:colOff>258042</xdr:colOff>
      <xdr:row>150</xdr:row>
      <xdr:rowOff>82262</xdr:rowOff>
    </xdr:from>
    <xdr:to>
      <xdr:col>8</xdr:col>
      <xdr:colOff>796638</xdr:colOff>
      <xdr:row>150</xdr:row>
      <xdr:rowOff>511578</xdr:rowOff>
    </xdr:to>
    <xdr:pic>
      <xdr:nvPicPr>
        <xdr:cNvPr id="378" name="Picture 377">
          <a:extLst>
            <a:ext uri="{FF2B5EF4-FFF2-40B4-BE49-F238E27FC236}">
              <a16:creationId xmlns:a16="http://schemas.microsoft.com/office/drawing/2014/main" id="{28DB97D8-2CE9-4813-B640-9D3B7655621F}"/>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21316951" y="90517807"/>
          <a:ext cx="538596" cy="429316"/>
        </a:xfrm>
        <a:prstGeom prst="rect">
          <a:avLst/>
        </a:prstGeom>
      </xdr:spPr>
    </xdr:pic>
    <xdr:clientData/>
  </xdr:twoCellAnchor>
  <xdr:twoCellAnchor>
    <xdr:from>
      <xdr:col>8</xdr:col>
      <xdr:colOff>212724</xdr:colOff>
      <xdr:row>151</xdr:row>
      <xdr:rowOff>69849</xdr:rowOff>
    </xdr:from>
    <xdr:to>
      <xdr:col>8</xdr:col>
      <xdr:colOff>779318</xdr:colOff>
      <xdr:row>151</xdr:row>
      <xdr:rowOff>543559</xdr:rowOff>
    </xdr:to>
    <xdr:pic>
      <xdr:nvPicPr>
        <xdr:cNvPr id="379" name="Picture 378">
          <a:extLst>
            <a:ext uri="{FF2B5EF4-FFF2-40B4-BE49-F238E27FC236}">
              <a16:creationId xmlns:a16="http://schemas.microsoft.com/office/drawing/2014/main" id="{727DFC27-D87E-4385-9E10-BB767300073F}"/>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21271633" y="91076894"/>
          <a:ext cx="566594" cy="473710"/>
        </a:xfrm>
        <a:prstGeom prst="rect">
          <a:avLst/>
        </a:prstGeom>
      </xdr:spPr>
    </xdr:pic>
    <xdr:clientData/>
  </xdr:twoCellAnchor>
  <xdr:twoCellAnchor>
    <xdr:from>
      <xdr:col>8</xdr:col>
      <xdr:colOff>193675</xdr:colOff>
      <xdr:row>152</xdr:row>
      <xdr:rowOff>57150</xdr:rowOff>
    </xdr:from>
    <xdr:to>
      <xdr:col>8</xdr:col>
      <xdr:colOff>813955</xdr:colOff>
      <xdr:row>152</xdr:row>
      <xdr:rowOff>542587</xdr:rowOff>
    </xdr:to>
    <xdr:pic>
      <xdr:nvPicPr>
        <xdr:cNvPr id="381" name="Picture 380">
          <a:extLst>
            <a:ext uri="{FF2B5EF4-FFF2-40B4-BE49-F238E27FC236}">
              <a16:creationId xmlns:a16="http://schemas.microsoft.com/office/drawing/2014/main" id="{531008A3-E515-41BD-9C68-285092D2C6E9}"/>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21252584" y="91635695"/>
          <a:ext cx="620280" cy="485437"/>
        </a:xfrm>
        <a:prstGeom prst="rect">
          <a:avLst/>
        </a:prstGeom>
      </xdr:spPr>
    </xdr:pic>
    <xdr:clientData/>
  </xdr:twoCellAnchor>
  <xdr:twoCellAnchor>
    <xdr:from>
      <xdr:col>8</xdr:col>
      <xdr:colOff>190499</xdr:colOff>
      <xdr:row>24</xdr:row>
      <xdr:rowOff>86591</xdr:rowOff>
    </xdr:from>
    <xdr:to>
      <xdr:col>8</xdr:col>
      <xdr:colOff>897081</xdr:colOff>
      <xdr:row>24</xdr:row>
      <xdr:rowOff>793173</xdr:rowOff>
    </xdr:to>
    <xdr:pic>
      <xdr:nvPicPr>
        <xdr:cNvPr id="44" name="Picture 43">
          <a:extLst>
            <a:ext uri="{FF2B5EF4-FFF2-40B4-BE49-F238E27FC236}">
              <a16:creationId xmlns:a16="http://schemas.microsoft.com/office/drawing/2014/main" id="{4436E771-3E74-4D84-BD38-4D265BE8BD47}"/>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21249408" y="15776864"/>
          <a:ext cx="706582" cy="706582"/>
        </a:xfrm>
        <a:prstGeom prst="rect">
          <a:avLst/>
        </a:prstGeom>
      </xdr:spPr>
    </xdr:pic>
    <xdr:clientData/>
  </xdr:twoCellAnchor>
  <xdr:twoCellAnchor>
    <xdr:from>
      <xdr:col>8</xdr:col>
      <xdr:colOff>207819</xdr:colOff>
      <xdr:row>84</xdr:row>
      <xdr:rowOff>69273</xdr:rowOff>
    </xdr:from>
    <xdr:to>
      <xdr:col>8</xdr:col>
      <xdr:colOff>810946</xdr:colOff>
      <xdr:row>84</xdr:row>
      <xdr:rowOff>672400</xdr:rowOff>
    </xdr:to>
    <xdr:pic>
      <xdr:nvPicPr>
        <xdr:cNvPr id="46" name="Picture 45">
          <a:extLst>
            <a:ext uri="{FF2B5EF4-FFF2-40B4-BE49-F238E27FC236}">
              <a16:creationId xmlns:a16="http://schemas.microsoft.com/office/drawing/2014/main" id="{E5FC0B3F-D399-4027-9AE0-F734CD6E3C14}"/>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21266728" y="54742773"/>
          <a:ext cx="603127" cy="603127"/>
        </a:xfrm>
        <a:prstGeom prst="rect">
          <a:avLst/>
        </a:prstGeom>
      </xdr:spPr>
    </xdr:pic>
    <xdr:clientData/>
  </xdr:twoCellAnchor>
  <xdr:twoCellAnchor>
    <xdr:from>
      <xdr:col>8</xdr:col>
      <xdr:colOff>86588</xdr:colOff>
      <xdr:row>55</xdr:row>
      <xdr:rowOff>86590</xdr:rowOff>
    </xdr:from>
    <xdr:to>
      <xdr:col>8</xdr:col>
      <xdr:colOff>935180</xdr:colOff>
      <xdr:row>55</xdr:row>
      <xdr:rowOff>935182</xdr:rowOff>
    </xdr:to>
    <xdr:pic>
      <xdr:nvPicPr>
        <xdr:cNvPr id="53" name="Picture 52">
          <a:extLst>
            <a:ext uri="{FF2B5EF4-FFF2-40B4-BE49-F238E27FC236}">
              <a16:creationId xmlns:a16="http://schemas.microsoft.com/office/drawing/2014/main" id="{72185539-023B-4D1D-9EBB-FFC8E0923E08}"/>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21145497" y="36731863"/>
          <a:ext cx="848592" cy="848592"/>
        </a:xfrm>
        <a:prstGeom prst="rect">
          <a:avLst/>
        </a:prstGeom>
      </xdr:spPr>
    </xdr:pic>
    <xdr:clientData/>
  </xdr:twoCellAnchor>
  <xdr:twoCellAnchor>
    <xdr:from>
      <xdr:col>8</xdr:col>
      <xdr:colOff>95759</xdr:colOff>
      <xdr:row>56</xdr:row>
      <xdr:rowOff>113076</xdr:rowOff>
    </xdr:from>
    <xdr:to>
      <xdr:col>8</xdr:col>
      <xdr:colOff>848592</xdr:colOff>
      <xdr:row>56</xdr:row>
      <xdr:rowOff>865909</xdr:rowOff>
    </xdr:to>
    <xdr:pic>
      <xdr:nvPicPr>
        <xdr:cNvPr id="370" name="Picture 369">
          <a:extLst>
            <a:ext uri="{FF2B5EF4-FFF2-40B4-BE49-F238E27FC236}">
              <a16:creationId xmlns:a16="http://schemas.microsoft.com/office/drawing/2014/main" id="{5D066B24-B004-419F-A26E-E9A83344FFC8}"/>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21154668" y="37901349"/>
          <a:ext cx="752833" cy="752833"/>
        </a:xfrm>
        <a:prstGeom prst="rect">
          <a:avLst/>
        </a:prstGeom>
      </xdr:spPr>
    </xdr:pic>
    <xdr:clientData/>
  </xdr:twoCellAnchor>
  <xdr:twoCellAnchor>
    <xdr:from>
      <xdr:col>8</xdr:col>
      <xdr:colOff>179295</xdr:colOff>
      <xdr:row>153</xdr:row>
      <xdr:rowOff>56031</xdr:rowOff>
    </xdr:from>
    <xdr:to>
      <xdr:col>8</xdr:col>
      <xdr:colOff>840441</xdr:colOff>
      <xdr:row>153</xdr:row>
      <xdr:rowOff>717177</xdr:rowOff>
    </xdr:to>
    <xdr:pic>
      <xdr:nvPicPr>
        <xdr:cNvPr id="287" name="Picture 286">
          <a:extLst>
            <a:ext uri="{FF2B5EF4-FFF2-40B4-BE49-F238E27FC236}">
              <a16:creationId xmlns:a16="http://schemas.microsoft.com/office/drawing/2014/main" id="{05655B2C-FE43-44D4-BCC0-DC638D74670D}"/>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25963470" y="116594406"/>
          <a:ext cx="661146" cy="584946"/>
        </a:xfrm>
        <a:prstGeom prst="rect">
          <a:avLst/>
        </a:prstGeom>
      </xdr:spPr>
    </xdr:pic>
    <xdr:clientData/>
  </xdr:twoCellAnchor>
  <xdr:twoCellAnchor>
    <xdr:from>
      <xdr:col>8</xdr:col>
      <xdr:colOff>156883</xdr:colOff>
      <xdr:row>154</xdr:row>
      <xdr:rowOff>100854</xdr:rowOff>
    </xdr:from>
    <xdr:to>
      <xdr:col>8</xdr:col>
      <xdr:colOff>818029</xdr:colOff>
      <xdr:row>154</xdr:row>
      <xdr:rowOff>762000</xdr:rowOff>
    </xdr:to>
    <xdr:pic>
      <xdr:nvPicPr>
        <xdr:cNvPr id="67" name="Picture 66">
          <a:extLst>
            <a:ext uri="{FF2B5EF4-FFF2-40B4-BE49-F238E27FC236}">
              <a16:creationId xmlns:a16="http://schemas.microsoft.com/office/drawing/2014/main" id="{0AA6B162-3F6C-4C27-93A0-24CB75644807}"/>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25941058" y="117277404"/>
          <a:ext cx="661146" cy="537321"/>
        </a:xfrm>
        <a:prstGeom prst="rect">
          <a:avLst/>
        </a:prstGeom>
      </xdr:spPr>
    </xdr:pic>
    <xdr:clientData/>
  </xdr:twoCellAnchor>
  <xdr:twoCellAnchor>
    <xdr:from>
      <xdr:col>8</xdr:col>
      <xdr:colOff>225136</xdr:colOff>
      <xdr:row>82</xdr:row>
      <xdr:rowOff>51955</xdr:rowOff>
    </xdr:from>
    <xdr:to>
      <xdr:col>8</xdr:col>
      <xdr:colOff>793172</xdr:colOff>
      <xdr:row>82</xdr:row>
      <xdr:rowOff>619991</xdr:rowOff>
    </xdr:to>
    <xdr:pic>
      <xdr:nvPicPr>
        <xdr:cNvPr id="277" name="Picture 276">
          <a:extLst>
            <a:ext uri="{FF2B5EF4-FFF2-40B4-BE49-F238E27FC236}">
              <a16:creationId xmlns:a16="http://schemas.microsoft.com/office/drawing/2014/main" id="{BB565340-E050-6A06-F668-AE54C9707E12}"/>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21284045" y="55504773"/>
          <a:ext cx="568036" cy="568036"/>
        </a:xfrm>
        <a:prstGeom prst="rect">
          <a:avLst/>
        </a:prstGeom>
      </xdr:spPr>
    </xdr:pic>
    <xdr:clientData/>
  </xdr:twoCellAnchor>
  <xdr:twoCellAnchor>
    <xdr:from>
      <xdr:col>8</xdr:col>
      <xdr:colOff>190501</xdr:colOff>
      <xdr:row>57</xdr:row>
      <xdr:rowOff>69273</xdr:rowOff>
    </xdr:from>
    <xdr:to>
      <xdr:col>8</xdr:col>
      <xdr:colOff>1004456</xdr:colOff>
      <xdr:row>57</xdr:row>
      <xdr:rowOff>754091</xdr:rowOff>
    </xdr:to>
    <xdr:pic>
      <xdr:nvPicPr>
        <xdr:cNvPr id="71" name="Picture 70">
          <a:extLst>
            <a:ext uri="{FF2B5EF4-FFF2-40B4-BE49-F238E27FC236}">
              <a16:creationId xmlns:a16="http://schemas.microsoft.com/office/drawing/2014/main" id="{5C0E4D24-E291-EC3B-258F-1B3AA083778B}"/>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21249410" y="38186591"/>
          <a:ext cx="813955" cy="684818"/>
        </a:xfrm>
        <a:prstGeom prst="rect">
          <a:avLst/>
        </a:prstGeom>
      </xdr:spPr>
    </xdr:pic>
    <xdr:clientData/>
  </xdr:twoCellAnchor>
  <xdr:twoCellAnchor>
    <xdr:from>
      <xdr:col>8</xdr:col>
      <xdr:colOff>168190</xdr:colOff>
      <xdr:row>58</xdr:row>
      <xdr:rowOff>66388</xdr:rowOff>
    </xdr:from>
    <xdr:to>
      <xdr:col>8</xdr:col>
      <xdr:colOff>881120</xdr:colOff>
      <xdr:row>58</xdr:row>
      <xdr:rowOff>779318</xdr:rowOff>
    </xdr:to>
    <xdr:pic>
      <xdr:nvPicPr>
        <xdr:cNvPr id="298" name="Picture 297">
          <a:extLst>
            <a:ext uri="{FF2B5EF4-FFF2-40B4-BE49-F238E27FC236}">
              <a16:creationId xmlns:a16="http://schemas.microsoft.com/office/drawing/2014/main" id="{C9B2EB2D-D2E0-489E-811E-890F29A137A1}"/>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21227099" y="39846252"/>
          <a:ext cx="712930" cy="712930"/>
        </a:xfrm>
        <a:prstGeom prst="rect">
          <a:avLst/>
        </a:prstGeom>
      </xdr:spPr>
    </xdr:pic>
    <xdr:clientData/>
  </xdr:twoCellAnchor>
  <xdr:twoCellAnchor>
    <xdr:from>
      <xdr:col>8</xdr:col>
      <xdr:colOff>152399</xdr:colOff>
      <xdr:row>59</xdr:row>
      <xdr:rowOff>66674</xdr:rowOff>
    </xdr:from>
    <xdr:to>
      <xdr:col>8</xdr:col>
      <xdr:colOff>687188</xdr:colOff>
      <xdr:row>59</xdr:row>
      <xdr:rowOff>601463</xdr:rowOff>
    </xdr:to>
    <xdr:pic>
      <xdr:nvPicPr>
        <xdr:cNvPr id="330" name="Picture 329">
          <a:extLst>
            <a:ext uri="{FF2B5EF4-FFF2-40B4-BE49-F238E27FC236}">
              <a16:creationId xmlns:a16="http://schemas.microsoft.com/office/drawing/2014/main" id="{1236B87C-8655-448E-A932-BE0506CBD6B6}"/>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27374849" y="4581524"/>
          <a:ext cx="534789" cy="534789"/>
        </a:xfrm>
        <a:prstGeom prst="rect">
          <a:avLst/>
        </a:prstGeom>
      </xdr:spPr>
    </xdr:pic>
    <xdr:clientData/>
  </xdr:twoCellAnchor>
  <xdr:twoCellAnchor>
    <xdr:from>
      <xdr:col>8</xdr:col>
      <xdr:colOff>138547</xdr:colOff>
      <xdr:row>60</xdr:row>
      <xdr:rowOff>17318</xdr:rowOff>
    </xdr:from>
    <xdr:to>
      <xdr:col>8</xdr:col>
      <xdr:colOff>952500</xdr:colOff>
      <xdr:row>60</xdr:row>
      <xdr:rowOff>831271</xdr:rowOff>
    </xdr:to>
    <xdr:pic>
      <xdr:nvPicPr>
        <xdr:cNvPr id="332" name="Picture 331">
          <a:extLst>
            <a:ext uri="{FF2B5EF4-FFF2-40B4-BE49-F238E27FC236}">
              <a16:creationId xmlns:a16="http://schemas.microsoft.com/office/drawing/2014/main" id="{9C686960-BF4E-480E-BADE-EF84E33A5180}"/>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21197456" y="40628454"/>
          <a:ext cx="813953" cy="813953"/>
        </a:xfrm>
        <a:prstGeom prst="rect">
          <a:avLst/>
        </a:prstGeom>
      </xdr:spPr>
    </xdr:pic>
    <xdr:clientData/>
  </xdr:twoCellAnchor>
  <xdr:twoCellAnchor>
    <xdr:from>
      <xdr:col>8</xdr:col>
      <xdr:colOff>155863</xdr:colOff>
      <xdr:row>18</xdr:row>
      <xdr:rowOff>69272</xdr:rowOff>
    </xdr:from>
    <xdr:to>
      <xdr:col>8</xdr:col>
      <xdr:colOff>883227</xdr:colOff>
      <xdr:row>18</xdr:row>
      <xdr:rowOff>796636</xdr:rowOff>
    </xdr:to>
    <xdr:pic>
      <xdr:nvPicPr>
        <xdr:cNvPr id="69" name="Picture 68">
          <a:extLst>
            <a:ext uri="{FF2B5EF4-FFF2-40B4-BE49-F238E27FC236}">
              <a16:creationId xmlns:a16="http://schemas.microsoft.com/office/drawing/2014/main" id="{BD8900F8-BC03-3D21-AEE4-B1BF0D727883}"/>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21214772" y="13369636"/>
          <a:ext cx="727364" cy="727364"/>
        </a:xfrm>
        <a:prstGeom prst="rect">
          <a:avLst/>
        </a:prstGeom>
      </xdr:spPr>
    </xdr:pic>
    <xdr:clientData/>
  </xdr:twoCellAnchor>
  <xdr:twoCellAnchor>
    <xdr:from>
      <xdr:col>8</xdr:col>
      <xdr:colOff>155863</xdr:colOff>
      <xdr:row>18</xdr:row>
      <xdr:rowOff>69272</xdr:rowOff>
    </xdr:from>
    <xdr:to>
      <xdr:col>8</xdr:col>
      <xdr:colOff>883227</xdr:colOff>
      <xdr:row>18</xdr:row>
      <xdr:rowOff>796636</xdr:rowOff>
    </xdr:to>
    <xdr:pic>
      <xdr:nvPicPr>
        <xdr:cNvPr id="74" name="Picture 73">
          <a:extLst>
            <a:ext uri="{FF2B5EF4-FFF2-40B4-BE49-F238E27FC236}">
              <a16:creationId xmlns:a16="http://schemas.microsoft.com/office/drawing/2014/main" id="{93020849-CE7B-45F0-8B16-66E937A6AAFD}"/>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21214772" y="13369636"/>
          <a:ext cx="727364" cy="727364"/>
        </a:xfrm>
        <a:prstGeom prst="rect">
          <a:avLst/>
        </a:prstGeom>
      </xdr:spPr>
    </xdr:pic>
    <xdr:clientData/>
  </xdr:twoCellAnchor>
  <xdr:twoCellAnchor>
    <xdr:from>
      <xdr:col>8</xdr:col>
      <xdr:colOff>259773</xdr:colOff>
      <xdr:row>111</xdr:row>
      <xdr:rowOff>103911</xdr:rowOff>
    </xdr:from>
    <xdr:to>
      <xdr:col>8</xdr:col>
      <xdr:colOff>779318</xdr:colOff>
      <xdr:row>111</xdr:row>
      <xdr:rowOff>623456</xdr:rowOff>
    </xdr:to>
    <xdr:pic>
      <xdr:nvPicPr>
        <xdr:cNvPr id="94" name="Picture 93">
          <a:extLst>
            <a:ext uri="{FF2B5EF4-FFF2-40B4-BE49-F238E27FC236}">
              <a16:creationId xmlns:a16="http://schemas.microsoft.com/office/drawing/2014/main" id="{2272F516-36E4-0667-B539-03313F6C8605}"/>
            </a:ext>
          </a:extLst>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21318682" y="75576547"/>
          <a:ext cx="519545" cy="519545"/>
        </a:xfrm>
        <a:prstGeom prst="rect">
          <a:avLst/>
        </a:prstGeom>
      </xdr:spPr>
    </xdr:pic>
    <xdr:clientData/>
  </xdr:twoCellAnchor>
  <xdr:twoCellAnchor>
    <xdr:from>
      <xdr:col>8</xdr:col>
      <xdr:colOff>329045</xdr:colOff>
      <xdr:row>122</xdr:row>
      <xdr:rowOff>51956</xdr:rowOff>
    </xdr:from>
    <xdr:to>
      <xdr:col>8</xdr:col>
      <xdr:colOff>952501</xdr:colOff>
      <xdr:row>122</xdr:row>
      <xdr:rowOff>570637</xdr:rowOff>
    </xdr:to>
    <xdr:pic>
      <xdr:nvPicPr>
        <xdr:cNvPr id="316" name="Picture 315">
          <a:extLst>
            <a:ext uri="{FF2B5EF4-FFF2-40B4-BE49-F238E27FC236}">
              <a16:creationId xmlns:a16="http://schemas.microsoft.com/office/drawing/2014/main" id="{4FACA433-1395-4A39-B22E-492FD8B5A029}"/>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21387954" y="83196547"/>
          <a:ext cx="623456" cy="518681"/>
        </a:xfrm>
        <a:prstGeom prst="rect">
          <a:avLst/>
        </a:prstGeom>
      </xdr:spPr>
    </xdr:pic>
    <xdr:clientData/>
  </xdr:twoCellAnchor>
  <xdr:twoCellAnchor>
    <xdr:from>
      <xdr:col>8</xdr:col>
      <xdr:colOff>121229</xdr:colOff>
      <xdr:row>107</xdr:row>
      <xdr:rowOff>86592</xdr:rowOff>
    </xdr:from>
    <xdr:to>
      <xdr:col>8</xdr:col>
      <xdr:colOff>969819</xdr:colOff>
      <xdr:row>108</xdr:row>
      <xdr:rowOff>0</xdr:rowOff>
    </xdr:to>
    <xdr:pic>
      <xdr:nvPicPr>
        <xdr:cNvPr id="300" name="Picture 299">
          <a:extLst>
            <a:ext uri="{FF2B5EF4-FFF2-40B4-BE49-F238E27FC236}">
              <a16:creationId xmlns:a16="http://schemas.microsoft.com/office/drawing/2014/main" id="{0E2F817E-69AC-B109-BB58-BC268F6A4EDA}"/>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21180138" y="74364274"/>
          <a:ext cx="848590" cy="848590"/>
        </a:xfrm>
        <a:prstGeom prst="rect">
          <a:avLst/>
        </a:prstGeom>
      </xdr:spPr>
    </xdr:pic>
    <xdr:clientData/>
  </xdr:twoCellAnchor>
  <xdr:twoCellAnchor>
    <xdr:from>
      <xdr:col>8</xdr:col>
      <xdr:colOff>173182</xdr:colOff>
      <xdr:row>19</xdr:row>
      <xdr:rowOff>86591</xdr:rowOff>
    </xdr:from>
    <xdr:to>
      <xdr:col>8</xdr:col>
      <xdr:colOff>917864</xdr:colOff>
      <xdr:row>19</xdr:row>
      <xdr:rowOff>831273</xdr:rowOff>
    </xdr:to>
    <xdr:pic>
      <xdr:nvPicPr>
        <xdr:cNvPr id="317" name="Picture 316">
          <a:extLst>
            <a:ext uri="{FF2B5EF4-FFF2-40B4-BE49-F238E27FC236}">
              <a16:creationId xmlns:a16="http://schemas.microsoft.com/office/drawing/2014/main" id="{330D37E9-C61F-CA96-F990-C5BE9BD3A346}"/>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21232091" y="14235546"/>
          <a:ext cx="744682" cy="744682"/>
        </a:xfrm>
        <a:prstGeom prst="rect">
          <a:avLst/>
        </a:prstGeom>
      </xdr:spPr>
    </xdr:pic>
    <xdr:clientData/>
  </xdr:twoCellAnchor>
  <xdr:twoCellAnchor>
    <xdr:from>
      <xdr:col>8</xdr:col>
      <xdr:colOff>207820</xdr:colOff>
      <xdr:row>156</xdr:row>
      <xdr:rowOff>17316</xdr:rowOff>
    </xdr:from>
    <xdr:to>
      <xdr:col>8</xdr:col>
      <xdr:colOff>831272</xdr:colOff>
      <xdr:row>156</xdr:row>
      <xdr:rowOff>622233</xdr:rowOff>
    </xdr:to>
    <xdr:pic>
      <xdr:nvPicPr>
        <xdr:cNvPr id="5" name="Picture 4">
          <a:extLst>
            <a:ext uri="{FF2B5EF4-FFF2-40B4-BE49-F238E27FC236}">
              <a16:creationId xmlns:a16="http://schemas.microsoft.com/office/drawing/2014/main" id="{24DBDFC5-F40C-4514-A3FF-99D4E0C18E9C}"/>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21266729" y="104723043"/>
          <a:ext cx="623452" cy="604917"/>
        </a:xfrm>
        <a:prstGeom prst="rect">
          <a:avLst/>
        </a:prstGeom>
      </xdr:spPr>
    </xdr:pic>
    <xdr:clientData/>
  </xdr:twoCellAnchor>
  <xdr:twoCellAnchor>
    <xdr:from>
      <xdr:col>8</xdr:col>
      <xdr:colOff>277091</xdr:colOff>
      <xdr:row>106</xdr:row>
      <xdr:rowOff>69274</xdr:rowOff>
    </xdr:from>
    <xdr:to>
      <xdr:col>8</xdr:col>
      <xdr:colOff>744683</xdr:colOff>
      <xdr:row>106</xdr:row>
      <xdr:rowOff>536866</xdr:rowOff>
    </xdr:to>
    <xdr:pic>
      <xdr:nvPicPr>
        <xdr:cNvPr id="334" name="Picture 333">
          <a:extLst>
            <a:ext uri="{FF2B5EF4-FFF2-40B4-BE49-F238E27FC236}">
              <a16:creationId xmlns:a16="http://schemas.microsoft.com/office/drawing/2014/main" id="{802587A4-F047-0965-3BAF-EDF6B17DDD77}"/>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21336000" y="74624047"/>
          <a:ext cx="467592" cy="46759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7</xdr:col>
      <xdr:colOff>47625</xdr:colOff>
      <xdr:row>4</xdr:row>
      <xdr:rowOff>47626</xdr:rowOff>
    </xdr:from>
    <xdr:to>
      <xdr:col>7</xdr:col>
      <xdr:colOff>1788711</xdr:colOff>
      <xdr:row>4</xdr:row>
      <xdr:rowOff>511482</xdr:rowOff>
    </xdr:to>
    <xdr:pic>
      <xdr:nvPicPr>
        <xdr:cNvPr id="2" name="Picture 1">
          <a:extLst>
            <a:ext uri="{FF2B5EF4-FFF2-40B4-BE49-F238E27FC236}">
              <a16:creationId xmlns:a16="http://schemas.microsoft.com/office/drawing/2014/main" id="{BEBA1D0B-BFF7-4A3D-9A9C-7FEDE98C8B5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372600" y="2200276"/>
          <a:ext cx="1741086" cy="463856"/>
        </a:xfrm>
        <a:prstGeom prst="rect">
          <a:avLst/>
        </a:prstGeom>
      </xdr:spPr>
    </xdr:pic>
    <xdr:clientData/>
  </xdr:twoCellAnchor>
  <xdr:twoCellAnchor>
    <xdr:from>
      <xdr:col>7</xdr:col>
      <xdr:colOff>66675</xdr:colOff>
      <xdr:row>5</xdr:row>
      <xdr:rowOff>83343</xdr:rowOff>
    </xdr:from>
    <xdr:to>
      <xdr:col>7</xdr:col>
      <xdr:colOff>1852841</xdr:colOff>
      <xdr:row>5</xdr:row>
      <xdr:rowOff>559209</xdr:rowOff>
    </xdr:to>
    <xdr:pic>
      <xdr:nvPicPr>
        <xdr:cNvPr id="3" name="Picture 2">
          <a:extLst>
            <a:ext uri="{FF2B5EF4-FFF2-40B4-BE49-F238E27FC236}">
              <a16:creationId xmlns:a16="http://schemas.microsoft.com/office/drawing/2014/main" id="{4F14741A-9B9D-4677-8D18-50AE4310D53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391650" y="2836068"/>
          <a:ext cx="1786166" cy="475866"/>
        </a:xfrm>
        <a:prstGeom prst="rect">
          <a:avLst/>
        </a:prstGeom>
      </xdr:spPr>
    </xdr:pic>
    <xdr:clientData/>
  </xdr:twoCellAnchor>
  <xdr:twoCellAnchor>
    <xdr:from>
      <xdr:col>7</xdr:col>
      <xdr:colOff>38099</xdr:colOff>
      <xdr:row>6</xdr:row>
      <xdr:rowOff>69057</xdr:rowOff>
    </xdr:from>
    <xdr:to>
      <xdr:col>7</xdr:col>
      <xdr:colOff>1798072</xdr:colOff>
      <xdr:row>6</xdr:row>
      <xdr:rowOff>537944</xdr:rowOff>
    </xdr:to>
    <xdr:pic>
      <xdr:nvPicPr>
        <xdr:cNvPr id="4" name="Picture 3">
          <a:extLst>
            <a:ext uri="{FF2B5EF4-FFF2-40B4-BE49-F238E27FC236}">
              <a16:creationId xmlns:a16="http://schemas.microsoft.com/office/drawing/2014/main" id="{50ABC442-917E-4F48-A319-B00770C9303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363074" y="3383757"/>
          <a:ext cx="1759973" cy="468887"/>
        </a:xfrm>
        <a:prstGeom prst="rect">
          <a:avLst/>
        </a:prstGeom>
      </xdr:spPr>
    </xdr:pic>
    <xdr:clientData/>
  </xdr:twoCellAnchor>
  <xdr:twoCellAnchor>
    <xdr:from>
      <xdr:col>7</xdr:col>
      <xdr:colOff>68338</xdr:colOff>
      <xdr:row>7</xdr:row>
      <xdr:rowOff>59532</xdr:rowOff>
    </xdr:from>
    <xdr:to>
      <xdr:col>7</xdr:col>
      <xdr:colOff>1811250</xdr:colOff>
      <xdr:row>7</xdr:row>
      <xdr:rowOff>523874</xdr:rowOff>
    </xdr:to>
    <xdr:pic>
      <xdr:nvPicPr>
        <xdr:cNvPr id="5" name="Picture 4">
          <a:extLst>
            <a:ext uri="{FF2B5EF4-FFF2-40B4-BE49-F238E27FC236}">
              <a16:creationId xmlns:a16="http://schemas.microsoft.com/office/drawing/2014/main" id="{65D73FF5-8F05-4801-B55F-FBFAF9C55A3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393313" y="3936207"/>
          <a:ext cx="1742912" cy="464342"/>
        </a:xfrm>
        <a:prstGeom prst="rect">
          <a:avLst/>
        </a:prstGeom>
      </xdr:spPr>
    </xdr:pic>
    <xdr:clientData/>
  </xdr:twoCellAnchor>
  <xdr:twoCellAnchor>
    <xdr:from>
      <xdr:col>7</xdr:col>
      <xdr:colOff>65403</xdr:colOff>
      <xdr:row>8</xdr:row>
      <xdr:rowOff>47625</xdr:rowOff>
    </xdr:from>
    <xdr:to>
      <xdr:col>7</xdr:col>
      <xdr:colOff>1763629</xdr:colOff>
      <xdr:row>8</xdr:row>
      <xdr:rowOff>500062</xdr:rowOff>
    </xdr:to>
    <xdr:pic>
      <xdr:nvPicPr>
        <xdr:cNvPr id="6" name="Picture 5">
          <a:extLst>
            <a:ext uri="{FF2B5EF4-FFF2-40B4-BE49-F238E27FC236}">
              <a16:creationId xmlns:a16="http://schemas.microsoft.com/office/drawing/2014/main" id="{14D36742-289F-42B4-A4F9-F2AA193B332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9390378" y="4486275"/>
          <a:ext cx="1698226" cy="452437"/>
        </a:xfrm>
        <a:prstGeom prst="rect">
          <a:avLst/>
        </a:prstGeom>
      </xdr:spPr>
    </xdr:pic>
    <xdr:clientData/>
  </xdr:twoCellAnchor>
  <xdr:twoCellAnchor>
    <xdr:from>
      <xdr:col>7</xdr:col>
      <xdr:colOff>107156</xdr:colOff>
      <xdr:row>9</xdr:row>
      <xdr:rowOff>71438</xdr:rowOff>
    </xdr:from>
    <xdr:to>
      <xdr:col>7</xdr:col>
      <xdr:colOff>1760693</xdr:colOff>
      <xdr:row>9</xdr:row>
      <xdr:rowOff>511969</xdr:rowOff>
    </xdr:to>
    <xdr:pic>
      <xdr:nvPicPr>
        <xdr:cNvPr id="7" name="Picture 6">
          <a:extLst>
            <a:ext uri="{FF2B5EF4-FFF2-40B4-BE49-F238E27FC236}">
              <a16:creationId xmlns:a16="http://schemas.microsoft.com/office/drawing/2014/main" id="{13448CE2-67AE-4E23-A68B-87231CA33CD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9432131" y="5072063"/>
          <a:ext cx="1653537" cy="440531"/>
        </a:xfrm>
        <a:prstGeom prst="rect">
          <a:avLst/>
        </a:prstGeom>
      </xdr:spPr>
    </xdr:pic>
    <xdr:clientData/>
  </xdr:twoCellAnchor>
  <xdr:twoCellAnchor>
    <xdr:from>
      <xdr:col>7</xdr:col>
      <xdr:colOff>66834</xdr:colOff>
      <xdr:row>10</xdr:row>
      <xdr:rowOff>35718</xdr:rowOff>
    </xdr:from>
    <xdr:to>
      <xdr:col>7</xdr:col>
      <xdr:colOff>1809750</xdr:colOff>
      <xdr:row>10</xdr:row>
      <xdr:rowOff>500061</xdr:rowOff>
    </xdr:to>
    <xdr:pic>
      <xdr:nvPicPr>
        <xdr:cNvPr id="8" name="Picture 7">
          <a:extLst>
            <a:ext uri="{FF2B5EF4-FFF2-40B4-BE49-F238E27FC236}">
              <a16:creationId xmlns:a16="http://schemas.microsoft.com/office/drawing/2014/main" id="{DE09971D-3610-4493-97F6-9C5E9CDCA6B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9391809" y="5598318"/>
          <a:ext cx="1742916" cy="464343"/>
        </a:xfrm>
        <a:prstGeom prst="rect">
          <a:avLst/>
        </a:prstGeom>
      </xdr:spPr>
    </xdr:pic>
    <xdr:clientData/>
  </xdr:twoCellAnchor>
  <xdr:twoCellAnchor>
    <xdr:from>
      <xdr:col>7</xdr:col>
      <xdr:colOff>107157</xdr:colOff>
      <xdr:row>11</xdr:row>
      <xdr:rowOff>47625</xdr:rowOff>
    </xdr:from>
    <xdr:to>
      <xdr:col>7</xdr:col>
      <xdr:colOff>1805383</xdr:colOff>
      <xdr:row>11</xdr:row>
      <xdr:rowOff>500062</xdr:rowOff>
    </xdr:to>
    <xdr:pic>
      <xdr:nvPicPr>
        <xdr:cNvPr id="9" name="Picture 8">
          <a:extLst>
            <a:ext uri="{FF2B5EF4-FFF2-40B4-BE49-F238E27FC236}">
              <a16:creationId xmlns:a16="http://schemas.microsoft.com/office/drawing/2014/main" id="{4F2AA01E-F608-4AED-9BF9-31A44FFA71A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9432132" y="6172200"/>
          <a:ext cx="1698226" cy="452437"/>
        </a:xfrm>
        <a:prstGeom prst="rect">
          <a:avLst/>
        </a:prstGeom>
      </xdr:spPr>
    </xdr:pic>
    <xdr:clientData/>
  </xdr:twoCellAnchor>
  <xdr:twoCellAnchor>
    <xdr:from>
      <xdr:col>7</xdr:col>
      <xdr:colOff>71438</xdr:colOff>
      <xdr:row>12</xdr:row>
      <xdr:rowOff>59531</xdr:rowOff>
    </xdr:from>
    <xdr:to>
      <xdr:col>7</xdr:col>
      <xdr:colOff>1774031</xdr:colOff>
      <xdr:row>12</xdr:row>
      <xdr:rowOff>513132</xdr:rowOff>
    </xdr:to>
    <xdr:pic>
      <xdr:nvPicPr>
        <xdr:cNvPr id="10" name="Picture 9">
          <a:extLst>
            <a:ext uri="{FF2B5EF4-FFF2-40B4-BE49-F238E27FC236}">
              <a16:creationId xmlns:a16="http://schemas.microsoft.com/office/drawing/2014/main" id="{35A7FBFE-B57D-4536-ABEC-B1A428CD8D3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9396413" y="6746081"/>
          <a:ext cx="1702593" cy="453601"/>
        </a:xfrm>
        <a:prstGeom prst="rect">
          <a:avLst/>
        </a:prstGeom>
      </xdr:spPr>
    </xdr:pic>
    <xdr:clientData/>
  </xdr:twoCellAnchor>
  <xdr:twoCellAnchor>
    <xdr:from>
      <xdr:col>7</xdr:col>
      <xdr:colOff>107156</xdr:colOff>
      <xdr:row>13</xdr:row>
      <xdr:rowOff>83346</xdr:rowOff>
    </xdr:from>
    <xdr:to>
      <xdr:col>7</xdr:col>
      <xdr:colOff>1805377</xdr:colOff>
      <xdr:row>13</xdr:row>
      <xdr:rowOff>535782</xdr:rowOff>
    </xdr:to>
    <xdr:pic>
      <xdr:nvPicPr>
        <xdr:cNvPr id="11" name="Picture 10">
          <a:extLst>
            <a:ext uri="{FF2B5EF4-FFF2-40B4-BE49-F238E27FC236}">
              <a16:creationId xmlns:a16="http://schemas.microsoft.com/office/drawing/2014/main" id="{9435F494-8070-460D-9FF2-D44EE91C402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9432131" y="7331871"/>
          <a:ext cx="1698221" cy="452436"/>
        </a:xfrm>
        <a:prstGeom prst="rect">
          <a:avLst/>
        </a:prstGeom>
      </xdr:spPr>
    </xdr:pic>
    <xdr:clientData/>
  </xdr:twoCellAnchor>
  <xdr:twoCellAnchor>
    <xdr:from>
      <xdr:col>7</xdr:col>
      <xdr:colOff>107156</xdr:colOff>
      <xdr:row>14</xdr:row>
      <xdr:rowOff>71438</xdr:rowOff>
    </xdr:from>
    <xdr:to>
      <xdr:col>7</xdr:col>
      <xdr:colOff>1760693</xdr:colOff>
      <xdr:row>14</xdr:row>
      <xdr:rowOff>511969</xdr:rowOff>
    </xdr:to>
    <xdr:pic>
      <xdr:nvPicPr>
        <xdr:cNvPr id="12" name="Picture 11">
          <a:extLst>
            <a:ext uri="{FF2B5EF4-FFF2-40B4-BE49-F238E27FC236}">
              <a16:creationId xmlns:a16="http://schemas.microsoft.com/office/drawing/2014/main" id="{D710A4FF-C6D7-4261-9B31-814641E94F0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432131" y="7881938"/>
          <a:ext cx="1653537" cy="440531"/>
        </a:xfrm>
        <a:prstGeom prst="rect">
          <a:avLst/>
        </a:prstGeom>
      </xdr:spPr>
    </xdr:pic>
    <xdr:clientData/>
  </xdr:twoCellAnchor>
  <xdr:twoCellAnchor>
    <xdr:from>
      <xdr:col>7</xdr:col>
      <xdr:colOff>83344</xdr:colOff>
      <xdr:row>15</xdr:row>
      <xdr:rowOff>59531</xdr:rowOff>
    </xdr:from>
    <xdr:to>
      <xdr:col>7</xdr:col>
      <xdr:colOff>1785938</xdr:colOff>
      <xdr:row>15</xdr:row>
      <xdr:rowOff>513132</xdr:rowOff>
    </xdr:to>
    <xdr:pic>
      <xdr:nvPicPr>
        <xdr:cNvPr id="13" name="Picture 12">
          <a:extLst>
            <a:ext uri="{FF2B5EF4-FFF2-40B4-BE49-F238E27FC236}">
              <a16:creationId xmlns:a16="http://schemas.microsoft.com/office/drawing/2014/main" id="{191946B1-040E-420A-813A-4A95D143580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408319" y="8432006"/>
          <a:ext cx="1702594" cy="453601"/>
        </a:xfrm>
        <a:prstGeom prst="rect">
          <a:avLst/>
        </a:prstGeom>
      </xdr:spPr>
    </xdr:pic>
    <xdr:clientData/>
  </xdr:twoCellAnchor>
  <xdr:twoCellAnchor>
    <xdr:from>
      <xdr:col>7</xdr:col>
      <xdr:colOff>107157</xdr:colOff>
      <xdr:row>16</xdr:row>
      <xdr:rowOff>59532</xdr:rowOff>
    </xdr:from>
    <xdr:to>
      <xdr:col>7</xdr:col>
      <xdr:colOff>1805383</xdr:colOff>
      <xdr:row>16</xdr:row>
      <xdr:rowOff>511969</xdr:rowOff>
    </xdr:to>
    <xdr:pic>
      <xdr:nvPicPr>
        <xdr:cNvPr id="14" name="Picture 13">
          <a:extLst>
            <a:ext uri="{FF2B5EF4-FFF2-40B4-BE49-F238E27FC236}">
              <a16:creationId xmlns:a16="http://schemas.microsoft.com/office/drawing/2014/main" id="{A6CBB84E-4ED0-4608-8959-AD599E384D91}"/>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432132" y="8993982"/>
          <a:ext cx="1698226" cy="452437"/>
        </a:xfrm>
        <a:prstGeom prst="rect">
          <a:avLst/>
        </a:prstGeom>
      </xdr:spPr>
    </xdr:pic>
    <xdr:clientData/>
  </xdr:twoCellAnchor>
  <xdr:twoCellAnchor>
    <xdr:from>
      <xdr:col>7</xdr:col>
      <xdr:colOff>95250</xdr:colOff>
      <xdr:row>17</xdr:row>
      <xdr:rowOff>59531</xdr:rowOff>
    </xdr:from>
    <xdr:to>
      <xdr:col>7</xdr:col>
      <xdr:colOff>1774031</xdr:colOff>
      <xdr:row>17</xdr:row>
      <xdr:rowOff>506788</xdr:rowOff>
    </xdr:to>
    <xdr:pic>
      <xdr:nvPicPr>
        <xdr:cNvPr id="15" name="Picture 14">
          <a:extLst>
            <a:ext uri="{FF2B5EF4-FFF2-40B4-BE49-F238E27FC236}">
              <a16:creationId xmlns:a16="http://schemas.microsoft.com/office/drawing/2014/main" id="{AB5FB6F5-397F-4F5A-B61B-00EE1F4DE11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9420225" y="9555956"/>
          <a:ext cx="1678781" cy="447257"/>
        </a:xfrm>
        <a:prstGeom prst="rect">
          <a:avLst/>
        </a:prstGeom>
      </xdr:spPr>
    </xdr:pic>
    <xdr:clientData/>
  </xdr:twoCellAnchor>
  <xdr:twoCellAnchor>
    <xdr:from>
      <xdr:col>7</xdr:col>
      <xdr:colOff>83343</xdr:colOff>
      <xdr:row>18</xdr:row>
      <xdr:rowOff>47626</xdr:rowOff>
    </xdr:from>
    <xdr:to>
      <xdr:col>7</xdr:col>
      <xdr:colOff>1826262</xdr:colOff>
      <xdr:row>18</xdr:row>
      <xdr:rowOff>511970</xdr:rowOff>
    </xdr:to>
    <xdr:pic>
      <xdr:nvPicPr>
        <xdr:cNvPr id="16" name="Picture 15">
          <a:extLst>
            <a:ext uri="{FF2B5EF4-FFF2-40B4-BE49-F238E27FC236}">
              <a16:creationId xmlns:a16="http://schemas.microsoft.com/office/drawing/2014/main" id="{85FACB78-3116-4471-B85F-E08EBB523C3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9408318" y="10106026"/>
          <a:ext cx="1742919" cy="464344"/>
        </a:xfrm>
        <a:prstGeom prst="rect">
          <a:avLst/>
        </a:prstGeom>
      </xdr:spPr>
    </xdr:pic>
    <xdr:clientData/>
  </xdr:twoCellAnchor>
  <xdr:twoCellAnchor>
    <xdr:from>
      <xdr:col>7</xdr:col>
      <xdr:colOff>71438</xdr:colOff>
      <xdr:row>19</xdr:row>
      <xdr:rowOff>59532</xdr:rowOff>
    </xdr:from>
    <xdr:to>
      <xdr:col>7</xdr:col>
      <xdr:colOff>1814357</xdr:colOff>
      <xdr:row>19</xdr:row>
      <xdr:rowOff>523876</xdr:rowOff>
    </xdr:to>
    <xdr:pic>
      <xdr:nvPicPr>
        <xdr:cNvPr id="17" name="Picture 16">
          <a:extLst>
            <a:ext uri="{FF2B5EF4-FFF2-40B4-BE49-F238E27FC236}">
              <a16:creationId xmlns:a16="http://schemas.microsoft.com/office/drawing/2014/main" id="{F341C192-3D4A-41A2-B31D-F13A6DB7F81B}"/>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9396413" y="10679907"/>
          <a:ext cx="1742919" cy="464344"/>
        </a:xfrm>
        <a:prstGeom prst="rect">
          <a:avLst/>
        </a:prstGeom>
      </xdr:spPr>
    </xdr:pic>
    <xdr:clientData/>
  </xdr:twoCellAnchor>
  <xdr:twoCellAnchor>
    <xdr:from>
      <xdr:col>7</xdr:col>
      <xdr:colOff>83344</xdr:colOff>
      <xdr:row>20</xdr:row>
      <xdr:rowOff>83344</xdr:rowOff>
    </xdr:from>
    <xdr:to>
      <xdr:col>7</xdr:col>
      <xdr:colOff>1797844</xdr:colOff>
      <xdr:row>20</xdr:row>
      <xdr:rowOff>540117</xdr:rowOff>
    </xdr:to>
    <xdr:pic>
      <xdr:nvPicPr>
        <xdr:cNvPr id="18" name="Picture 17">
          <a:extLst>
            <a:ext uri="{FF2B5EF4-FFF2-40B4-BE49-F238E27FC236}">
              <a16:creationId xmlns:a16="http://schemas.microsoft.com/office/drawing/2014/main" id="{3083CE11-2CD6-4194-956C-848567BEC95E}"/>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9408319" y="11265694"/>
          <a:ext cx="1714500" cy="456773"/>
        </a:xfrm>
        <a:prstGeom prst="rect">
          <a:avLst/>
        </a:prstGeom>
      </xdr:spPr>
    </xdr:pic>
    <xdr:clientData/>
  </xdr:twoCellAnchor>
  <xdr:twoCellAnchor>
    <xdr:from>
      <xdr:col>7</xdr:col>
      <xdr:colOff>95249</xdr:colOff>
      <xdr:row>21</xdr:row>
      <xdr:rowOff>71438</xdr:rowOff>
    </xdr:from>
    <xdr:to>
      <xdr:col>7</xdr:col>
      <xdr:colOff>1793468</xdr:colOff>
      <xdr:row>21</xdr:row>
      <xdr:rowOff>523873</xdr:rowOff>
    </xdr:to>
    <xdr:pic>
      <xdr:nvPicPr>
        <xdr:cNvPr id="19" name="Picture 18">
          <a:extLst>
            <a:ext uri="{FF2B5EF4-FFF2-40B4-BE49-F238E27FC236}">
              <a16:creationId xmlns:a16="http://schemas.microsoft.com/office/drawing/2014/main" id="{64610FB9-A55A-4FAB-B3EE-EBC2636B9D19}"/>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9420224" y="11815763"/>
          <a:ext cx="1698219" cy="452435"/>
        </a:xfrm>
        <a:prstGeom prst="rect">
          <a:avLst/>
        </a:prstGeom>
      </xdr:spPr>
    </xdr:pic>
    <xdr:clientData/>
  </xdr:twoCellAnchor>
  <xdr:twoCellAnchor>
    <xdr:from>
      <xdr:col>7</xdr:col>
      <xdr:colOff>83345</xdr:colOff>
      <xdr:row>23</xdr:row>
      <xdr:rowOff>95250</xdr:rowOff>
    </xdr:from>
    <xdr:to>
      <xdr:col>7</xdr:col>
      <xdr:colOff>1826263</xdr:colOff>
      <xdr:row>23</xdr:row>
      <xdr:rowOff>559594</xdr:rowOff>
    </xdr:to>
    <xdr:pic>
      <xdr:nvPicPr>
        <xdr:cNvPr id="20" name="Picture 19">
          <a:extLst>
            <a:ext uri="{FF2B5EF4-FFF2-40B4-BE49-F238E27FC236}">
              <a16:creationId xmlns:a16="http://schemas.microsoft.com/office/drawing/2014/main" id="{F64131DC-731C-4273-9B73-0FEA3035E9D6}"/>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9408320" y="12963525"/>
          <a:ext cx="1742918" cy="464344"/>
        </a:xfrm>
        <a:prstGeom prst="rect">
          <a:avLst/>
        </a:prstGeom>
      </xdr:spPr>
    </xdr:pic>
    <xdr:clientData/>
  </xdr:twoCellAnchor>
  <xdr:twoCellAnchor>
    <xdr:from>
      <xdr:col>7</xdr:col>
      <xdr:colOff>59531</xdr:colOff>
      <xdr:row>24</xdr:row>
      <xdr:rowOff>11908</xdr:rowOff>
    </xdr:from>
    <xdr:to>
      <xdr:col>7</xdr:col>
      <xdr:colOff>1802450</xdr:colOff>
      <xdr:row>24</xdr:row>
      <xdr:rowOff>476252</xdr:rowOff>
    </xdr:to>
    <xdr:pic>
      <xdr:nvPicPr>
        <xdr:cNvPr id="21" name="Picture 20">
          <a:extLst>
            <a:ext uri="{FF2B5EF4-FFF2-40B4-BE49-F238E27FC236}">
              <a16:creationId xmlns:a16="http://schemas.microsoft.com/office/drawing/2014/main" id="{9C932485-87FB-4E13-ACBA-EE05FEAEAB27}"/>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9384506" y="13451683"/>
          <a:ext cx="1742919" cy="464344"/>
        </a:xfrm>
        <a:prstGeom prst="rect">
          <a:avLst/>
        </a:prstGeom>
      </xdr:spPr>
    </xdr:pic>
    <xdr:clientData/>
  </xdr:twoCellAnchor>
  <xdr:twoCellAnchor>
    <xdr:from>
      <xdr:col>7</xdr:col>
      <xdr:colOff>47625</xdr:colOff>
      <xdr:row>25</xdr:row>
      <xdr:rowOff>71438</xdr:rowOff>
    </xdr:from>
    <xdr:to>
      <xdr:col>7</xdr:col>
      <xdr:colOff>1774031</xdr:colOff>
      <xdr:row>25</xdr:row>
      <xdr:rowOff>531383</xdr:rowOff>
    </xdr:to>
    <xdr:pic>
      <xdr:nvPicPr>
        <xdr:cNvPr id="22" name="Picture 21">
          <a:extLst>
            <a:ext uri="{FF2B5EF4-FFF2-40B4-BE49-F238E27FC236}">
              <a16:creationId xmlns:a16="http://schemas.microsoft.com/office/drawing/2014/main" id="{986DA37E-B542-4902-BB54-FC92636719A1}"/>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9372600" y="14035088"/>
          <a:ext cx="1726406" cy="459945"/>
        </a:xfrm>
        <a:prstGeom prst="rect">
          <a:avLst/>
        </a:prstGeom>
      </xdr:spPr>
    </xdr:pic>
    <xdr:clientData/>
  </xdr:twoCellAnchor>
  <xdr:twoCellAnchor>
    <xdr:from>
      <xdr:col>7</xdr:col>
      <xdr:colOff>107156</xdr:colOff>
      <xdr:row>26</xdr:row>
      <xdr:rowOff>59531</xdr:rowOff>
    </xdr:from>
    <xdr:to>
      <xdr:col>7</xdr:col>
      <xdr:colOff>1762125</xdr:colOff>
      <xdr:row>26</xdr:row>
      <xdr:rowOff>500444</xdr:rowOff>
    </xdr:to>
    <xdr:pic>
      <xdr:nvPicPr>
        <xdr:cNvPr id="23" name="Picture 22">
          <a:extLst>
            <a:ext uri="{FF2B5EF4-FFF2-40B4-BE49-F238E27FC236}">
              <a16:creationId xmlns:a16="http://schemas.microsoft.com/office/drawing/2014/main" id="{4BB51F2C-3279-4B2F-91DD-FB3C0559E55E}"/>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9432131" y="14585156"/>
          <a:ext cx="1654969" cy="440913"/>
        </a:xfrm>
        <a:prstGeom prst="rect">
          <a:avLst/>
        </a:prstGeom>
      </xdr:spPr>
    </xdr:pic>
    <xdr:clientData/>
  </xdr:twoCellAnchor>
  <xdr:twoCellAnchor>
    <xdr:from>
      <xdr:col>7</xdr:col>
      <xdr:colOff>59531</xdr:colOff>
      <xdr:row>27</xdr:row>
      <xdr:rowOff>71437</xdr:rowOff>
    </xdr:from>
    <xdr:to>
      <xdr:col>7</xdr:col>
      <xdr:colOff>1757757</xdr:colOff>
      <xdr:row>27</xdr:row>
      <xdr:rowOff>523874</xdr:rowOff>
    </xdr:to>
    <xdr:pic>
      <xdr:nvPicPr>
        <xdr:cNvPr id="24" name="Picture 23">
          <a:extLst>
            <a:ext uri="{FF2B5EF4-FFF2-40B4-BE49-F238E27FC236}">
              <a16:creationId xmlns:a16="http://schemas.microsoft.com/office/drawing/2014/main" id="{8F5369D6-55B5-46B3-AFCF-B8113C26458F}"/>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9384506" y="15159037"/>
          <a:ext cx="1698226" cy="452437"/>
        </a:xfrm>
        <a:prstGeom prst="rect">
          <a:avLst/>
        </a:prstGeom>
      </xdr:spPr>
    </xdr:pic>
    <xdr:clientData/>
  </xdr:twoCellAnchor>
  <xdr:twoCellAnchor>
    <xdr:from>
      <xdr:col>7</xdr:col>
      <xdr:colOff>83344</xdr:colOff>
      <xdr:row>28</xdr:row>
      <xdr:rowOff>59532</xdr:rowOff>
    </xdr:from>
    <xdr:to>
      <xdr:col>7</xdr:col>
      <xdr:colOff>1781570</xdr:colOff>
      <xdr:row>28</xdr:row>
      <xdr:rowOff>511969</xdr:rowOff>
    </xdr:to>
    <xdr:pic>
      <xdr:nvPicPr>
        <xdr:cNvPr id="25" name="Picture 24">
          <a:extLst>
            <a:ext uri="{FF2B5EF4-FFF2-40B4-BE49-F238E27FC236}">
              <a16:creationId xmlns:a16="http://schemas.microsoft.com/office/drawing/2014/main" id="{5734F7DE-C733-4DB4-AC34-E1FE9F67C20E}"/>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9408319" y="15709107"/>
          <a:ext cx="1698226" cy="452437"/>
        </a:xfrm>
        <a:prstGeom prst="rect">
          <a:avLst/>
        </a:prstGeom>
      </xdr:spPr>
    </xdr:pic>
    <xdr:clientData/>
  </xdr:twoCellAnchor>
  <xdr:twoCellAnchor>
    <xdr:from>
      <xdr:col>7</xdr:col>
      <xdr:colOff>95250</xdr:colOff>
      <xdr:row>29</xdr:row>
      <xdr:rowOff>71437</xdr:rowOff>
    </xdr:from>
    <xdr:to>
      <xdr:col>7</xdr:col>
      <xdr:colOff>1793476</xdr:colOff>
      <xdr:row>29</xdr:row>
      <xdr:rowOff>523874</xdr:rowOff>
    </xdr:to>
    <xdr:pic>
      <xdr:nvPicPr>
        <xdr:cNvPr id="26" name="Picture 25">
          <a:extLst>
            <a:ext uri="{FF2B5EF4-FFF2-40B4-BE49-F238E27FC236}">
              <a16:creationId xmlns:a16="http://schemas.microsoft.com/office/drawing/2014/main" id="{384B6B63-0118-4914-AF65-F965DBE174A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9420225" y="16282987"/>
          <a:ext cx="1698226" cy="452437"/>
        </a:xfrm>
        <a:prstGeom prst="rect">
          <a:avLst/>
        </a:prstGeom>
      </xdr:spPr>
    </xdr:pic>
    <xdr:clientData/>
  </xdr:twoCellAnchor>
  <xdr:twoCellAnchor>
    <xdr:from>
      <xdr:col>7</xdr:col>
      <xdr:colOff>83345</xdr:colOff>
      <xdr:row>30</xdr:row>
      <xdr:rowOff>83344</xdr:rowOff>
    </xdr:from>
    <xdr:to>
      <xdr:col>7</xdr:col>
      <xdr:colOff>1774032</xdr:colOff>
      <xdr:row>30</xdr:row>
      <xdr:rowOff>533772</xdr:rowOff>
    </xdr:to>
    <xdr:pic>
      <xdr:nvPicPr>
        <xdr:cNvPr id="27" name="Picture 26">
          <a:extLst>
            <a:ext uri="{FF2B5EF4-FFF2-40B4-BE49-F238E27FC236}">
              <a16:creationId xmlns:a16="http://schemas.microsoft.com/office/drawing/2014/main" id="{C1970C66-BF92-4359-ABDF-66A8A8A64CC7}"/>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9408320" y="16866394"/>
          <a:ext cx="1690687" cy="450428"/>
        </a:xfrm>
        <a:prstGeom prst="rect">
          <a:avLst/>
        </a:prstGeom>
      </xdr:spPr>
    </xdr:pic>
    <xdr:clientData/>
  </xdr:twoCellAnchor>
  <xdr:twoCellAnchor>
    <xdr:from>
      <xdr:col>7</xdr:col>
      <xdr:colOff>35718</xdr:colOff>
      <xdr:row>31</xdr:row>
      <xdr:rowOff>83346</xdr:rowOff>
    </xdr:from>
    <xdr:to>
      <xdr:col>7</xdr:col>
      <xdr:colOff>1823319</xdr:colOff>
      <xdr:row>31</xdr:row>
      <xdr:rowOff>559594</xdr:rowOff>
    </xdr:to>
    <xdr:pic>
      <xdr:nvPicPr>
        <xdr:cNvPr id="28" name="Picture 27">
          <a:extLst>
            <a:ext uri="{FF2B5EF4-FFF2-40B4-BE49-F238E27FC236}">
              <a16:creationId xmlns:a16="http://schemas.microsoft.com/office/drawing/2014/main" id="{2FA1D496-3D89-44A4-AEA1-994A0550A21C}"/>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9360693" y="17437896"/>
          <a:ext cx="1787601" cy="476248"/>
        </a:xfrm>
        <a:prstGeom prst="rect">
          <a:avLst/>
        </a:prstGeom>
      </xdr:spPr>
    </xdr:pic>
    <xdr:clientData/>
  </xdr:twoCellAnchor>
  <xdr:twoCellAnchor>
    <xdr:from>
      <xdr:col>7</xdr:col>
      <xdr:colOff>71438</xdr:colOff>
      <xdr:row>32</xdr:row>
      <xdr:rowOff>71439</xdr:rowOff>
    </xdr:from>
    <xdr:to>
      <xdr:col>7</xdr:col>
      <xdr:colOff>1859043</xdr:colOff>
      <xdr:row>32</xdr:row>
      <xdr:rowOff>547688</xdr:rowOff>
    </xdr:to>
    <xdr:pic>
      <xdr:nvPicPr>
        <xdr:cNvPr id="29" name="Picture 28">
          <a:extLst>
            <a:ext uri="{FF2B5EF4-FFF2-40B4-BE49-F238E27FC236}">
              <a16:creationId xmlns:a16="http://schemas.microsoft.com/office/drawing/2014/main" id="{DA773411-7710-48B8-A80B-BB737D223734}"/>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9396413" y="17997489"/>
          <a:ext cx="1787605" cy="476249"/>
        </a:xfrm>
        <a:prstGeom prst="rect">
          <a:avLst/>
        </a:prstGeom>
      </xdr:spPr>
    </xdr:pic>
    <xdr:clientData/>
  </xdr:twoCellAnchor>
  <xdr:twoCellAnchor>
    <xdr:from>
      <xdr:col>7</xdr:col>
      <xdr:colOff>47625</xdr:colOff>
      <xdr:row>33</xdr:row>
      <xdr:rowOff>47625</xdr:rowOff>
    </xdr:from>
    <xdr:to>
      <xdr:col>7</xdr:col>
      <xdr:colOff>1870985</xdr:colOff>
      <xdr:row>33</xdr:row>
      <xdr:rowOff>533400</xdr:rowOff>
    </xdr:to>
    <xdr:pic>
      <xdr:nvPicPr>
        <xdr:cNvPr id="30" name="Picture 29">
          <a:extLst>
            <a:ext uri="{FF2B5EF4-FFF2-40B4-BE49-F238E27FC236}">
              <a16:creationId xmlns:a16="http://schemas.microsoft.com/office/drawing/2014/main" id="{D4755D81-51B6-4553-AAE0-610806CB5029}"/>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9372600" y="18545175"/>
          <a:ext cx="1823360" cy="485775"/>
        </a:xfrm>
        <a:prstGeom prst="rect">
          <a:avLst/>
        </a:prstGeom>
      </xdr:spPr>
    </xdr:pic>
    <xdr:clientData/>
  </xdr:twoCellAnchor>
  <xdr:twoCellAnchor>
    <xdr:from>
      <xdr:col>7</xdr:col>
      <xdr:colOff>38100</xdr:colOff>
      <xdr:row>34</xdr:row>
      <xdr:rowOff>57150</xdr:rowOff>
    </xdr:from>
    <xdr:to>
      <xdr:col>7</xdr:col>
      <xdr:colOff>1861460</xdr:colOff>
      <xdr:row>34</xdr:row>
      <xdr:rowOff>542925</xdr:rowOff>
    </xdr:to>
    <xdr:pic>
      <xdr:nvPicPr>
        <xdr:cNvPr id="31" name="Picture 30">
          <a:extLst>
            <a:ext uri="{FF2B5EF4-FFF2-40B4-BE49-F238E27FC236}">
              <a16:creationId xmlns:a16="http://schemas.microsoft.com/office/drawing/2014/main" id="{239D5803-B9C0-4A05-9754-8E9DD298B6AE}"/>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9363075" y="19126200"/>
          <a:ext cx="1823360" cy="485775"/>
        </a:xfrm>
        <a:prstGeom prst="rect">
          <a:avLst/>
        </a:prstGeom>
      </xdr:spPr>
    </xdr:pic>
    <xdr:clientData/>
  </xdr:twoCellAnchor>
  <xdr:twoCellAnchor>
    <xdr:from>
      <xdr:col>7</xdr:col>
      <xdr:colOff>57150</xdr:colOff>
      <xdr:row>35</xdr:row>
      <xdr:rowOff>28576</xdr:rowOff>
    </xdr:from>
    <xdr:to>
      <xdr:col>7</xdr:col>
      <xdr:colOff>1844758</xdr:colOff>
      <xdr:row>35</xdr:row>
      <xdr:rowOff>504826</xdr:rowOff>
    </xdr:to>
    <xdr:pic>
      <xdr:nvPicPr>
        <xdr:cNvPr id="32" name="Picture 31">
          <a:extLst>
            <a:ext uri="{FF2B5EF4-FFF2-40B4-BE49-F238E27FC236}">
              <a16:creationId xmlns:a16="http://schemas.microsoft.com/office/drawing/2014/main" id="{A9502D42-5ABE-49EA-BC1C-FB8C7A82C338}"/>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9382125" y="19669126"/>
          <a:ext cx="1787608" cy="476250"/>
        </a:xfrm>
        <a:prstGeom prst="rect">
          <a:avLst/>
        </a:prstGeom>
      </xdr:spPr>
    </xdr:pic>
    <xdr:clientData/>
  </xdr:twoCellAnchor>
  <xdr:twoCellAnchor>
    <xdr:from>
      <xdr:col>7</xdr:col>
      <xdr:colOff>28575</xdr:colOff>
      <xdr:row>36</xdr:row>
      <xdr:rowOff>19050</xdr:rowOff>
    </xdr:from>
    <xdr:to>
      <xdr:col>7</xdr:col>
      <xdr:colOff>1851935</xdr:colOff>
      <xdr:row>36</xdr:row>
      <xdr:rowOff>504825</xdr:rowOff>
    </xdr:to>
    <xdr:pic>
      <xdr:nvPicPr>
        <xdr:cNvPr id="33" name="Picture 32">
          <a:extLst>
            <a:ext uri="{FF2B5EF4-FFF2-40B4-BE49-F238E27FC236}">
              <a16:creationId xmlns:a16="http://schemas.microsoft.com/office/drawing/2014/main" id="{207F9A29-B99C-416D-832E-6A55EBF4596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9353550" y="20231100"/>
          <a:ext cx="1823360" cy="485775"/>
        </a:xfrm>
        <a:prstGeom prst="rect">
          <a:avLst/>
        </a:prstGeom>
      </xdr:spPr>
    </xdr:pic>
    <xdr:clientData/>
  </xdr:twoCellAnchor>
  <xdr:twoCellAnchor>
    <xdr:from>
      <xdr:col>7</xdr:col>
      <xdr:colOff>38100</xdr:colOff>
      <xdr:row>37</xdr:row>
      <xdr:rowOff>28576</xdr:rowOff>
    </xdr:from>
    <xdr:to>
      <xdr:col>7</xdr:col>
      <xdr:colOff>1825708</xdr:colOff>
      <xdr:row>37</xdr:row>
      <xdr:rowOff>504826</xdr:rowOff>
    </xdr:to>
    <xdr:pic>
      <xdr:nvPicPr>
        <xdr:cNvPr id="34" name="Picture 33">
          <a:extLst>
            <a:ext uri="{FF2B5EF4-FFF2-40B4-BE49-F238E27FC236}">
              <a16:creationId xmlns:a16="http://schemas.microsoft.com/office/drawing/2014/main" id="{A90857C2-7EE3-4ACF-A6C3-261AC00D09EF}"/>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9363075" y="20812126"/>
          <a:ext cx="1787608" cy="476250"/>
        </a:xfrm>
        <a:prstGeom prst="rect">
          <a:avLst/>
        </a:prstGeom>
      </xdr:spPr>
    </xdr:pic>
    <xdr:clientData/>
  </xdr:twoCellAnchor>
  <xdr:twoCellAnchor>
    <xdr:from>
      <xdr:col>7</xdr:col>
      <xdr:colOff>47625</xdr:colOff>
      <xdr:row>39</xdr:row>
      <xdr:rowOff>57151</xdr:rowOff>
    </xdr:from>
    <xdr:to>
      <xdr:col>7</xdr:col>
      <xdr:colOff>1835233</xdr:colOff>
      <xdr:row>39</xdr:row>
      <xdr:rowOff>533401</xdr:rowOff>
    </xdr:to>
    <xdr:pic>
      <xdr:nvPicPr>
        <xdr:cNvPr id="35" name="Picture 34">
          <a:extLst>
            <a:ext uri="{FF2B5EF4-FFF2-40B4-BE49-F238E27FC236}">
              <a16:creationId xmlns:a16="http://schemas.microsoft.com/office/drawing/2014/main" id="{7F98197C-152A-416A-89AB-3E267150D626}"/>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9372600" y="21983701"/>
          <a:ext cx="1787608" cy="476250"/>
        </a:xfrm>
        <a:prstGeom prst="rect">
          <a:avLst/>
        </a:prstGeom>
      </xdr:spPr>
    </xdr:pic>
    <xdr:clientData/>
  </xdr:twoCellAnchor>
  <xdr:twoCellAnchor>
    <xdr:from>
      <xdr:col>7</xdr:col>
      <xdr:colOff>47625</xdr:colOff>
      <xdr:row>40</xdr:row>
      <xdr:rowOff>66676</xdr:rowOff>
    </xdr:from>
    <xdr:to>
      <xdr:col>7</xdr:col>
      <xdr:colOff>1838325</xdr:colOff>
      <xdr:row>40</xdr:row>
      <xdr:rowOff>543750</xdr:rowOff>
    </xdr:to>
    <xdr:pic>
      <xdr:nvPicPr>
        <xdr:cNvPr id="36" name="Picture 35">
          <a:extLst>
            <a:ext uri="{FF2B5EF4-FFF2-40B4-BE49-F238E27FC236}">
              <a16:creationId xmlns:a16="http://schemas.microsoft.com/office/drawing/2014/main" id="{E637B3BA-9C8B-490A-9083-01E3AE842FA1}"/>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9372600" y="22564726"/>
          <a:ext cx="1790700" cy="477074"/>
        </a:xfrm>
        <a:prstGeom prst="rect">
          <a:avLst/>
        </a:prstGeom>
      </xdr:spPr>
    </xdr:pic>
    <xdr:clientData/>
  </xdr:twoCellAnchor>
  <xdr:twoCellAnchor>
    <xdr:from>
      <xdr:col>7</xdr:col>
      <xdr:colOff>57150</xdr:colOff>
      <xdr:row>41</xdr:row>
      <xdr:rowOff>47626</xdr:rowOff>
    </xdr:from>
    <xdr:to>
      <xdr:col>7</xdr:col>
      <xdr:colOff>1844758</xdr:colOff>
      <xdr:row>41</xdr:row>
      <xdr:rowOff>523876</xdr:rowOff>
    </xdr:to>
    <xdr:pic>
      <xdr:nvPicPr>
        <xdr:cNvPr id="37" name="Picture 36">
          <a:extLst>
            <a:ext uri="{FF2B5EF4-FFF2-40B4-BE49-F238E27FC236}">
              <a16:creationId xmlns:a16="http://schemas.microsoft.com/office/drawing/2014/main" id="{9FB13789-6C61-4B86-B481-203D1C1637AA}"/>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9382125" y="23117176"/>
          <a:ext cx="1787608" cy="476250"/>
        </a:xfrm>
        <a:prstGeom prst="rect">
          <a:avLst/>
        </a:prstGeom>
      </xdr:spPr>
    </xdr:pic>
    <xdr:clientData/>
  </xdr:twoCellAnchor>
  <xdr:twoCellAnchor>
    <xdr:from>
      <xdr:col>7</xdr:col>
      <xdr:colOff>28575</xdr:colOff>
      <xdr:row>42</xdr:row>
      <xdr:rowOff>28575</xdr:rowOff>
    </xdr:from>
    <xdr:to>
      <xdr:col>7</xdr:col>
      <xdr:colOff>1851935</xdr:colOff>
      <xdr:row>42</xdr:row>
      <xdr:rowOff>514350</xdr:rowOff>
    </xdr:to>
    <xdr:pic>
      <xdr:nvPicPr>
        <xdr:cNvPr id="38" name="Picture 37">
          <a:extLst>
            <a:ext uri="{FF2B5EF4-FFF2-40B4-BE49-F238E27FC236}">
              <a16:creationId xmlns:a16="http://schemas.microsoft.com/office/drawing/2014/main" id="{3A3B82DB-4DA1-4821-A5FA-7A3327F7D14C}"/>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9353550" y="23669625"/>
          <a:ext cx="1823360" cy="485775"/>
        </a:xfrm>
        <a:prstGeom prst="rect">
          <a:avLst/>
        </a:prstGeom>
      </xdr:spPr>
    </xdr:pic>
    <xdr:clientData/>
  </xdr:twoCellAnchor>
  <xdr:twoCellAnchor>
    <xdr:from>
      <xdr:col>7</xdr:col>
      <xdr:colOff>47625</xdr:colOff>
      <xdr:row>43</xdr:row>
      <xdr:rowOff>38100</xdr:rowOff>
    </xdr:from>
    <xdr:to>
      <xdr:col>7</xdr:col>
      <xdr:colOff>1870985</xdr:colOff>
      <xdr:row>43</xdr:row>
      <xdr:rowOff>523875</xdr:rowOff>
    </xdr:to>
    <xdr:pic>
      <xdr:nvPicPr>
        <xdr:cNvPr id="39" name="Picture 38">
          <a:extLst>
            <a:ext uri="{FF2B5EF4-FFF2-40B4-BE49-F238E27FC236}">
              <a16:creationId xmlns:a16="http://schemas.microsoft.com/office/drawing/2014/main" id="{5D575AF4-946B-46B7-9A62-9D1F2FB3DC7C}"/>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9372600" y="24250650"/>
          <a:ext cx="1823360" cy="485775"/>
        </a:xfrm>
        <a:prstGeom prst="rect">
          <a:avLst/>
        </a:prstGeom>
      </xdr:spPr>
    </xdr:pic>
    <xdr:clientData/>
  </xdr:twoCellAnchor>
  <xdr:twoCellAnchor>
    <xdr:from>
      <xdr:col>7</xdr:col>
      <xdr:colOff>38100</xdr:colOff>
      <xdr:row>44</xdr:row>
      <xdr:rowOff>57150</xdr:rowOff>
    </xdr:from>
    <xdr:to>
      <xdr:col>7</xdr:col>
      <xdr:colOff>1861460</xdr:colOff>
      <xdr:row>44</xdr:row>
      <xdr:rowOff>542925</xdr:rowOff>
    </xdr:to>
    <xdr:pic>
      <xdr:nvPicPr>
        <xdr:cNvPr id="40" name="Picture 39">
          <a:extLst>
            <a:ext uri="{FF2B5EF4-FFF2-40B4-BE49-F238E27FC236}">
              <a16:creationId xmlns:a16="http://schemas.microsoft.com/office/drawing/2014/main" id="{D4F8D1BC-3A57-44C7-B318-84549D7C778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9363075" y="24841200"/>
          <a:ext cx="1823360" cy="485775"/>
        </a:xfrm>
        <a:prstGeom prst="rect">
          <a:avLst/>
        </a:prstGeom>
      </xdr:spPr>
    </xdr:pic>
    <xdr:clientData/>
  </xdr:twoCellAnchor>
  <xdr:twoCellAnchor>
    <xdr:from>
      <xdr:col>7</xdr:col>
      <xdr:colOff>57762</xdr:colOff>
      <xdr:row>45</xdr:row>
      <xdr:rowOff>85726</xdr:rowOff>
    </xdr:from>
    <xdr:to>
      <xdr:col>7</xdr:col>
      <xdr:colOff>1857376</xdr:colOff>
      <xdr:row>45</xdr:row>
      <xdr:rowOff>565174</xdr:rowOff>
    </xdr:to>
    <xdr:pic>
      <xdr:nvPicPr>
        <xdr:cNvPr id="41" name="Picture 40">
          <a:extLst>
            <a:ext uri="{FF2B5EF4-FFF2-40B4-BE49-F238E27FC236}">
              <a16:creationId xmlns:a16="http://schemas.microsoft.com/office/drawing/2014/main" id="{8BFAE9F3-B9A4-4478-85F5-87A4F2E8479E}"/>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9382737" y="25441276"/>
          <a:ext cx="1799614" cy="479448"/>
        </a:xfrm>
        <a:prstGeom prst="rect">
          <a:avLst/>
        </a:prstGeom>
      </xdr:spPr>
    </xdr:pic>
    <xdr:clientData/>
  </xdr:twoCellAnchor>
  <xdr:twoCellAnchor>
    <xdr:from>
      <xdr:col>7</xdr:col>
      <xdr:colOff>76200</xdr:colOff>
      <xdr:row>46</xdr:row>
      <xdr:rowOff>57150</xdr:rowOff>
    </xdr:from>
    <xdr:to>
      <xdr:col>7</xdr:col>
      <xdr:colOff>1828056</xdr:colOff>
      <xdr:row>46</xdr:row>
      <xdr:rowOff>523875</xdr:rowOff>
    </xdr:to>
    <xdr:pic>
      <xdr:nvPicPr>
        <xdr:cNvPr id="42" name="Picture 41">
          <a:extLst>
            <a:ext uri="{FF2B5EF4-FFF2-40B4-BE49-F238E27FC236}">
              <a16:creationId xmlns:a16="http://schemas.microsoft.com/office/drawing/2014/main" id="{4DB480D9-2D98-4C07-83EB-FA14E1535F7C}"/>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9401175" y="25984200"/>
          <a:ext cx="1751856" cy="466725"/>
        </a:xfrm>
        <a:prstGeom prst="rect">
          <a:avLst/>
        </a:prstGeom>
      </xdr:spPr>
    </xdr:pic>
    <xdr:clientData/>
  </xdr:twoCellAnchor>
  <xdr:twoCellAnchor>
    <xdr:from>
      <xdr:col>7</xdr:col>
      <xdr:colOff>57150</xdr:colOff>
      <xdr:row>47</xdr:row>
      <xdr:rowOff>76200</xdr:rowOff>
    </xdr:from>
    <xdr:to>
      <xdr:col>7</xdr:col>
      <xdr:colOff>1844754</xdr:colOff>
      <xdr:row>47</xdr:row>
      <xdr:rowOff>552449</xdr:rowOff>
    </xdr:to>
    <xdr:pic>
      <xdr:nvPicPr>
        <xdr:cNvPr id="43" name="Picture 42">
          <a:extLst>
            <a:ext uri="{FF2B5EF4-FFF2-40B4-BE49-F238E27FC236}">
              <a16:creationId xmlns:a16="http://schemas.microsoft.com/office/drawing/2014/main" id="{787F5FF6-B632-4AB3-ABE8-DB1FBFD17C2D}"/>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9382125" y="26574750"/>
          <a:ext cx="1787604" cy="476249"/>
        </a:xfrm>
        <a:prstGeom prst="rect">
          <a:avLst/>
        </a:prstGeom>
      </xdr:spPr>
    </xdr:pic>
    <xdr:clientData/>
  </xdr:twoCellAnchor>
  <xdr:twoCellAnchor>
    <xdr:from>
      <xdr:col>7</xdr:col>
      <xdr:colOff>57150</xdr:colOff>
      <xdr:row>48</xdr:row>
      <xdr:rowOff>57151</xdr:rowOff>
    </xdr:from>
    <xdr:to>
      <xdr:col>7</xdr:col>
      <xdr:colOff>1844758</xdr:colOff>
      <xdr:row>48</xdr:row>
      <xdr:rowOff>533401</xdr:rowOff>
    </xdr:to>
    <xdr:pic>
      <xdr:nvPicPr>
        <xdr:cNvPr id="44" name="Picture 43">
          <a:extLst>
            <a:ext uri="{FF2B5EF4-FFF2-40B4-BE49-F238E27FC236}">
              <a16:creationId xmlns:a16="http://schemas.microsoft.com/office/drawing/2014/main" id="{0CA6345D-6955-4118-A56F-90F113F865C9}"/>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9382125" y="27127201"/>
          <a:ext cx="1787608" cy="476250"/>
        </a:xfrm>
        <a:prstGeom prst="rect">
          <a:avLst/>
        </a:prstGeom>
      </xdr:spPr>
    </xdr:pic>
    <xdr:clientData/>
  </xdr:twoCellAnchor>
  <xdr:twoCellAnchor>
    <xdr:from>
      <xdr:col>7</xdr:col>
      <xdr:colOff>57150</xdr:colOff>
      <xdr:row>49</xdr:row>
      <xdr:rowOff>57150</xdr:rowOff>
    </xdr:from>
    <xdr:to>
      <xdr:col>7</xdr:col>
      <xdr:colOff>1880510</xdr:colOff>
      <xdr:row>49</xdr:row>
      <xdr:rowOff>542925</xdr:rowOff>
    </xdr:to>
    <xdr:pic>
      <xdr:nvPicPr>
        <xdr:cNvPr id="45" name="Picture 44">
          <a:extLst>
            <a:ext uri="{FF2B5EF4-FFF2-40B4-BE49-F238E27FC236}">
              <a16:creationId xmlns:a16="http://schemas.microsoft.com/office/drawing/2014/main" id="{53C3CE22-2992-496A-B36B-EC51E2125291}"/>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9382125" y="27698700"/>
          <a:ext cx="1823360" cy="485775"/>
        </a:xfrm>
        <a:prstGeom prst="rect">
          <a:avLst/>
        </a:prstGeom>
      </xdr:spPr>
    </xdr:pic>
    <xdr:clientData/>
  </xdr:twoCellAnchor>
  <xdr:twoCellAnchor>
    <xdr:from>
      <xdr:col>7</xdr:col>
      <xdr:colOff>28575</xdr:colOff>
      <xdr:row>50</xdr:row>
      <xdr:rowOff>66675</xdr:rowOff>
    </xdr:from>
    <xdr:to>
      <xdr:col>7</xdr:col>
      <xdr:colOff>1838325</xdr:colOff>
      <xdr:row>50</xdr:row>
      <xdr:rowOff>548824</xdr:rowOff>
    </xdr:to>
    <xdr:pic>
      <xdr:nvPicPr>
        <xdr:cNvPr id="46" name="Picture 45">
          <a:extLst>
            <a:ext uri="{FF2B5EF4-FFF2-40B4-BE49-F238E27FC236}">
              <a16:creationId xmlns:a16="http://schemas.microsoft.com/office/drawing/2014/main" id="{494F1C02-AFBA-4C48-B56A-77F7CE5B0106}"/>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9353550" y="28279725"/>
          <a:ext cx="1809750" cy="482149"/>
        </a:xfrm>
        <a:prstGeom prst="rect">
          <a:avLst/>
        </a:prstGeom>
      </xdr:spPr>
    </xdr:pic>
    <xdr:clientData/>
  </xdr:twoCellAnchor>
  <xdr:twoCellAnchor>
    <xdr:from>
      <xdr:col>7</xdr:col>
      <xdr:colOff>47625</xdr:colOff>
      <xdr:row>51</xdr:row>
      <xdr:rowOff>38101</xdr:rowOff>
    </xdr:from>
    <xdr:to>
      <xdr:col>7</xdr:col>
      <xdr:colOff>1835233</xdr:colOff>
      <xdr:row>51</xdr:row>
      <xdr:rowOff>514351</xdr:rowOff>
    </xdr:to>
    <xdr:pic>
      <xdr:nvPicPr>
        <xdr:cNvPr id="47" name="Picture 46">
          <a:extLst>
            <a:ext uri="{FF2B5EF4-FFF2-40B4-BE49-F238E27FC236}">
              <a16:creationId xmlns:a16="http://schemas.microsoft.com/office/drawing/2014/main" id="{65FA3FC0-5B44-416C-BE7E-F66D5D587578}"/>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9372600" y="28822651"/>
          <a:ext cx="1787608" cy="476250"/>
        </a:xfrm>
        <a:prstGeom prst="rect">
          <a:avLst/>
        </a:prstGeom>
      </xdr:spPr>
    </xdr:pic>
    <xdr:clientData/>
  </xdr:twoCellAnchor>
  <xdr:twoCellAnchor>
    <xdr:from>
      <xdr:col>7</xdr:col>
      <xdr:colOff>47625</xdr:colOff>
      <xdr:row>52</xdr:row>
      <xdr:rowOff>66676</xdr:rowOff>
    </xdr:from>
    <xdr:to>
      <xdr:col>7</xdr:col>
      <xdr:colOff>1835233</xdr:colOff>
      <xdr:row>52</xdr:row>
      <xdr:rowOff>542926</xdr:rowOff>
    </xdr:to>
    <xdr:pic>
      <xdr:nvPicPr>
        <xdr:cNvPr id="48" name="Picture 47">
          <a:extLst>
            <a:ext uri="{FF2B5EF4-FFF2-40B4-BE49-F238E27FC236}">
              <a16:creationId xmlns:a16="http://schemas.microsoft.com/office/drawing/2014/main" id="{9E036A65-CBB4-4F1F-96E4-2955E3850FAC}"/>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9372600" y="29422726"/>
          <a:ext cx="1787608" cy="476250"/>
        </a:xfrm>
        <a:prstGeom prst="rect">
          <a:avLst/>
        </a:prstGeom>
      </xdr:spPr>
    </xdr:pic>
    <xdr:clientData/>
  </xdr:twoCellAnchor>
  <xdr:twoCellAnchor>
    <xdr:from>
      <xdr:col>7</xdr:col>
      <xdr:colOff>66675</xdr:colOff>
      <xdr:row>53</xdr:row>
      <xdr:rowOff>57150</xdr:rowOff>
    </xdr:from>
    <xdr:to>
      <xdr:col>7</xdr:col>
      <xdr:colOff>1818531</xdr:colOff>
      <xdr:row>53</xdr:row>
      <xdr:rowOff>523875</xdr:rowOff>
    </xdr:to>
    <xdr:pic>
      <xdr:nvPicPr>
        <xdr:cNvPr id="49" name="Picture 48">
          <a:extLst>
            <a:ext uri="{FF2B5EF4-FFF2-40B4-BE49-F238E27FC236}">
              <a16:creationId xmlns:a16="http://schemas.microsoft.com/office/drawing/2014/main" id="{1F506DD1-1E8E-409F-8DE5-3432F4BDEF0C}"/>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9391650" y="29984700"/>
          <a:ext cx="1751856" cy="466725"/>
        </a:xfrm>
        <a:prstGeom prst="rect">
          <a:avLst/>
        </a:prstGeom>
      </xdr:spPr>
    </xdr:pic>
    <xdr:clientData/>
  </xdr:twoCellAnchor>
  <xdr:twoCellAnchor>
    <xdr:from>
      <xdr:col>7</xdr:col>
      <xdr:colOff>66675</xdr:colOff>
      <xdr:row>54</xdr:row>
      <xdr:rowOff>57150</xdr:rowOff>
    </xdr:from>
    <xdr:to>
      <xdr:col>7</xdr:col>
      <xdr:colOff>1828800</xdr:colOff>
      <xdr:row>54</xdr:row>
      <xdr:rowOff>526611</xdr:rowOff>
    </xdr:to>
    <xdr:pic>
      <xdr:nvPicPr>
        <xdr:cNvPr id="50" name="Picture 49">
          <a:extLst>
            <a:ext uri="{FF2B5EF4-FFF2-40B4-BE49-F238E27FC236}">
              <a16:creationId xmlns:a16="http://schemas.microsoft.com/office/drawing/2014/main" id="{50FF3091-D7FC-41C0-AEFD-F34ED48D2435}"/>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9391650" y="30556200"/>
          <a:ext cx="1762125" cy="469461"/>
        </a:xfrm>
        <a:prstGeom prst="rect">
          <a:avLst/>
        </a:prstGeom>
      </xdr:spPr>
    </xdr:pic>
    <xdr:clientData/>
  </xdr:twoCellAnchor>
  <xdr:twoCellAnchor>
    <xdr:from>
      <xdr:col>7</xdr:col>
      <xdr:colOff>38100</xdr:colOff>
      <xdr:row>55</xdr:row>
      <xdr:rowOff>76201</xdr:rowOff>
    </xdr:from>
    <xdr:to>
      <xdr:col>7</xdr:col>
      <xdr:colOff>1825708</xdr:colOff>
      <xdr:row>55</xdr:row>
      <xdr:rowOff>552451</xdr:rowOff>
    </xdr:to>
    <xdr:pic>
      <xdr:nvPicPr>
        <xdr:cNvPr id="51" name="Picture 50">
          <a:extLst>
            <a:ext uri="{FF2B5EF4-FFF2-40B4-BE49-F238E27FC236}">
              <a16:creationId xmlns:a16="http://schemas.microsoft.com/office/drawing/2014/main" id="{429B0268-6FD1-4EC6-B46F-7C60D79B6F83}"/>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9363075" y="31146751"/>
          <a:ext cx="1787608" cy="476250"/>
        </a:xfrm>
        <a:prstGeom prst="rect">
          <a:avLst/>
        </a:prstGeom>
      </xdr:spPr>
    </xdr:pic>
    <xdr:clientData/>
  </xdr:twoCellAnchor>
  <xdr:twoCellAnchor>
    <xdr:from>
      <xdr:col>7</xdr:col>
      <xdr:colOff>38100</xdr:colOff>
      <xdr:row>279</xdr:row>
      <xdr:rowOff>142875</xdr:rowOff>
    </xdr:from>
    <xdr:to>
      <xdr:col>7</xdr:col>
      <xdr:colOff>1861461</xdr:colOff>
      <xdr:row>279</xdr:row>
      <xdr:rowOff>628650</xdr:rowOff>
    </xdr:to>
    <xdr:pic>
      <xdr:nvPicPr>
        <xdr:cNvPr id="52" name="Picture 51">
          <a:extLst>
            <a:ext uri="{FF2B5EF4-FFF2-40B4-BE49-F238E27FC236}">
              <a16:creationId xmlns:a16="http://schemas.microsoft.com/office/drawing/2014/main" id="{66CCB911-F4BD-45CC-BC39-D55B48759ED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9363075" y="188328300"/>
          <a:ext cx="1823361" cy="485775"/>
        </a:xfrm>
        <a:prstGeom prst="rect">
          <a:avLst/>
        </a:prstGeom>
      </xdr:spPr>
    </xdr:pic>
    <xdr:clientData/>
  </xdr:twoCellAnchor>
  <xdr:twoCellAnchor>
    <xdr:from>
      <xdr:col>7</xdr:col>
      <xdr:colOff>14224</xdr:colOff>
      <xdr:row>238</xdr:row>
      <xdr:rowOff>161925</xdr:rowOff>
    </xdr:from>
    <xdr:to>
      <xdr:col>7</xdr:col>
      <xdr:colOff>1873333</xdr:colOff>
      <xdr:row>238</xdr:row>
      <xdr:rowOff>657224</xdr:rowOff>
    </xdr:to>
    <xdr:pic>
      <xdr:nvPicPr>
        <xdr:cNvPr id="53" name="Picture 52">
          <a:extLst>
            <a:ext uri="{FF2B5EF4-FFF2-40B4-BE49-F238E27FC236}">
              <a16:creationId xmlns:a16="http://schemas.microsoft.com/office/drawing/2014/main" id="{3383279F-CA90-462A-B30A-B2BB30E4B1B7}"/>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9339199" y="157924500"/>
          <a:ext cx="1859109" cy="495299"/>
        </a:xfrm>
        <a:prstGeom prst="rect">
          <a:avLst/>
        </a:prstGeom>
      </xdr:spPr>
    </xdr:pic>
    <xdr:clientData/>
  </xdr:twoCellAnchor>
  <xdr:twoCellAnchor>
    <xdr:from>
      <xdr:col>7</xdr:col>
      <xdr:colOff>38100</xdr:colOff>
      <xdr:row>56</xdr:row>
      <xdr:rowOff>66675</xdr:rowOff>
    </xdr:from>
    <xdr:to>
      <xdr:col>7</xdr:col>
      <xdr:colOff>1861460</xdr:colOff>
      <xdr:row>56</xdr:row>
      <xdr:rowOff>552450</xdr:rowOff>
    </xdr:to>
    <xdr:pic>
      <xdr:nvPicPr>
        <xdr:cNvPr id="54" name="Picture 53">
          <a:extLst>
            <a:ext uri="{FF2B5EF4-FFF2-40B4-BE49-F238E27FC236}">
              <a16:creationId xmlns:a16="http://schemas.microsoft.com/office/drawing/2014/main" id="{BA767E3B-7A9E-4F17-B9FE-541425FCC4A6}"/>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9363075" y="31708725"/>
          <a:ext cx="1823360" cy="485775"/>
        </a:xfrm>
        <a:prstGeom prst="rect">
          <a:avLst/>
        </a:prstGeom>
      </xdr:spPr>
    </xdr:pic>
    <xdr:clientData/>
  </xdr:twoCellAnchor>
  <xdr:twoCellAnchor>
    <xdr:from>
      <xdr:col>7</xdr:col>
      <xdr:colOff>47625</xdr:colOff>
      <xdr:row>57</xdr:row>
      <xdr:rowOff>57150</xdr:rowOff>
    </xdr:from>
    <xdr:to>
      <xdr:col>7</xdr:col>
      <xdr:colOff>1870985</xdr:colOff>
      <xdr:row>57</xdr:row>
      <xdr:rowOff>542925</xdr:rowOff>
    </xdr:to>
    <xdr:pic>
      <xdr:nvPicPr>
        <xdr:cNvPr id="55" name="Picture 54">
          <a:extLst>
            <a:ext uri="{FF2B5EF4-FFF2-40B4-BE49-F238E27FC236}">
              <a16:creationId xmlns:a16="http://schemas.microsoft.com/office/drawing/2014/main" id="{48EF3458-F53D-4951-A478-E96CE4C921BE}"/>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9372600" y="32270700"/>
          <a:ext cx="1823360" cy="485775"/>
        </a:xfrm>
        <a:prstGeom prst="rect">
          <a:avLst/>
        </a:prstGeom>
      </xdr:spPr>
    </xdr:pic>
    <xdr:clientData/>
  </xdr:twoCellAnchor>
  <xdr:twoCellAnchor>
    <xdr:from>
      <xdr:col>7</xdr:col>
      <xdr:colOff>47625</xdr:colOff>
      <xdr:row>58</xdr:row>
      <xdr:rowOff>76201</xdr:rowOff>
    </xdr:from>
    <xdr:to>
      <xdr:col>7</xdr:col>
      <xdr:colOff>1835233</xdr:colOff>
      <xdr:row>58</xdr:row>
      <xdr:rowOff>552451</xdr:rowOff>
    </xdr:to>
    <xdr:pic>
      <xdr:nvPicPr>
        <xdr:cNvPr id="56" name="Picture 55">
          <a:extLst>
            <a:ext uri="{FF2B5EF4-FFF2-40B4-BE49-F238E27FC236}">
              <a16:creationId xmlns:a16="http://schemas.microsoft.com/office/drawing/2014/main" id="{7FDBC6F5-23A8-42A3-9203-87A7B300B251}"/>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9372600" y="32861251"/>
          <a:ext cx="1787608" cy="476250"/>
        </a:xfrm>
        <a:prstGeom prst="rect">
          <a:avLst/>
        </a:prstGeom>
      </xdr:spPr>
    </xdr:pic>
    <xdr:clientData/>
  </xdr:twoCellAnchor>
  <xdr:twoCellAnchor>
    <xdr:from>
      <xdr:col>7</xdr:col>
      <xdr:colOff>28575</xdr:colOff>
      <xdr:row>59</xdr:row>
      <xdr:rowOff>57150</xdr:rowOff>
    </xdr:from>
    <xdr:to>
      <xdr:col>7</xdr:col>
      <xdr:colOff>1851935</xdr:colOff>
      <xdr:row>59</xdr:row>
      <xdr:rowOff>542925</xdr:rowOff>
    </xdr:to>
    <xdr:pic>
      <xdr:nvPicPr>
        <xdr:cNvPr id="57" name="Picture 56">
          <a:extLst>
            <a:ext uri="{FF2B5EF4-FFF2-40B4-BE49-F238E27FC236}">
              <a16:creationId xmlns:a16="http://schemas.microsoft.com/office/drawing/2014/main" id="{A8FF314D-BE3D-4032-994B-B0030306B1A8}"/>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9353550" y="33413700"/>
          <a:ext cx="1823360" cy="485775"/>
        </a:xfrm>
        <a:prstGeom prst="rect">
          <a:avLst/>
        </a:prstGeom>
      </xdr:spPr>
    </xdr:pic>
    <xdr:clientData/>
  </xdr:twoCellAnchor>
  <xdr:twoCellAnchor>
    <xdr:from>
      <xdr:col>7</xdr:col>
      <xdr:colOff>28575</xdr:colOff>
      <xdr:row>60</xdr:row>
      <xdr:rowOff>57150</xdr:rowOff>
    </xdr:from>
    <xdr:to>
      <xdr:col>7</xdr:col>
      <xdr:colOff>1851935</xdr:colOff>
      <xdr:row>60</xdr:row>
      <xdr:rowOff>542925</xdr:rowOff>
    </xdr:to>
    <xdr:pic>
      <xdr:nvPicPr>
        <xdr:cNvPr id="58" name="Picture 57">
          <a:extLst>
            <a:ext uri="{FF2B5EF4-FFF2-40B4-BE49-F238E27FC236}">
              <a16:creationId xmlns:a16="http://schemas.microsoft.com/office/drawing/2014/main" id="{C4D18082-0B13-4F75-9833-59AA4D07C482}"/>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9353550" y="33985200"/>
          <a:ext cx="1823360" cy="485775"/>
        </a:xfrm>
        <a:prstGeom prst="rect">
          <a:avLst/>
        </a:prstGeom>
      </xdr:spPr>
    </xdr:pic>
    <xdr:clientData/>
  </xdr:twoCellAnchor>
  <xdr:twoCellAnchor>
    <xdr:from>
      <xdr:col>7</xdr:col>
      <xdr:colOff>38100</xdr:colOff>
      <xdr:row>61</xdr:row>
      <xdr:rowOff>76200</xdr:rowOff>
    </xdr:from>
    <xdr:to>
      <xdr:col>7</xdr:col>
      <xdr:colOff>1861460</xdr:colOff>
      <xdr:row>61</xdr:row>
      <xdr:rowOff>561975</xdr:rowOff>
    </xdr:to>
    <xdr:pic>
      <xdr:nvPicPr>
        <xdr:cNvPr id="59" name="Picture 58">
          <a:extLst>
            <a:ext uri="{FF2B5EF4-FFF2-40B4-BE49-F238E27FC236}">
              <a16:creationId xmlns:a16="http://schemas.microsoft.com/office/drawing/2014/main" id="{6F786703-93CA-401A-B1DD-F9DCF0CF30D5}"/>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9363075" y="34575750"/>
          <a:ext cx="1823360" cy="485775"/>
        </a:xfrm>
        <a:prstGeom prst="rect">
          <a:avLst/>
        </a:prstGeom>
      </xdr:spPr>
    </xdr:pic>
    <xdr:clientData/>
  </xdr:twoCellAnchor>
  <xdr:twoCellAnchor>
    <xdr:from>
      <xdr:col>7</xdr:col>
      <xdr:colOff>47625</xdr:colOff>
      <xdr:row>62</xdr:row>
      <xdr:rowOff>47625</xdr:rowOff>
    </xdr:from>
    <xdr:to>
      <xdr:col>7</xdr:col>
      <xdr:colOff>1866900</xdr:colOff>
      <xdr:row>62</xdr:row>
      <xdr:rowOff>532312</xdr:rowOff>
    </xdr:to>
    <xdr:pic>
      <xdr:nvPicPr>
        <xdr:cNvPr id="60" name="Picture 59">
          <a:extLst>
            <a:ext uri="{FF2B5EF4-FFF2-40B4-BE49-F238E27FC236}">
              <a16:creationId xmlns:a16="http://schemas.microsoft.com/office/drawing/2014/main" id="{14861036-E0E4-4BDA-82C9-D9E8CAE62E4D}"/>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9372600" y="35118675"/>
          <a:ext cx="1819275" cy="484687"/>
        </a:xfrm>
        <a:prstGeom prst="rect">
          <a:avLst/>
        </a:prstGeom>
      </xdr:spPr>
    </xdr:pic>
    <xdr:clientData/>
  </xdr:twoCellAnchor>
  <xdr:twoCellAnchor>
    <xdr:from>
      <xdr:col>7</xdr:col>
      <xdr:colOff>38100</xdr:colOff>
      <xdr:row>63</xdr:row>
      <xdr:rowOff>38100</xdr:rowOff>
    </xdr:from>
    <xdr:to>
      <xdr:col>7</xdr:col>
      <xdr:colOff>1861460</xdr:colOff>
      <xdr:row>63</xdr:row>
      <xdr:rowOff>523875</xdr:rowOff>
    </xdr:to>
    <xdr:pic>
      <xdr:nvPicPr>
        <xdr:cNvPr id="61" name="Picture 60">
          <a:extLst>
            <a:ext uri="{FF2B5EF4-FFF2-40B4-BE49-F238E27FC236}">
              <a16:creationId xmlns:a16="http://schemas.microsoft.com/office/drawing/2014/main" id="{9936335D-7862-43E6-94DA-5EBA57638656}"/>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9363075" y="35680650"/>
          <a:ext cx="1823360" cy="485775"/>
        </a:xfrm>
        <a:prstGeom prst="rect">
          <a:avLst/>
        </a:prstGeom>
      </xdr:spPr>
    </xdr:pic>
    <xdr:clientData/>
  </xdr:twoCellAnchor>
  <xdr:twoCellAnchor>
    <xdr:from>
      <xdr:col>7</xdr:col>
      <xdr:colOff>57150</xdr:colOff>
      <xdr:row>64</xdr:row>
      <xdr:rowOff>85726</xdr:rowOff>
    </xdr:from>
    <xdr:to>
      <xdr:col>7</xdr:col>
      <xdr:colOff>1844758</xdr:colOff>
      <xdr:row>64</xdr:row>
      <xdr:rowOff>561976</xdr:rowOff>
    </xdr:to>
    <xdr:pic>
      <xdr:nvPicPr>
        <xdr:cNvPr id="62" name="Picture 61">
          <a:extLst>
            <a:ext uri="{FF2B5EF4-FFF2-40B4-BE49-F238E27FC236}">
              <a16:creationId xmlns:a16="http://schemas.microsoft.com/office/drawing/2014/main" id="{1C4ECDAF-5D4B-49DC-8EF8-1344453E98FF}"/>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9382125" y="36299776"/>
          <a:ext cx="1787608" cy="476250"/>
        </a:xfrm>
        <a:prstGeom prst="rect">
          <a:avLst/>
        </a:prstGeom>
      </xdr:spPr>
    </xdr:pic>
    <xdr:clientData/>
  </xdr:twoCellAnchor>
  <xdr:twoCellAnchor>
    <xdr:from>
      <xdr:col>7</xdr:col>
      <xdr:colOff>47625</xdr:colOff>
      <xdr:row>65</xdr:row>
      <xdr:rowOff>76200</xdr:rowOff>
    </xdr:from>
    <xdr:to>
      <xdr:col>7</xdr:col>
      <xdr:colOff>1870985</xdr:colOff>
      <xdr:row>65</xdr:row>
      <xdr:rowOff>561975</xdr:rowOff>
    </xdr:to>
    <xdr:pic>
      <xdr:nvPicPr>
        <xdr:cNvPr id="63" name="Picture 62">
          <a:extLst>
            <a:ext uri="{FF2B5EF4-FFF2-40B4-BE49-F238E27FC236}">
              <a16:creationId xmlns:a16="http://schemas.microsoft.com/office/drawing/2014/main" id="{4E75932C-970E-4E6A-B660-F22BD0D1C592}"/>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9372600" y="36918900"/>
          <a:ext cx="1823360" cy="485775"/>
        </a:xfrm>
        <a:prstGeom prst="rect">
          <a:avLst/>
        </a:prstGeom>
      </xdr:spPr>
    </xdr:pic>
    <xdr:clientData/>
  </xdr:twoCellAnchor>
  <xdr:twoCellAnchor>
    <xdr:from>
      <xdr:col>7</xdr:col>
      <xdr:colOff>57150</xdr:colOff>
      <xdr:row>66</xdr:row>
      <xdr:rowOff>76201</xdr:rowOff>
    </xdr:from>
    <xdr:to>
      <xdr:col>7</xdr:col>
      <xdr:colOff>1847850</xdr:colOff>
      <xdr:row>66</xdr:row>
      <xdr:rowOff>553275</xdr:rowOff>
    </xdr:to>
    <xdr:pic>
      <xdr:nvPicPr>
        <xdr:cNvPr id="64" name="Picture 63">
          <a:extLst>
            <a:ext uri="{FF2B5EF4-FFF2-40B4-BE49-F238E27FC236}">
              <a16:creationId xmlns:a16="http://schemas.microsoft.com/office/drawing/2014/main" id="{FFBB83CA-8297-4297-8BFE-23897A1ACA8F}"/>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9382125" y="37518976"/>
          <a:ext cx="1790700" cy="477074"/>
        </a:xfrm>
        <a:prstGeom prst="rect">
          <a:avLst/>
        </a:prstGeom>
      </xdr:spPr>
    </xdr:pic>
    <xdr:clientData/>
  </xdr:twoCellAnchor>
  <xdr:twoCellAnchor>
    <xdr:from>
      <xdr:col>7</xdr:col>
      <xdr:colOff>47625</xdr:colOff>
      <xdr:row>67</xdr:row>
      <xdr:rowOff>76200</xdr:rowOff>
    </xdr:from>
    <xdr:to>
      <xdr:col>7</xdr:col>
      <xdr:colOff>1870985</xdr:colOff>
      <xdr:row>67</xdr:row>
      <xdr:rowOff>561975</xdr:rowOff>
    </xdr:to>
    <xdr:pic>
      <xdr:nvPicPr>
        <xdr:cNvPr id="65" name="Picture 64">
          <a:extLst>
            <a:ext uri="{FF2B5EF4-FFF2-40B4-BE49-F238E27FC236}">
              <a16:creationId xmlns:a16="http://schemas.microsoft.com/office/drawing/2014/main" id="{84C88666-192E-4E8F-BA04-BCE19E379244}"/>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9372600" y="38147625"/>
          <a:ext cx="1823360" cy="485775"/>
        </a:xfrm>
        <a:prstGeom prst="rect">
          <a:avLst/>
        </a:prstGeom>
      </xdr:spPr>
    </xdr:pic>
    <xdr:clientData/>
  </xdr:twoCellAnchor>
  <xdr:twoCellAnchor>
    <xdr:from>
      <xdr:col>7</xdr:col>
      <xdr:colOff>38100</xdr:colOff>
      <xdr:row>68</xdr:row>
      <xdr:rowOff>85726</xdr:rowOff>
    </xdr:from>
    <xdr:to>
      <xdr:col>7</xdr:col>
      <xdr:colOff>1825708</xdr:colOff>
      <xdr:row>68</xdr:row>
      <xdr:rowOff>561976</xdr:rowOff>
    </xdr:to>
    <xdr:pic>
      <xdr:nvPicPr>
        <xdr:cNvPr id="66" name="Picture 65">
          <a:extLst>
            <a:ext uri="{FF2B5EF4-FFF2-40B4-BE49-F238E27FC236}">
              <a16:creationId xmlns:a16="http://schemas.microsoft.com/office/drawing/2014/main" id="{C76D21A3-532A-4E89-BC30-2AB818CF5CF1}"/>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9363075" y="38728651"/>
          <a:ext cx="1787608" cy="476250"/>
        </a:xfrm>
        <a:prstGeom prst="rect">
          <a:avLst/>
        </a:prstGeom>
      </xdr:spPr>
    </xdr:pic>
    <xdr:clientData/>
  </xdr:twoCellAnchor>
  <xdr:twoCellAnchor>
    <xdr:from>
      <xdr:col>7</xdr:col>
      <xdr:colOff>47625</xdr:colOff>
      <xdr:row>69</xdr:row>
      <xdr:rowOff>57151</xdr:rowOff>
    </xdr:from>
    <xdr:to>
      <xdr:col>7</xdr:col>
      <xdr:colOff>1835233</xdr:colOff>
      <xdr:row>69</xdr:row>
      <xdr:rowOff>533401</xdr:rowOff>
    </xdr:to>
    <xdr:pic>
      <xdr:nvPicPr>
        <xdr:cNvPr id="67" name="Picture 66">
          <a:extLst>
            <a:ext uri="{FF2B5EF4-FFF2-40B4-BE49-F238E27FC236}">
              <a16:creationId xmlns:a16="http://schemas.microsoft.com/office/drawing/2014/main" id="{74BA1778-CFFC-44BE-B926-E65A99312F9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9372600" y="39271576"/>
          <a:ext cx="1787608" cy="476250"/>
        </a:xfrm>
        <a:prstGeom prst="rect">
          <a:avLst/>
        </a:prstGeom>
      </xdr:spPr>
    </xdr:pic>
    <xdr:clientData/>
  </xdr:twoCellAnchor>
  <xdr:twoCellAnchor>
    <xdr:from>
      <xdr:col>7</xdr:col>
      <xdr:colOff>66675</xdr:colOff>
      <xdr:row>70</xdr:row>
      <xdr:rowOff>76201</xdr:rowOff>
    </xdr:from>
    <xdr:to>
      <xdr:col>7</xdr:col>
      <xdr:colOff>1854283</xdr:colOff>
      <xdr:row>70</xdr:row>
      <xdr:rowOff>552451</xdr:rowOff>
    </xdr:to>
    <xdr:pic>
      <xdr:nvPicPr>
        <xdr:cNvPr id="68" name="Picture 67">
          <a:extLst>
            <a:ext uri="{FF2B5EF4-FFF2-40B4-BE49-F238E27FC236}">
              <a16:creationId xmlns:a16="http://schemas.microsoft.com/office/drawing/2014/main" id="{04956A9B-5203-42EB-9216-2302F5BAFCEC}"/>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9391650" y="39862126"/>
          <a:ext cx="1787608" cy="476250"/>
        </a:xfrm>
        <a:prstGeom prst="rect">
          <a:avLst/>
        </a:prstGeom>
      </xdr:spPr>
    </xdr:pic>
    <xdr:clientData/>
  </xdr:twoCellAnchor>
  <xdr:twoCellAnchor>
    <xdr:from>
      <xdr:col>7</xdr:col>
      <xdr:colOff>38100</xdr:colOff>
      <xdr:row>71</xdr:row>
      <xdr:rowOff>66675</xdr:rowOff>
    </xdr:from>
    <xdr:to>
      <xdr:col>7</xdr:col>
      <xdr:colOff>1838325</xdr:colOff>
      <xdr:row>71</xdr:row>
      <xdr:rowOff>546286</xdr:rowOff>
    </xdr:to>
    <xdr:pic>
      <xdr:nvPicPr>
        <xdr:cNvPr id="69" name="Picture 68">
          <a:extLst>
            <a:ext uri="{FF2B5EF4-FFF2-40B4-BE49-F238E27FC236}">
              <a16:creationId xmlns:a16="http://schemas.microsoft.com/office/drawing/2014/main" id="{19821C4D-F680-47B3-B27F-B70E179FB9EE}"/>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9363075" y="40424100"/>
          <a:ext cx="1800225" cy="479611"/>
        </a:xfrm>
        <a:prstGeom prst="rect">
          <a:avLst/>
        </a:prstGeom>
      </xdr:spPr>
    </xdr:pic>
    <xdr:clientData/>
  </xdr:twoCellAnchor>
  <xdr:twoCellAnchor>
    <xdr:from>
      <xdr:col>7</xdr:col>
      <xdr:colOff>76200</xdr:colOff>
      <xdr:row>72</xdr:row>
      <xdr:rowOff>66676</xdr:rowOff>
    </xdr:from>
    <xdr:to>
      <xdr:col>7</xdr:col>
      <xdr:colOff>1819275</xdr:colOff>
      <xdr:row>72</xdr:row>
      <xdr:rowOff>531062</xdr:rowOff>
    </xdr:to>
    <xdr:pic>
      <xdr:nvPicPr>
        <xdr:cNvPr id="70" name="Picture 69">
          <a:extLst>
            <a:ext uri="{FF2B5EF4-FFF2-40B4-BE49-F238E27FC236}">
              <a16:creationId xmlns:a16="http://schemas.microsoft.com/office/drawing/2014/main" id="{1453816E-3113-4E32-B93B-FA3E86E8B724}"/>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9401175" y="40995601"/>
          <a:ext cx="1743075" cy="464386"/>
        </a:xfrm>
        <a:prstGeom prst="rect">
          <a:avLst/>
        </a:prstGeom>
      </xdr:spPr>
    </xdr:pic>
    <xdr:clientData/>
  </xdr:twoCellAnchor>
  <xdr:twoCellAnchor>
    <xdr:from>
      <xdr:col>7</xdr:col>
      <xdr:colOff>76200</xdr:colOff>
      <xdr:row>73</xdr:row>
      <xdr:rowOff>66676</xdr:rowOff>
    </xdr:from>
    <xdr:to>
      <xdr:col>7</xdr:col>
      <xdr:colOff>1792304</xdr:colOff>
      <xdr:row>73</xdr:row>
      <xdr:rowOff>523876</xdr:rowOff>
    </xdr:to>
    <xdr:pic>
      <xdr:nvPicPr>
        <xdr:cNvPr id="71" name="Picture 70">
          <a:extLst>
            <a:ext uri="{FF2B5EF4-FFF2-40B4-BE49-F238E27FC236}">
              <a16:creationId xmlns:a16="http://schemas.microsoft.com/office/drawing/2014/main" id="{4FEA3186-17FC-4F6D-A762-E223CD9223F7}"/>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9401175" y="41567101"/>
          <a:ext cx="1716104" cy="457200"/>
        </a:xfrm>
        <a:prstGeom prst="rect">
          <a:avLst/>
        </a:prstGeom>
      </xdr:spPr>
    </xdr:pic>
    <xdr:clientData/>
  </xdr:twoCellAnchor>
  <xdr:twoCellAnchor>
    <xdr:from>
      <xdr:col>7</xdr:col>
      <xdr:colOff>57150</xdr:colOff>
      <xdr:row>74</xdr:row>
      <xdr:rowOff>57150</xdr:rowOff>
    </xdr:from>
    <xdr:to>
      <xdr:col>7</xdr:col>
      <xdr:colOff>1819275</xdr:colOff>
      <xdr:row>74</xdr:row>
      <xdr:rowOff>526611</xdr:rowOff>
    </xdr:to>
    <xdr:pic>
      <xdr:nvPicPr>
        <xdr:cNvPr id="72" name="Picture 71">
          <a:extLst>
            <a:ext uri="{FF2B5EF4-FFF2-40B4-BE49-F238E27FC236}">
              <a16:creationId xmlns:a16="http://schemas.microsoft.com/office/drawing/2014/main" id="{AD31BD45-0994-4216-A13C-B61E242AE1F2}"/>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9382125" y="42129075"/>
          <a:ext cx="1762125" cy="469461"/>
        </a:xfrm>
        <a:prstGeom prst="rect">
          <a:avLst/>
        </a:prstGeom>
      </xdr:spPr>
    </xdr:pic>
    <xdr:clientData/>
  </xdr:twoCellAnchor>
  <xdr:twoCellAnchor>
    <xdr:from>
      <xdr:col>7</xdr:col>
      <xdr:colOff>76200</xdr:colOff>
      <xdr:row>75</xdr:row>
      <xdr:rowOff>66675</xdr:rowOff>
    </xdr:from>
    <xdr:to>
      <xdr:col>7</xdr:col>
      <xdr:colOff>1828056</xdr:colOff>
      <xdr:row>75</xdr:row>
      <xdr:rowOff>533400</xdr:rowOff>
    </xdr:to>
    <xdr:pic>
      <xdr:nvPicPr>
        <xdr:cNvPr id="73" name="Picture 72">
          <a:extLst>
            <a:ext uri="{FF2B5EF4-FFF2-40B4-BE49-F238E27FC236}">
              <a16:creationId xmlns:a16="http://schemas.microsoft.com/office/drawing/2014/main" id="{40A09086-17AB-4425-9B22-83307408E40C}"/>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9401175" y="42710100"/>
          <a:ext cx="1751856" cy="466725"/>
        </a:xfrm>
        <a:prstGeom prst="rect">
          <a:avLst/>
        </a:prstGeom>
      </xdr:spPr>
    </xdr:pic>
    <xdr:clientData/>
  </xdr:twoCellAnchor>
  <xdr:twoCellAnchor>
    <xdr:from>
      <xdr:col>7</xdr:col>
      <xdr:colOff>85725</xdr:colOff>
      <xdr:row>76</xdr:row>
      <xdr:rowOff>66676</xdr:rowOff>
    </xdr:from>
    <xdr:to>
      <xdr:col>7</xdr:col>
      <xdr:colOff>1828800</xdr:colOff>
      <xdr:row>76</xdr:row>
      <xdr:rowOff>531062</xdr:rowOff>
    </xdr:to>
    <xdr:pic>
      <xdr:nvPicPr>
        <xdr:cNvPr id="74" name="Picture 73">
          <a:extLst>
            <a:ext uri="{FF2B5EF4-FFF2-40B4-BE49-F238E27FC236}">
              <a16:creationId xmlns:a16="http://schemas.microsoft.com/office/drawing/2014/main" id="{8FA3F6B6-2112-478B-9BE1-13E1DEA354EA}"/>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9410700" y="43281601"/>
          <a:ext cx="1743075" cy="464386"/>
        </a:xfrm>
        <a:prstGeom prst="rect">
          <a:avLst/>
        </a:prstGeom>
      </xdr:spPr>
    </xdr:pic>
    <xdr:clientData/>
  </xdr:twoCellAnchor>
  <xdr:twoCellAnchor>
    <xdr:from>
      <xdr:col>7</xdr:col>
      <xdr:colOff>76200</xdr:colOff>
      <xdr:row>77</xdr:row>
      <xdr:rowOff>57150</xdr:rowOff>
    </xdr:from>
    <xdr:to>
      <xdr:col>7</xdr:col>
      <xdr:colOff>1828056</xdr:colOff>
      <xdr:row>77</xdr:row>
      <xdr:rowOff>523875</xdr:rowOff>
    </xdr:to>
    <xdr:pic>
      <xdr:nvPicPr>
        <xdr:cNvPr id="75" name="Picture 74">
          <a:extLst>
            <a:ext uri="{FF2B5EF4-FFF2-40B4-BE49-F238E27FC236}">
              <a16:creationId xmlns:a16="http://schemas.microsoft.com/office/drawing/2014/main" id="{10EB01A2-712E-4D40-83CF-2B508FEE8980}"/>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9401175" y="43843575"/>
          <a:ext cx="1751856" cy="466725"/>
        </a:xfrm>
        <a:prstGeom prst="rect">
          <a:avLst/>
        </a:prstGeom>
      </xdr:spPr>
    </xdr:pic>
    <xdr:clientData/>
  </xdr:twoCellAnchor>
  <xdr:twoCellAnchor>
    <xdr:from>
      <xdr:col>7</xdr:col>
      <xdr:colOff>76200</xdr:colOff>
      <xdr:row>78</xdr:row>
      <xdr:rowOff>76200</xdr:rowOff>
    </xdr:from>
    <xdr:to>
      <xdr:col>7</xdr:col>
      <xdr:colOff>1828056</xdr:colOff>
      <xdr:row>78</xdr:row>
      <xdr:rowOff>542925</xdr:rowOff>
    </xdr:to>
    <xdr:pic>
      <xdr:nvPicPr>
        <xdr:cNvPr id="76" name="Picture 75">
          <a:extLst>
            <a:ext uri="{FF2B5EF4-FFF2-40B4-BE49-F238E27FC236}">
              <a16:creationId xmlns:a16="http://schemas.microsoft.com/office/drawing/2014/main" id="{820F142C-9BE1-4B18-A658-2ABDE51629C8}"/>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9401175" y="44434125"/>
          <a:ext cx="1751856" cy="466725"/>
        </a:xfrm>
        <a:prstGeom prst="rect">
          <a:avLst/>
        </a:prstGeom>
      </xdr:spPr>
    </xdr:pic>
    <xdr:clientData/>
  </xdr:twoCellAnchor>
  <xdr:twoCellAnchor>
    <xdr:from>
      <xdr:col>7</xdr:col>
      <xdr:colOff>47624</xdr:colOff>
      <xdr:row>79</xdr:row>
      <xdr:rowOff>76200</xdr:rowOff>
    </xdr:from>
    <xdr:to>
      <xdr:col>7</xdr:col>
      <xdr:colOff>1835233</xdr:colOff>
      <xdr:row>79</xdr:row>
      <xdr:rowOff>552450</xdr:rowOff>
    </xdr:to>
    <xdr:pic>
      <xdr:nvPicPr>
        <xdr:cNvPr id="77" name="Picture 76">
          <a:extLst>
            <a:ext uri="{FF2B5EF4-FFF2-40B4-BE49-F238E27FC236}">
              <a16:creationId xmlns:a16="http://schemas.microsoft.com/office/drawing/2014/main" id="{17225256-F207-4F02-827E-37A9CCE1D304}"/>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9372599" y="45005625"/>
          <a:ext cx="1787609" cy="476250"/>
        </a:xfrm>
        <a:prstGeom prst="rect">
          <a:avLst/>
        </a:prstGeom>
      </xdr:spPr>
    </xdr:pic>
    <xdr:clientData/>
  </xdr:twoCellAnchor>
  <xdr:twoCellAnchor>
    <xdr:from>
      <xdr:col>7</xdr:col>
      <xdr:colOff>38100</xdr:colOff>
      <xdr:row>80</xdr:row>
      <xdr:rowOff>57150</xdr:rowOff>
    </xdr:from>
    <xdr:to>
      <xdr:col>7</xdr:col>
      <xdr:colOff>1861460</xdr:colOff>
      <xdr:row>80</xdr:row>
      <xdr:rowOff>542925</xdr:rowOff>
    </xdr:to>
    <xdr:pic>
      <xdr:nvPicPr>
        <xdr:cNvPr id="78" name="Picture 77">
          <a:extLst>
            <a:ext uri="{FF2B5EF4-FFF2-40B4-BE49-F238E27FC236}">
              <a16:creationId xmlns:a16="http://schemas.microsoft.com/office/drawing/2014/main" id="{97AED4BD-DB39-4710-A33C-4219306F98E1}"/>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9363075" y="45558075"/>
          <a:ext cx="1823360" cy="485775"/>
        </a:xfrm>
        <a:prstGeom prst="rect">
          <a:avLst/>
        </a:prstGeom>
      </xdr:spPr>
    </xdr:pic>
    <xdr:clientData/>
  </xdr:twoCellAnchor>
  <xdr:twoCellAnchor>
    <xdr:from>
      <xdr:col>7</xdr:col>
      <xdr:colOff>85725</xdr:colOff>
      <xdr:row>81</xdr:row>
      <xdr:rowOff>85725</xdr:rowOff>
    </xdr:from>
    <xdr:to>
      <xdr:col>7</xdr:col>
      <xdr:colOff>1838325</xdr:colOff>
      <xdr:row>81</xdr:row>
      <xdr:rowOff>552648</xdr:rowOff>
    </xdr:to>
    <xdr:pic>
      <xdr:nvPicPr>
        <xdr:cNvPr id="79" name="Picture 78">
          <a:extLst>
            <a:ext uri="{FF2B5EF4-FFF2-40B4-BE49-F238E27FC236}">
              <a16:creationId xmlns:a16="http://schemas.microsoft.com/office/drawing/2014/main" id="{86A24F3A-1A25-4B68-9143-CA9FCC12EEF7}"/>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9410700" y="46158150"/>
          <a:ext cx="1752600" cy="466923"/>
        </a:xfrm>
        <a:prstGeom prst="rect">
          <a:avLst/>
        </a:prstGeom>
      </xdr:spPr>
    </xdr:pic>
    <xdr:clientData/>
  </xdr:twoCellAnchor>
  <xdr:twoCellAnchor>
    <xdr:from>
      <xdr:col>7</xdr:col>
      <xdr:colOff>66675</xdr:colOff>
      <xdr:row>83</xdr:row>
      <xdr:rowOff>57151</xdr:rowOff>
    </xdr:from>
    <xdr:to>
      <xdr:col>7</xdr:col>
      <xdr:colOff>1854283</xdr:colOff>
      <xdr:row>83</xdr:row>
      <xdr:rowOff>533401</xdr:rowOff>
    </xdr:to>
    <xdr:pic>
      <xdr:nvPicPr>
        <xdr:cNvPr id="80" name="Picture 79">
          <a:extLst>
            <a:ext uri="{FF2B5EF4-FFF2-40B4-BE49-F238E27FC236}">
              <a16:creationId xmlns:a16="http://schemas.microsoft.com/office/drawing/2014/main" id="{65AEABBF-A21B-47CB-B66A-D3B05C642ED4}"/>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9391650" y="47272576"/>
          <a:ext cx="1787608" cy="476250"/>
        </a:xfrm>
        <a:prstGeom prst="rect">
          <a:avLst/>
        </a:prstGeom>
      </xdr:spPr>
    </xdr:pic>
    <xdr:clientData/>
  </xdr:twoCellAnchor>
  <xdr:twoCellAnchor>
    <xdr:from>
      <xdr:col>7</xdr:col>
      <xdr:colOff>38100</xdr:colOff>
      <xdr:row>84</xdr:row>
      <xdr:rowOff>47626</xdr:rowOff>
    </xdr:from>
    <xdr:to>
      <xdr:col>7</xdr:col>
      <xdr:colOff>1866900</xdr:colOff>
      <xdr:row>84</xdr:row>
      <xdr:rowOff>534850</xdr:rowOff>
    </xdr:to>
    <xdr:pic>
      <xdr:nvPicPr>
        <xdr:cNvPr id="81" name="Picture 80">
          <a:extLst>
            <a:ext uri="{FF2B5EF4-FFF2-40B4-BE49-F238E27FC236}">
              <a16:creationId xmlns:a16="http://schemas.microsoft.com/office/drawing/2014/main" id="{FFD98A21-029C-4D0A-9A6E-6DDCDE619BAB}"/>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9363075" y="47834551"/>
          <a:ext cx="1828800" cy="487224"/>
        </a:xfrm>
        <a:prstGeom prst="rect">
          <a:avLst/>
        </a:prstGeom>
      </xdr:spPr>
    </xdr:pic>
    <xdr:clientData/>
  </xdr:twoCellAnchor>
  <xdr:twoCellAnchor>
    <xdr:from>
      <xdr:col>7</xdr:col>
      <xdr:colOff>47625</xdr:colOff>
      <xdr:row>85</xdr:row>
      <xdr:rowOff>47626</xdr:rowOff>
    </xdr:from>
    <xdr:to>
      <xdr:col>7</xdr:col>
      <xdr:colOff>1819275</xdr:colOff>
      <xdr:row>85</xdr:row>
      <xdr:rowOff>519624</xdr:rowOff>
    </xdr:to>
    <xdr:pic>
      <xdr:nvPicPr>
        <xdr:cNvPr id="82" name="Picture 81">
          <a:extLst>
            <a:ext uri="{FF2B5EF4-FFF2-40B4-BE49-F238E27FC236}">
              <a16:creationId xmlns:a16="http://schemas.microsoft.com/office/drawing/2014/main" id="{A8A21AFC-842A-4FAF-8E1A-C89376D034A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9372600" y="48406051"/>
          <a:ext cx="1771650" cy="471998"/>
        </a:xfrm>
        <a:prstGeom prst="rect">
          <a:avLst/>
        </a:prstGeom>
      </xdr:spPr>
    </xdr:pic>
    <xdr:clientData/>
  </xdr:twoCellAnchor>
  <xdr:twoCellAnchor>
    <xdr:from>
      <xdr:col>7</xdr:col>
      <xdr:colOff>28575</xdr:colOff>
      <xdr:row>87</xdr:row>
      <xdr:rowOff>66675</xdr:rowOff>
    </xdr:from>
    <xdr:to>
      <xdr:col>7</xdr:col>
      <xdr:colOff>1851935</xdr:colOff>
      <xdr:row>87</xdr:row>
      <xdr:rowOff>552450</xdr:rowOff>
    </xdr:to>
    <xdr:pic>
      <xdr:nvPicPr>
        <xdr:cNvPr id="84" name="Picture 83">
          <a:extLst>
            <a:ext uri="{FF2B5EF4-FFF2-40B4-BE49-F238E27FC236}">
              <a16:creationId xmlns:a16="http://schemas.microsoft.com/office/drawing/2014/main" id="{98352DF0-B91E-4B7D-9A37-2515461CB346}"/>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9353550" y="49568100"/>
          <a:ext cx="1823360" cy="485775"/>
        </a:xfrm>
        <a:prstGeom prst="rect">
          <a:avLst/>
        </a:prstGeom>
      </xdr:spPr>
    </xdr:pic>
    <xdr:clientData/>
  </xdr:twoCellAnchor>
  <xdr:twoCellAnchor>
    <xdr:from>
      <xdr:col>7</xdr:col>
      <xdr:colOff>28575</xdr:colOff>
      <xdr:row>88</xdr:row>
      <xdr:rowOff>57150</xdr:rowOff>
    </xdr:from>
    <xdr:to>
      <xdr:col>7</xdr:col>
      <xdr:colOff>1851935</xdr:colOff>
      <xdr:row>88</xdr:row>
      <xdr:rowOff>542925</xdr:rowOff>
    </xdr:to>
    <xdr:pic>
      <xdr:nvPicPr>
        <xdr:cNvPr id="85" name="Picture 84">
          <a:extLst>
            <a:ext uri="{FF2B5EF4-FFF2-40B4-BE49-F238E27FC236}">
              <a16:creationId xmlns:a16="http://schemas.microsoft.com/office/drawing/2014/main" id="{71D77864-69EF-4DD7-873E-40336FD67EAF}"/>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9353550" y="50130075"/>
          <a:ext cx="1823360" cy="485775"/>
        </a:xfrm>
        <a:prstGeom prst="rect">
          <a:avLst/>
        </a:prstGeom>
      </xdr:spPr>
    </xdr:pic>
    <xdr:clientData/>
  </xdr:twoCellAnchor>
  <xdr:twoCellAnchor>
    <xdr:from>
      <xdr:col>7</xdr:col>
      <xdr:colOff>38100</xdr:colOff>
      <xdr:row>89</xdr:row>
      <xdr:rowOff>85725</xdr:rowOff>
    </xdr:from>
    <xdr:to>
      <xdr:col>7</xdr:col>
      <xdr:colOff>1857375</xdr:colOff>
      <xdr:row>89</xdr:row>
      <xdr:rowOff>570412</xdr:rowOff>
    </xdr:to>
    <xdr:pic>
      <xdr:nvPicPr>
        <xdr:cNvPr id="86" name="Picture 85">
          <a:extLst>
            <a:ext uri="{FF2B5EF4-FFF2-40B4-BE49-F238E27FC236}">
              <a16:creationId xmlns:a16="http://schemas.microsoft.com/office/drawing/2014/main" id="{7EE31724-1C7F-4E66-BDAA-F6524512D6BF}"/>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9363075" y="50730150"/>
          <a:ext cx="1819275" cy="484687"/>
        </a:xfrm>
        <a:prstGeom prst="rect">
          <a:avLst/>
        </a:prstGeom>
      </xdr:spPr>
    </xdr:pic>
    <xdr:clientData/>
  </xdr:twoCellAnchor>
  <xdr:twoCellAnchor>
    <xdr:from>
      <xdr:col>7</xdr:col>
      <xdr:colOff>28575</xdr:colOff>
      <xdr:row>90</xdr:row>
      <xdr:rowOff>57151</xdr:rowOff>
    </xdr:from>
    <xdr:to>
      <xdr:col>7</xdr:col>
      <xdr:colOff>1866900</xdr:colOff>
      <xdr:row>90</xdr:row>
      <xdr:rowOff>546913</xdr:rowOff>
    </xdr:to>
    <xdr:pic>
      <xdr:nvPicPr>
        <xdr:cNvPr id="87" name="Picture 86">
          <a:extLst>
            <a:ext uri="{FF2B5EF4-FFF2-40B4-BE49-F238E27FC236}">
              <a16:creationId xmlns:a16="http://schemas.microsoft.com/office/drawing/2014/main" id="{A1AD7465-A2FB-4503-8251-E698D34F0739}"/>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9353550" y="51330226"/>
          <a:ext cx="1838325" cy="489762"/>
        </a:xfrm>
        <a:prstGeom prst="rect">
          <a:avLst/>
        </a:prstGeom>
      </xdr:spPr>
    </xdr:pic>
    <xdr:clientData/>
  </xdr:twoCellAnchor>
  <xdr:twoCellAnchor>
    <xdr:from>
      <xdr:col>7</xdr:col>
      <xdr:colOff>47625</xdr:colOff>
      <xdr:row>91</xdr:row>
      <xdr:rowOff>85725</xdr:rowOff>
    </xdr:from>
    <xdr:to>
      <xdr:col>7</xdr:col>
      <xdr:colOff>1857375</xdr:colOff>
      <xdr:row>91</xdr:row>
      <xdr:rowOff>567874</xdr:rowOff>
    </xdr:to>
    <xdr:pic>
      <xdr:nvPicPr>
        <xdr:cNvPr id="88" name="Picture 87">
          <a:extLst>
            <a:ext uri="{FF2B5EF4-FFF2-40B4-BE49-F238E27FC236}">
              <a16:creationId xmlns:a16="http://schemas.microsoft.com/office/drawing/2014/main" id="{2186993E-AAD9-46F3-83D4-4326B3B2ECE2}"/>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9372600" y="51987450"/>
          <a:ext cx="1809750" cy="482149"/>
        </a:xfrm>
        <a:prstGeom prst="rect">
          <a:avLst/>
        </a:prstGeom>
      </xdr:spPr>
    </xdr:pic>
    <xdr:clientData/>
  </xdr:twoCellAnchor>
  <xdr:twoCellAnchor>
    <xdr:from>
      <xdr:col>7</xdr:col>
      <xdr:colOff>28575</xdr:colOff>
      <xdr:row>92</xdr:row>
      <xdr:rowOff>95250</xdr:rowOff>
    </xdr:from>
    <xdr:to>
      <xdr:col>7</xdr:col>
      <xdr:colOff>1851935</xdr:colOff>
      <xdr:row>92</xdr:row>
      <xdr:rowOff>581025</xdr:rowOff>
    </xdr:to>
    <xdr:pic>
      <xdr:nvPicPr>
        <xdr:cNvPr id="89" name="Picture 88">
          <a:extLst>
            <a:ext uri="{FF2B5EF4-FFF2-40B4-BE49-F238E27FC236}">
              <a16:creationId xmlns:a16="http://schemas.microsoft.com/office/drawing/2014/main" id="{FADB56C4-9F8F-48F5-A7D3-B44C73A66E2C}"/>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9353550" y="52625625"/>
          <a:ext cx="1823360" cy="485775"/>
        </a:xfrm>
        <a:prstGeom prst="rect">
          <a:avLst/>
        </a:prstGeom>
      </xdr:spPr>
    </xdr:pic>
    <xdr:clientData/>
  </xdr:twoCellAnchor>
  <xdr:twoCellAnchor>
    <xdr:from>
      <xdr:col>7</xdr:col>
      <xdr:colOff>28575</xdr:colOff>
      <xdr:row>93</xdr:row>
      <xdr:rowOff>95250</xdr:rowOff>
    </xdr:from>
    <xdr:to>
      <xdr:col>7</xdr:col>
      <xdr:colOff>1851935</xdr:colOff>
      <xdr:row>93</xdr:row>
      <xdr:rowOff>581025</xdr:rowOff>
    </xdr:to>
    <xdr:pic>
      <xdr:nvPicPr>
        <xdr:cNvPr id="90" name="Picture 89">
          <a:extLst>
            <a:ext uri="{FF2B5EF4-FFF2-40B4-BE49-F238E27FC236}">
              <a16:creationId xmlns:a16="http://schemas.microsoft.com/office/drawing/2014/main" id="{D907DBD9-0B80-4DC4-93F0-1DE7220A2A6B}"/>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9353550" y="53254275"/>
          <a:ext cx="1823360" cy="485775"/>
        </a:xfrm>
        <a:prstGeom prst="rect">
          <a:avLst/>
        </a:prstGeom>
      </xdr:spPr>
    </xdr:pic>
    <xdr:clientData/>
  </xdr:twoCellAnchor>
  <xdr:twoCellAnchor>
    <xdr:from>
      <xdr:col>7</xdr:col>
      <xdr:colOff>9525</xdr:colOff>
      <xdr:row>94</xdr:row>
      <xdr:rowOff>95251</xdr:rowOff>
    </xdr:from>
    <xdr:to>
      <xdr:col>7</xdr:col>
      <xdr:colOff>1868637</xdr:colOff>
      <xdr:row>94</xdr:row>
      <xdr:rowOff>590551</xdr:rowOff>
    </xdr:to>
    <xdr:pic>
      <xdr:nvPicPr>
        <xdr:cNvPr id="91" name="Picture 90">
          <a:extLst>
            <a:ext uri="{FF2B5EF4-FFF2-40B4-BE49-F238E27FC236}">
              <a16:creationId xmlns:a16="http://schemas.microsoft.com/office/drawing/2014/main" id="{D7F342DA-1E03-439C-B3E9-A0EA280BA3DE}"/>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9334500" y="53882926"/>
          <a:ext cx="1859112" cy="495300"/>
        </a:xfrm>
        <a:prstGeom prst="rect">
          <a:avLst/>
        </a:prstGeom>
      </xdr:spPr>
    </xdr:pic>
    <xdr:clientData/>
  </xdr:twoCellAnchor>
  <xdr:twoCellAnchor>
    <xdr:from>
      <xdr:col>7</xdr:col>
      <xdr:colOff>28442</xdr:colOff>
      <xdr:row>95</xdr:row>
      <xdr:rowOff>85726</xdr:rowOff>
    </xdr:from>
    <xdr:to>
      <xdr:col>8</xdr:col>
      <xdr:colOff>1606</xdr:colOff>
      <xdr:row>95</xdr:row>
      <xdr:rowOff>581026</xdr:rowOff>
    </xdr:to>
    <xdr:pic>
      <xdr:nvPicPr>
        <xdr:cNvPr id="92" name="Picture 91">
          <a:extLst>
            <a:ext uri="{FF2B5EF4-FFF2-40B4-BE49-F238E27FC236}">
              <a16:creationId xmlns:a16="http://schemas.microsoft.com/office/drawing/2014/main" id="{24D53FE5-582F-4485-9EC2-0B207FFEDE13}"/>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9353417" y="54502051"/>
          <a:ext cx="1859114" cy="495300"/>
        </a:xfrm>
        <a:prstGeom prst="rect">
          <a:avLst/>
        </a:prstGeom>
      </xdr:spPr>
    </xdr:pic>
    <xdr:clientData/>
  </xdr:twoCellAnchor>
  <xdr:twoCellAnchor>
    <xdr:from>
      <xdr:col>7</xdr:col>
      <xdr:colOff>9525</xdr:colOff>
      <xdr:row>96</xdr:row>
      <xdr:rowOff>95251</xdr:rowOff>
    </xdr:from>
    <xdr:to>
      <xdr:col>7</xdr:col>
      <xdr:colOff>1868637</xdr:colOff>
      <xdr:row>96</xdr:row>
      <xdr:rowOff>590551</xdr:rowOff>
    </xdr:to>
    <xdr:pic>
      <xdr:nvPicPr>
        <xdr:cNvPr id="93" name="Picture 92">
          <a:extLst>
            <a:ext uri="{FF2B5EF4-FFF2-40B4-BE49-F238E27FC236}">
              <a16:creationId xmlns:a16="http://schemas.microsoft.com/office/drawing/2014/main" id="{D4444BF4-12A0-46A5-8837-B7C92AC8617E}"/>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9334500" y="55140226"/>
          <a:ext cx="1859112" cy="495300"/>
        </a:xfrm>
        <a:prstGeom prst="rect">
          <a:avLst/>
        </a:prstGeom>
      </xdr:spPr>
    </xdr:pic>
    <xdr:clientData/>
  </xdr:twoCellAnchor>
  <xdr:twoCellAnchor>
    <xdr:from>
      <xdr:col>7</xdr:col>
      <xdr:colOff>28575</xdr:colOff>
      <xdr:row>97</xdr:row>
      <xdr:rowOff>85726</xdr:rowOff>
    </xdr:from>
    <xdr:to>
      <xdr:col>8</xdr:col>
      <xdr:colOff>1737</xdr:colOff>
      <xdr:row>97</xdr:row>
      <xdr:rowOff>581026</xdr:rowOff>
    </xdr:to>
    <xdr:pic>
      <xdr:nvPicPr>
        <xdr:cNvPr id="94" name="Picture 93">
          <a:extLst>
            <a:ext uri="{FF2B5EF4-FFF2-40B4-BE49-F238E27FC236}">
              <a16:creationId xmlns:a16="http://schemas.microsoft.com/office/drawing/2014/main" id="{5EBCC1B0-B275-4827-B89B-2DE68EBF8D7E}"/>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9353550" y="55759351"/>
          <a:ext cx="1859112" cy="495300"/>
        </a:xfrm>
        <a:prstGeom prst="rect">
          <a:avLst/>
        </a:prstGeom>
      </xdr:spPr>
    </xdr:pic>
    <xdr:clientData/>
  </xdr:twoCellAnchor>
  <xdr:twoCellAnchor>
    <xdr:from>
      <xdr:col>7</xdr:col>
      <xdr:colOff>28575</xdr:colOff>
      <xdr:row>98</xdr:row>
      <xdr:rowOff>104776</xdr:rowOff>
    </xdr:from>
    <xdr:to>
      <xdr:col>8</xdr:col>
      <xdr:colOff>1737</xdr:colOff>
      <xdr:row>98</xdr:row>
      <xdr:rowOff>600076</xdr:rowOff>
    </xdr:to>
    <xdr:pic>
      <xdr:nvPicPr>
        <xdr:cNvPr id="95" name="Picture 94">
          <a:extLst>
            <a:ext uri="{FF2B5EF4-FFF2-40B4-BE49-F238E27FC236}">
              <a16:creationId xmlns:a16="http://schemas.microsoft.com/office/drawing/2014/main" id="{81A7D1C4-3C23-42BD-AC3E-932E1B1D2C7D}"/>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9353550" y="56407051"/>
          <a:ext cx="1859112" cy="495300"/>
        </a:xfrm>
        <a:prstGeom prst="rect">
          <a:avLst/>
        </a:prstGeom>
      </xdr:spPr>
    </xdr:pic>
    <xdr:clientData/>
  </xdr:twoCellAnchor>
  <xdr:twoCellAnchor>
    <xdr:from>
      <xdr:col>7</xdr:col>
      <xdr:colOff>38100</xdr:colOff>
      <xdr:row>99</xdr:row>
      <xdr:rowOff>95251</xdr:rowOff>
    </xdr:from>
    <xdr:to>
      <xdr:col>7</xdr:col>
      <xdr:colOff>1876425</xdr:colOff>
      <xdr:row>99</xdr:row>
      <xdr:rowOff>585013</xdr:rowOff>
    </xdr:to>
    <xdr:pic>
      <xdr:nvPicPr>
        <xdr:cNvPr id="96" name="Picture 95">
          <a:extLst>
            <a:ext uri="{FF2B5EF4-FFF2-40B4-BE49-F238E27FC236}">
              <a16:creationId xmlns:a16="http://schemas.microsoft.com/office/drawing/2014/main" id="{7281C70D-EE59-4B64-B861-21BA4C786C81}"/>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9363075" y="57026176"/>
          <a:ext cx="1838325" cy="489762"/>
        </a:xfrm>
        <a:prstGeom prst="rect">
          <a:avLst/>
        </a:prstGeom>
      </xdr:spPr>
    </xdr:pic>
    <xdr:clientData/>
  </xdr:twoCellAnchor>
  <xdr:twoCellAnchor>
    <xdr:from>
      <xdr:col>7</xdr:col>
      <xdr:colOff>19050</xdr:colOff>
      <xdr:row>100</xdr:row>
      <xdr:rowOff>57151</xdr:rowOff>
    </xdr:from>
    <xdr:to>
      <xdr:col>7</xdr:col>
      <xdr:colOff>1857375</xdr:colOff>
      <xdr:row>100</xdr:row>
      <xdr:rowOff>546913</xdr:rowOff>
    </xdr:to>
    <xdr:pic>
      <xdr:nvPicPr>
        <xdr:cNvPr id="97" name="Picture 96">
          <a:extLst>
            <a:ext uri="{FF2B5EF4-FFF2-40B4-BE49-F238E27FC236}">
              <a16:creationId xmlns:a16="http://schemas.microsoft.com/office/drawing/2014/main" id="{686A1169-B683-4235-BBA6-2D514AD61CC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9344025" y="57616726"/>
          <a:ext cx="1838325" cy="489762"/>
        </a:xfrm>
        <a:prstGeom prst="rect">
          <a:avLst/>
        </a:prstGeom>
      </xdr:spPr>
    </xdr:pic>
    <xdr:clientData/>
  </xdr:twoCellAnchor>
  <xdr:twoCellAnchor>
    <xdr:from>
      <xdr:col>7</xdr:col>
      <xdr:colOff>47625</xdr:colOff>
      <xdr:row>101</xdr:row>
      <xdr:rowOff>76201</xdr:rowOff>
    </xdr:from>
    <xdr:to>
      <xdr:col>7</xdr:col>
      <xdr:colOff>1870981</xdr:colOff>
      <xdr:row>101</xdr:row>
      <xdr:rowOff>561975</xdr:rowOff>
    </xdr:to>
    <xdr:pic>
      <xdr:nvPicPr>
        <xdr:cNvPr id="98" name="Picture 97">
          <a:extLst>
            <a:ext uri="{FF2B5EF4-FFF2-40B4-BE49-F238E27FC236}">
              <a16:creationId xmlns:a16="http://schemas.microsoft.com/office/drawing/2014/main" id="{0F7C591C-7522-42A9-B6B7-005FEE5413FC}"/>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9372600" y="58264426"/>
          <a:ext cx="1823356" cy="485774"/>
        </a:xfrm>
        <a:prstGeom prst="rect">
          <a:avLst/>
        </a:prstGeom>
      </xdr:spPr>
    </xdr:pic>
    <xdr:clientData/>
  </xdr:twoCellAnchor>
  <xdr:twoCellAnchor>
    <xdr:from>
      <xdr:col>7</xdr:col>
      <xdr:colOff>28575</xdr:colOff>
      <xdr:row>102</xdr:row>
      <xdr:rowOff>76201</xdr:rowOff>
    </xdr:from>
    <xdr:to>
      <xdr:col>7</xdr:col>
      <xdr:colOff>1857375</xdr:colOff>
      <xdr:row>102</xdr:row>
      <xdr:rowOff>563425</xdr:rowOff>
    </xdr:to>
    <xdr:pic>
      <xdr:nvPicPr>
        <xdr:cNvPr id="99" name="Picture 98">
          <a:extLst>
            <a:ext uri="{FF2B5EF4-FFF2-40B4-BE49-F238E27FC236}">
              <a16:creationId xmlns:a16="http://schemas.microsoft.com/office/drawing/2014/main" id="{652A29EB-F393-4E95-A536-E4FBEC2D0FE8}"/>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9353550" y="58893076"/>
          <a:ext cx="1828800" cy="487224"/>
        </a:xfrm>
        <a:prstGeom prst="rect">
          <a:avLst/>
        </a:prstGeom>
      </xdr:spPr>
    </xdr:pic>
    <xdr:clientData/>
  </xdr:twoCellAnchor>
  <xdr:twoCellAnchor>
    <xdr:from>
      <xdr:col>7</xdr:col>
      <xdr:colOff>19050</xdr:colOff>
      <xdr:row>103</xdr:row>
      <xdr:rowOff>76201</xdr:rowOff>
    </xdr:from>
    <xdr:to>
      <xdr:col>7</xdr:col>
      <xdr:colOff>1878162</xdr:colOff>
      <xdr:row>103</xdr:row>
      <xdr:rowOff>571501</xdr:rowOff>
    </xdr:to>
    <xdr:pic>
      <xdr:nvPicPr>
        <xdr:cNvPr id="100" name="Picture 99">
          <a:extLst>
            <a:ext uri="{FF2B5EF4-FFF2-40B4-BE49-F238E27FC236}">
              <a16:creationId xmlns:a16="http://schemas.microsoft.com/office/drawing/2014/main" id="{0C9D2EE5-CEA7-426D-85A2-13AC470101A2}"/>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9344025" y="59521726"/>
          <a:ext cx="1859112" cy="495300"/>
        </a:xfrm>
        <a:prstGeom prst="rect">
          <a:avLst/>
        </a:prstGeom>
      </xdr:spPr>
    </xdr:pic>
    <xdr:clientData/>
  </xdr:twoCellAnchor>
  <xdr:twoCellAnchor>
    <xdr:from>
      <xdr:col>7</xdr:col>
      <xdr:colOff>28575</xdr:colOff>
      <xdr:row>104</xdr:row>
      <xdr:rowOff>76201</xdr:rowOff>
    </xdr:from>
    <xdr:to>
      <xdr:col>7</xdr:col>
      <xdr:colOff>1851931</xdr:colOff>
      <xdr:row>104</xdr:row>
      <xdr:rowOff>561975</xdr:rowOff>
    </xdr:to>
    <xdr:pic>
      <xdr:nvPicPr>
        <xdr:cNvPr id="101" name="Picture 100">
          <a:extLst>
            <a:ext uri="{FF2B5EF4-FFF2-40B4-BE49-F238E27FC236}">
              <a16:creationId xmlns:a16="http://schemas.microsoft.com/office/drawing/2014/main" id="{B1F41EBE-9140-4E8C-83B1-1DEC9820136E}"/>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9353550" y="60150376"/>
          <a:ext cx="1823356" cy="485774"/>
        </a:xfrm>
        <a:prstGeom prst="rect">
          <a:avLst/>
        </a:prstGeom>
      </xdr:spPr>
    </xdr:pic>
    <xdr:clientData/>
  </xdr:twoCellAnchor>
  <xdr:twoCellAnchor>
    <xdr:from>
      <xdr:col>7</xdr:col>
      <xdr:colOff>28576</xdr:colOff>
      <xdr:row>105</xdr:row>
      <xdr:rowOff>95251</xdr:rowOff>
    </xdr:from>
    <xdr:to>
      <xdr:col>8</xdr:col>
      <xdr:colOff>1736</xdr:colOff>
      <xdr:row>105</xdr:row>
      <xdr:rowOff>590550</xdr:rowOff>
    </xdr:to>
    <xdr:pic>
      <xdr:nvPicPr>
        <xdr:cNvPr id="102" name="Picture 101">
          <a:extLst>
            <a:ext uri="{FF2B5EF4-FFF2-40B4-BE49-F238E27FC236}">
              <a16:creationId xmlns:a16="http://schemas.microsoft.com/office/drawing/2014/main" id="{2E5C3515-DCCE-4250-8884-9727B1AE9F23}"/>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9353551" y="60798076"/>
          <a:ext cx="1859110" cy="495299"/>
        </a:xfrm>
        <a:prstGeom prst="rect">
          <a:avLst/>
        </a:prstGeom>
      </xdr:spPr>
    </xdr:pic>
    <xdr:clientData/>
  </xdr:twoCellAnchor>
  <xdr:twoCellAnchor>
    <xdr:from>
      <xdr:col>7</xdr:col>
      <xdr:colOff>19050</xdr:colOff>
      <xdr:row>106</xdr:row>
      <xdr:rowOff>76201</xdr:rowOff>
    </xdr:from>
    <xdr:to>
      <xdr:col>7</xdr:col>
      <xdr:colOff>1878162</xdr:colOff>
      <xdr:row>106</xdr:row>
      <xdr:rowOff>571501</xdr:rowOff>
    </xdr:to>
    <xdr:pic>
      <xdr:nvPicPr>
        <xdr:cNvPr id="103" name="Picture 102">
          <a:extLst>
            <a:ext uri="{FF2B5EF4-FFF2-40B4-BE49-F238E27FC236}">
              <a16:creationId xmlns:a16="http://schemas.microsoft.com/office/drawing/2014/main" id="{6876DB98-10BF-42CD-8087-0DAE1E516D2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9344025" y="61407676"/>
          <a:ext cx="1859112" cy="495300"/>
        </a:xfrm>
        <a:prstGeom prst="rect">
          <a:avLst/>
        </a:prstGeom>
      </xdr:spPr>
    </xdr:pic>
    <xdr:clientData/>
  </xdr:twoCellAnchor>
  <xdr:twoCellAnchor>
    <xdr:from>
      <xdr:col>7</xdr:col>
      <xdr:colOff>9525</xdr:colOff>
      <xdr:row>107</xdr:row>
      <xdr:rowOff>47625</xdr:rowOff>
    </xdr:from>
    <xdr:to>
      <xdr:col>7</xdr:col>
      <xdr:colOff>1866900</xdr:colOff>
      <xdr:row>107</xdr:row>
      <xdr:rowOff>542462</xdr:rowOff>
    </xdr:to>
    <xdr:pic>
      <xdr:nvPicPr>
        <xdr:cNvPr id="104" name="Picture 103">
          <a:extLst>
            <a:ext uri="{FF2B5EF4-FFF2-40B4-BE49-F238E27FC236}">
              <a16:creationId xmlns:a16="http://schemas.microsoft.com/office/drawing/2014/main" id="{9CF9DAAE-7FF8-458F-BF18-D4419F868973}"/>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9334500" y="62007750"/>
          <a:ext cx="1857375" cy="494837"/>
        </a:xfrm>
        <a:prstGeom prst="rect">
          <a:avLst/>
        </a:prstGeom>
      </xdr:spPr>
    </xdr:pic>
    <xdr:clientData/>
  </xdr:twoCellAnchor>
  <xdr:twoCellAnchor>
    <xdr:from>
      <xdr:col>7</xdr:col>
      <xdr:colOff>9525</xdr:colOff>
      <xdr:row>108</xdr:row>
      <xdr:rowOff>47626</xdr:rowOff>
    </xdr:from>
    <xdr:to>
      <xdr:col>7</xdr:col>
      <xdr:colOff>1868637</xdr:colOff>
      <xdr:row>108</xdr:row>
      <xdr:rowOff>542926</xdr:rowOff>
    </xdr:to>
    <xdr:pic>
      <xdr:nvPicPr>
        <xdr:cNvPr id="105" name="Picture 104">
          <a:extLst>
            <a:ext uri="{FF2B5EF4-FFF2-40B4-BE49-F238E27FC236}">
              <a16:creationId xmlns:a16="http://schemas.microsoft.com/office/drawing/2014/main" id="{9C7F1875-140C-4988-919E-1673118316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9334500" y="62579251"/>
          <a:ext cx="1859112" cy="495300"/>
        </a:xfrm>
        <a:prstGeom prst="rect">
          <a:avLst/>
        </a:prstGeom>
      </xdr:spPr>
    </xdr:pic>
    <xdr:clientData/>
  </xdr:twoCellAnchor>
  <xdr:twoCellAnchor>
    <xdr:from>
      <xdr:col>7</xdr:col>
      <xdr:colOff>38101</xdr:colOff>
      <xdr:row>109</xdr:row>
      <xdr:rowOff>95251</xdr:rowOff>
    </xdr:from>
    <xdr:to>
      <xdr:col>7</xdr:col>
      <xdr:colOff>1866900</xdr:colOff>
      <xdr:row>109</xdr:row>
      <xdr:rowOff>582474</xdr:rowOff>
    </xdr:to>
    <xdr:pic>
      <xdr:nvPicPr>
        <xdr:cNvPr id="106" name="Picture 105">
          <a:extLst>
            <a:ext uri="{FF2B5EF4-FFF2-40B4-BE49-F238E27FC236}">
              <a16:creationId xmlns:a16="http://schemas.microsoft.com/office/drawing/2014/main" id="{D1F9164D-CE69-4CE0-92BF-683FA1922047}"/>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9363076" y="63198376"/>
          <a:ext cx="1828799" cy="487223"/>
        </a:xfrm>
        <a:prstGeom prst="rect">
          <a:avLst/>
        </a:prstGeom>
      </xdr:spPr>
    </xdr:pic>
    <xdr:clientData/>
  </xdr:twoCellAnchor>
  <xdr:twoCellAnchor>
    <xdr:from>
      <xdr:col>7</xdr:col>
      <xdr:colOff>28575</xdr:colOff>
      <xdr:row>110</xdr:row>
      <xdr:rowOff>95251</xdr:rowOff>
    </xdr:from>
    <xdr:to>
      <xdr:col>7</xdr:col>
      <xdr:colOff>1866900</xdr:colOff>
      <xdr:row>110</xdr:row>
      <xdr:rowOff>585013</xdr:rowOff>
    </xdr:to>
    <xdr:pic>
      <xdr:nvPicPr>
        <xdr:cNvPr id="107" name="Picture 106">
          <a:extLst>
            <a:ext uri="{FF2B5EF4-FFF2-40B4-BE49-F238E27FC236}">
              <a16:creationId xmlns:a16="http://schemas.microsoft.com/office/drawing/2014/main" id="{B79732E0-1090-4705-9D79-3DA69EDF200E}"/>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9353550" y="63827026"/>
          <a:ext cx="1838325" cy="489762"/>
        </a:xfrm>
        <a:prstGeom prst="rect">
          <a:avLst/>
        </a:prstGeom>
      </xdr:spPr>
    </xdr:pic>
    <xdr:clientData/>
  </xdr:twoCellAnchor>
  <xdr:twoCellAnchor>
    <xdr:from>
      <xdr:col>7</xdr:col>
      <xdr:colOff>19050</xdr:colOff>
      <xdr:row>111</xdr:row>
      <xdr:rowOff>66675</xdr:rowOff>
    </xdr:from>
    <xdr:to>
      <xdr:col>7</xdr:col>
      <xdr:colOff>1878162</xdr:colOff>
      <xdr:row>111</xdr:row>
      <xdr:rowOff>561975</xdr:rowOff>
    </xdr:to>
    <xdr:pic>
      <xdr:nvPicPr>
        <xdr:cNvPr id="108" name="Picture 107">
          <a:extLst>
            <a:ext uri="{FF2B5EF4-FFF2-40B4-BE49-F238E27FC236}">
              <a16:creationId xmlns:a16="http://schemas.microsoft.com/office/drawing/2014/main" id="{A2AA975A-148D-45B2-B9A9-89466EF73265}"/>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9344025" y="64427100"/>
          <a:ext cx="1859112" cy="495300"/>
        </a:xfrm>
        <a:prstGeom prst="rect">
          <a:avLst/>
        </a:prstGeom>
      </xdr:spPr>
    </xdr:pic>
    <xdr:clientData/>
  </xdr:twoCellAnchor>
  <xdr:twoCellAnchor>
    <xdr:from>
      <xdr:col>7</xdr:col>
      <xdr:colOff>28575</xdr:colOff>
      <xdr:row>112</xdr:row>
      <xdr:rowOff>47626</xdr:rowOff>
    </xdr:from>
    <xdr:to>
      <xdr:col>8</xdr:col>
      <xdr:colOff>1737</xdr:colOff>
      <xdr:row>112</xdr:row>
      <xdr:rowOff>542926</xdr:rowOff>
    </xdr:to>
    <xdr:pic>
      <xdr:nvPicPr>
        <xdr:cNvPr id="109" name="Picture 108">
          <a:extLst>
            <a:ext uri="{FF2B5EF4-FFF2-40B4-BE49-F238E27FC236}">
              <a16:creationId xmlns:a16="http://schemas.microsoft.com/office/drawing/2014/main" id="{03C53D93-0728-47EC-85C4-AD20546E030A}"/>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9353550" y="65036701"/>
          <a:ext cx="1859112" cy="495300"/>
        </a:xfrm>
        <a:prstGeom prst="rect">
          <a:avLst/>
        </a:prstGeom>
      </xdr:spPr>
    </xdr:pic>
    <xdr:clientData/>
  </xdr:twoCellAnchor>
  <xdr:twoCellAnchor>
    <xdr:from>
      <xdr:col>7</xdr:col>
      <xdr:colOff>19050</xdr:colOff>
      <xdr:row>113</xdr:row>
      <xdr:rowOff>47626</xdr:rowOff>
    </xdr:from>
    <xdr:to>
      <xdr:col>7</xdr:col>
      <xdr:colOff>1878162</xdr:colOff>
      <xdr:row>113</xdr:row>
      <xdr:rowOff>542926</xdr:rowOff>
    </xdr:to>
    <xdr:pic>
      <xdr:nvPicPr>
        <xdr:cNvPr id="110" name="Picture 109">
          <a:extLst>
            <a:ext uri="{FF2B5EF4-FFF2-40B4-BE49-F238E27FC236}">
              <a16:creationId xmlns:a16="http://schemas.microsoft.com/office/drawing/2014/main" id="{B6E1A0C8-FA46-4AAA-A916-E6B39CEF1E8B}"/>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9344025" y="65598676"/>
          <a:ext cx="1859112" cy="495300"/>
        </a:xfrm>
        <a:prstGeom prst="rect">
          <a:avLst/>
        </a:prstGeom>
      </xdr:spPr>
    </xdr:pic>
    <xdr:clientData/>
  </xdr:twoCellAnchor>
  <xdr:twoCellAnchor>
    <xdr:from>
      <xdr:col>7</xdr:col>
      <xdr:colOff>19050</xdr:colOff>
      <xdr:row>114</xdr:row>
      <xdr:rowOff>38100</xdr:rowOff>
    </xdr:from>
    <xdr:to>
      <xdr:col>7</xdr:col>
      <xdr:colOff>1866900</xdr:colOff>
      <xdr:row>114</xdr:row>
      <xdr:rowOff>530399</xdr:rowOff>
    </xdr:to>
    <xdr:pic>
      <xdr:nvPicPr>
        <xdr:cNvPr id="111" name="Picture 110">
          <a:extLst>
            <a:ext uri="{FF2B5EF4-FFF2-40B4-BE49-F238E27FC236}">
              <a16:creationId xmlns:a16="http://schemas.microsoft.com/office/drawing/2014/main" id="{626AD103-BFB5-48F0-9DDA-7FEB42C7711F}"/>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9344025" y="66160650"/>
          <a:ext cx="1847850" cy="492299"/>
        </a:xfrm>
        <a:prstGeom prst="rect">
          <a:avLst/>
        </a:prstGeom>
      </xdr:spPr>
    </xdr:pic>
    <xdr:clientData/>
  </xdr:twoCellAnchor>
  <xdr:twoCellAnchor>
    <xdr:from>
      <xdr:col>7</xdr:col>
      <xdr:colOff>9525</xdr:colOff>
      <xdr:row>115</xdr:row>
      <xdr:rowOff>28575</xdr:rowOff>
    </xdr:from>
    <xdr:to>
      <xdr:col>7</xdr:col>
      <xdr:colOff>1876425</xdr:colOff>
      <xdr:row>115</xdr:row>
      <xdr:rowOff>525950</xdr:rowOff>
    </xdr:to>
    <xdr:pic>
      <xdr:nvPicPr>
        <xdr:cNvPr id="112" name="Picture 111">
          <a:extLst>
            <a:ext uri="{FF2B5EF4-FFF2-40B4-BE49-F238E27FC236}">
              <a16:creationId xmlns:a16="http://schemas.microsoft.com/office/drawing/2014/main" id="{B58658F0-28D4-44DF-8AB1-AB7ED4E2CAFA}"/>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9334500" y="66722625"/>
          <a:ext cx="1866900" cy="497375"/>
        </a:xfrm>
        <a:prstGeom prst="rect">
          <a:avLst/>
        </a:prstGeom>
      </xdr:spPr>
    </xdr:pic>
    <xdr:clientData/>
  </xdr:twoCellAnchor>
  <xdr:twoCellAnchor>
    <xdr:from>
      <xdr:col>7</xdr:col>
      <xdr:colOff>9525</xdr:colOff>
      <xdr:row>116</xdr:row>
      <xdr:rowOff>57151</xdr:rowOff>
    </xdr:from>
    <xdr:to>
      <xdr:col>8</xdr:col>
      <xdr:colOff>0</xdr:colOff>
      <xdr:row>116</xdr:row>
      <xdr:rowOff>557063</xdr:rowOff>
    </xdr:to>
    <xdr:pic>
      <xdr:nvPicPr>
        <xdr:cNvPr id="113" name="Picture 112">
          <a:extLst>
            <a:ext uri="{FF2B5EF4-FFF2-40B4-BE49-F238E27FC236}">
              <a16:creationId xmlns:a16="http://schemas.microsoft.com/office/drawing/2014/main" id="{BB01C7C9-AE1B-42B4-9D8B-3A3EA507D61E}"/>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9334500" y="67322701"/>
          <a:ext cx="1876425" cy="499912"/>
        </a:xfrm>
        <a:prstGeom prst="rect">
          <a:avLst/>
        </a:prstGeom>
      </xdr:spPr>
    </xdr:pic>
    <xdr:clientData/>
  </xdr:twoCellAnchor>
  <xdr:twoCellAnchor>
    <xdr:from>
      <xdr:col>7</xdr:col>
      <xdr:colOff>57150</xdr:colOff>
      <xdr:row>117</xdr:row>
      <xdr:rowOff>47625</xdr:rowOff>
    </xdr:from>
    <xdr:to>
      <xdr:col>7</xdr:col>
      <xdr:colOff>1880510</xdr:colOff>
      <xdr:row>117</xdr:row>
      <xdr:rowOff>533400</xdr:rowOff>
    </xdr:to>
    <xdr:pic>
      <xdr:nvPicPr>
        <xdr:cNvPr id="114" name="Picture 113">
          <a:extLst>
            <a:ext uri="{FF2B5EF4-FFF2-40B4-BE49-F238E27FC236}">
              <a16:creationId xmlns:a16="http://schemas.microsoft.com/office/drawing/2014/main" id="{8C55FFCC-DA59-47F5-A49D-4D57AA8188D8}"/>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9382125" y="67884675"/>
          <a:ext cx="1823360" cy="485775"/>
        </a:xfrm>
        <a:prstGeom prst="rect">
          <a:avLst/>
        </a:prstGeom>
      </xdr:spPr>
    </xdr:pic>
    <xdr:clientData/>
  </xdr:twoCellAnchor>
  <xdr:twoCellAnchor>
    <xdr:from>
      <xdr:col>7</xdr:col>
      <xdr:colOff>19050</xdr:colOff>
      <xdr:row>118</xdr:row>
      <xdr:rowOff>57150</xdr:rowOff>
    </xdr:from>
    <xdr:to>
      <xdr:col>7</xdr:col>
      <xdr:colOff>1876425</xdr:colOff>
      <xdr:row>118</xdr:row>
      <xdr:rowOff>551987</xdr:rowOff>
    </xdr:to>
    <xdr:pic>
      <xdr:nvPicPr>
        <xdr:cNvPr id="115" name="Picture 114">
          <a:extLst>
            <a:ext uri="{FF2B5EF4-FFF2-40B4-BE49-F238E27FC236}">
              <a16:creationId xmlns:a16="http://schemas.microsoft.com/office/drawing/2014/main" id="{887E8341-D47E-4A75-B5DF-24AB2FEF32CC}"/>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9344025" y="68465700"/>
          <a:ext cx="1857375" cy="494837"/>
        </a:xfrm>
        <a:prstGeom prst="rect">
          <a:avLst/>
        </a:prstGeom>
      </xdr:spPr>
    </xdr:pic>
    <xdr:clientData/>
  </xdr:twoCellAnchor>
  <xdr:twoCellAnchor>
    <xdr:from>
      <xdr:col>7</xdr:col>
      <xdr:colOff>38100</xdr:colOff>
      <xdr:row>119</xdr:row>
      <xdr:rowOff>95250</xdr:rowOff>
    </xdr:from>
    <xdr:to>
      <xdr:col>7</xdr:col>
      <xdr:colOff>1861460</xdr:colOff>
      <xdr:row>119</xdr:row>
      <xdr:rowOff>581025</xdr:rowOff>
    </xdr:to>
    <xdr:pic>
      <xdr:nvPicPr>
        <xdr:cNvPr id="116" name="Picture 115">
          <a:extLst>
            <a:ext uri="{FF2B5EF4-FFF2-40B4-BE49-F238E27FC236}">
              <a16:creationId xmlns:a16="http://schemas.microsoft.com/office/drawing/2014/main" id="{A6462C21-DE6F-48A1-A2A0-5A1C3C947755}"/>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9363075" y="69132450"/>
          <a:ext cx="1823360" cy="485775"/>
        </a:xfrm>
        <a:prstGeom prst="rect">
          <a:avLst/>
        </a:prstGeom>
      </xdr:spPr>
    </xdr:pic>
    <xdr:clientData/>
  </xdr:twoCellAnchor>
  <xdr:twoCellAnchor>
    <xdr:from>
      <xdr:col>7</xdr:col>
      <xdr:colOff>28576</xdr:colOff>
      <xdr:row>120</xdr:row>
      <xdr:rowOff>47626</xdr:rowOff>
    </xdr:from>
    <xdr:to>
      <xdr:col>7</xdr:col>
      <xdr:colOff>1857376</xdr:colOff>
      <xdr:row>120</xdr:row>
      <xdr:rowOff>534850</xdr:rowOff>
    </xdr:to>
    <xdr:pic>
      <xdr:nvPicPr>
        <xdr:cNvPr id="117" name="Picture 116">
          <a:extLst>
            <a:ext uri="{FF2B5EF4-FFF2-40B4-BE49-F238E27FC236}">
              <a16:creationId xmlns:a16="http://schemas.microsoft.com/office/drawing/2014/main" id="{A7C17155-E576-4088-B505-2D158E2982DF}"/>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9353551" y="69713476"/>
          <a:ext cx="1828800" cy="487224"/>
        </a:xfrm>
        <a:prstGeom prst="rect">
          <a:avLst/>
        </a:prstGeom>
      </xdr:spPr>
    </xdr:pic>
    <xdr:clientData/>
  </xdr:twoCellAnchor>
  <xdr:twoCellAnchor>
    <xdr:from>
      <xdr:col>7</xdr:col>
      <xdr:colOff>19050</xdr:colOff>
      <xdr:row>121</xdr:row>
      <xdr:rowOff>57151</xdr:rowOff>
    </xdr:from>
    <xdr:to>
      <xdr:col>7</xdr:col>
      <xdr:colOff>1878162</xdr:colOff>
      <xdr:row>121</xdr:row>
      <xdr:rowOff>552451</xdr:rowOff>
    </xdr:to>
    <xdr:pic>
      <xdr:nvPicPr>
        <xdr:cNvPr id="118" name="Picture 117">
          <a:extLst>
            <a:ext uri="{FF2B5EF4-FFF2-40B4-BE49-F238E27FC236}">
              <a16:creationId xmlns:a16="http://schemas.microsoft.com/office/drawing/2014/main" id="{E68D76CE-0323-4E07-A704-660CF2EC8B0A}"/>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9344025" y="70294501"/>
          <a:ext cx="1859112" cy="495300"/>
        </a:xfrm>
        <a:prstGeom prst="rect">
          <a:avLst/>
        </a:prstGeom>
      </xdr:spPr>
    </xdr:pic>
    <xdr:clientData/>
  </xdr:twoCellAnchor>
  <xdr:twoCellAnchor>
    <xdr:from>
      <xdr:col>7</xdr:col>
      <xdr:colOff>28575</xdr:colOff>
      <xdr:row>122</xdr:row>
      <xdr:rowOff>66676</xdr:rowOff>
    </xdr:from>
    <xdr:to>
      <xdr:col>8</xdr:col>
      <xdr:colOff>1737</xdr:colOff>
      <xdr:row>122</xdr:row>
      <xdr:rowOff>561976</xdr:rowOff>
    </xdr:to>
    <xdr:pic>
      <xdr:nvPicPr>
        <xdr:cNvPr id="119" name="Picture 118">
          <a:extLst>
            <a:ext uri="{FF2B5EF4-FFF2-40B4-BE49-F238E27FC236}">
              <a16:creationId xmlns:a16="http://schemas.microsoft.com/office/drawing/2014/main" id="{0D8ED3E1-A1A9-4103-AD44-792C2B9AA349}"/>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9353550" y="70875526"/>
          <a:ext cx="1859112" cy="495300"/>
        </a:xfrm>
        <a:prstGeom prst="rect">
          <a:avLst/>
        </a:prstGeom>
      </xdr:spPr>
    </xdr:pic>
    <xdr:clientData/>
  </xdr:twoCellAnchor>
  <xdr:twoCellAnchor>
    <xdr:from>
      <xdr:col>7</xdr:col>
      <xdr:colOff>19050</xdr:colOff>
      <xdr:row>123</xdr:row>
      <xdr:rowOff>28576</xdr:rowOff>
    </xdr:from>
    <xdr:to>
      <xdr:col>7</xdr:col>
      <xdr:colOff>1857375</xdr:colOff>
      <xdr:row>123</xdr:row>
      <xdr:rowOff>518338</xdr:rowOff>
    </xdr:to>
    <xdr:pic>
      <xdr:nvPicPr>
        <xdr:cNvPr id="120" name="Picture 119">
          <a:extLst>
            <a:ext uri="{FF2B5EF4-FFF2-40B4-BE49-F238E27FC236}">
              <a16:creationId xmlns:a16="http://schemas.microsoft.com/office/drawing/2014/main" id="{5AF6D678-CA36-4276-9AB7-ABCDC8FA9C41}"/>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9344025" y="71408926"/>
          <a:ext cx="1838325" cy="489762"/>
        </a:xfrm>
        <a:prstGeom prst="rect">
          <a:avLst/>
        </a:prstGeom>
      </xdr:spPr>
    </xdr:pic>
    <xdr:clientData/>
  </xdr:twoCellAnchor>
  <xdr:twoCellAnchor>
    <xdr:from>
      <xdr:col>7</xdr:col>
      <xdr:colOff>57150</xdr:colOff>
      <xdr:row>124</xdr:row>
      <xdr:rowOff>47625</xdr:rowOff>
    </xdr:from>
    <xdr:to>
      <xdr:col>7</xdr:col>
      <xdr:colOff>1866900</xdr:colOff>
      <xdr:row>124</xdr:row>
      <xdr:rowOff>529774</xdr:rowOff>
    </xdr:to>
    <xdr:pic>
      <xdr:nvPicPr>
        <xdr:cNvPr id="121" name="Picture 120">
          <a:extLst>
            <a:ext uri="{FF2B5EF4-FFF2-40B4-BE49-F238E27FC236}">
              <a16:creationId xmlns:a16="http://schemas.microsoft.com/office/drawing/2014/main" id="{9E9357A0-EECD-44EF-8E48-428C430744C3}"/>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9382125" y="71999475"/>
          <a:ext cx="1809750" cy="482149"/>
        </a:xfrm>
        <a:prstGeom prst="rect">
          <a:avLst/>
        </a:prstGeom>
      </xdr:spPr>
    </xdr:pic>
    <xdr:clientData/>
  </xdr:twoCellAnchor>
  <xdr:twoCellAnchor>
    <xdr:from>
      <xdr:col>7</xdr:col>
      <xdr:colOff>47625</xdr:colOff>
      <xdr:row>125</xdr:row>
      <xdr:rowOff>47625</xdr:rowOff>
    </xdr:from>
    <xdr:to>
      <xdr:col>7</xdr:col>
      <xdr:colOff>1866900</xdr:colOff>
      <xdr:row>125</xdr:row>
      <xdr:rowOff>532312</xdr:rowOff>
    </xdr:to>
    <xdr:pic>
      <xdr:nvPicPr>
        <xdr:cNvPr id="122" name="Picture 121">
          <a:extLst>
            <a:ext uri="{FF2B5EF4-FFF2-40B4-BE49-F238E27FC236}">
              <a16:creationId xmlns:a16="http://schemas.microsoft.com/office/drawing/2014/main" id="{89269E60-B305-4CB0-8EA3-7FF521703B74}"/>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9372600" y="72570975"/>
          <a:ext cx="1819275" cy="484687"/>
        </a:xfrm>
        <a:prstGeom prst="rect">
          <a:avLst/>
        </a:prstGeom>
      </xdr:spPr>
    </xdr:pic>
    <xdr:clientData/>
  </xdr:twoCellAnchor>
  <xdr:twoCellAnchor>
    <xdr:from>
      <xdr:col>7</xdr:col>
      <xdr:colOff>38100</xdr:colOff>
      <xdr:row>126</xdr:row>
      <xdr:rowOff>76201</xdr:rowOff>
    </xdr:from>
    <xdr:to>
      <xdr:col>7</xdr:col>
      <xdr:colOff>1866900</xdr:colOff>
      <xdr:row>126</xdr:row>
      <xdr:rowOff>563425</xdr:rowOff>
    </xdr:to>
    <xdr:pic>
      <xdr:nvPicPr>
        <xdr:cNvPr id="123" name="Picture 122">
          <a:extLst>
            <a:ext uri="{FF2B5EF4-FFF2-40B4-BE49-F238E27FC236}">
              <a16:creationId xmlns:a16="http://schemas.microsoft.com/office/drawing/2014/main" id="{604FBC90-FE84-483C-8027-91541131AFBC}"/>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9363075" y="73228201"/>
          <a:ext cx="1828800" cy="487224"/>
        </a:xfrm>
        <a:prstGeom prst="rect">
          <a:avLst/>
        </a:prstGeom>
      </xdr:spPr>
    </xdr:pic>
    <xdr:clientData/>
  </xdr:twoCellAnchor>
  <xdr:twoCellAnchor>
    <xdr:from>
      <xdr:col>7</xdr:col>
      <xdr:colOff>28575</xdr:colOff>
      <xdr:row>127</xdr:row>
      <xdr:rowOff>85726</xdr:rowOff>
    </xdr:from>
    <xdr:to>
      <xdr:col>8</xdr:col>
      <xdr:colOff>1737</xdr:colOff>
      <xdr:row>127</xdr:row>
      <xdr:rowOff>581026</xdr:rowOff>
    </xdr:to>
    <xdr:pic>
      <xdr:nvPicPr>
        <xdr:cNvPr id="124" name="Picture 123">
          <a:extLst>
            <a:ext uri="{FF2B5EF4-FFF2-40B4-BE49-F238E27FC236}">
              <a16:creationId xmlns:a16="http://schemas.microsoft.com/office/drawing/2014/main" id="{BF0D489F-1D60-44A4-AAE8-D41F02402254}"/>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9353550" y="73866376"/>
          <a:ext cx="1859112" cy="495300"/>
        </a:xfrm>
        <a:prstGeom prst="rect">
          <a:avLst/>
        </a:prstGeom>
      </xdr:spPr>
    </xdr:pic>
    <xdr:clientData/>
  </xdr:twoCellAnchor>
  <xdr:twoCellAnchor>
    <xdr:from>
      <xdr:col>7</xdr:col>
      <xdr:colOff>28575</xdr:colOff>
      <xdr:row>128</xdr:row>
      <xdr:rowOff>76200</xdr:rowOff>
    </xdr:from>
    <xdr:to>
      <xdr:col>7</xdr:col>
      <xdr:colOff>1851935</xdr:colOff>
      <xdr:row>128</xdr:row>
      <xdr:rowOff>561975</xdr:rowOff>
    </xdr:to>
    <xdr:pic>
      <xdr:nvPicPr>
        <xdr:cNvPr id="125" name="Picture 124">
          <a:extLst>
            <a:ext uri="{FF2B5EF4-FFF2-40B4-BE49-F238E27FC236}">
              <a16:creationId xmlns:a16="http://schemas.microsoft.com/office/drawing/2014/main" id="{4EB3A9F7-3ED3-4DC3-B6D0-47AB0D3949CB}"/>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9353550" y="74485500"/>
          <a:ext cx="1823360" cy="485775"/>
        </a:xfrm>
        <a:prstGeom prst="rect">
          <a:avLst/>
        </a:prstGeom>
      </xdr:spPr>
    </xdr:pic>
    <xdr:clientData/>
  </xdr:twoCellAnchor>
  <xdr:twoCellAnchor>
    <xdr:from>
      <xdr:col>7</xdr:col>
      <xdr:colOff>28575</xdr:colOff>
      <xdr:row>129</xdr:row>
      <xdr:rowOff>85726</xdr:rowOff>
    </xdr:from>
    <xdr:to>
      <xdr:col>7</xdr:col>
      <xdr:colOff>1857375</xdr:colOff>
      <xdr:row>129</xdr:row>
      <xdr:rowOff>572950</xdr:rowOff>
    </xdr:to>
    <xdr:pic>
      <xdr:nvPicPr>
        <xdr:cNvPr id="126" name="Picture 125">
          <a:extLst>
            <a:ext uri="{FF2B5EF4-FFF2-40B4-BE49-F238E27FC236}">
              <a16:creationId xmlns:a16="http://schemas.microsoft.com/office/drawing/2014/main" id="{D6832D59-689B-4B15-8F86-DD3D7A4F0FCD}"/>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9353550" y="75123676"/>
          <a:ext cx="1828800" cy="487224"/>
        </a:xfrm>
        <a:prstGeom prst="rect">
          <a:avLst/>
        </a:prstGeom>
      </xdr:spPr>
    </xdr:pic>
    <xdr:clientData/>
  </xdr:twoCellAnchor>
  <xdr:twoCellAnchor>
    <xdr:from>
      <xdr:col>7</xdr:col>
      <xdr:colOff>38100</xdr:colOff>
      <xdr:row>130</xdr:row>
      <xdr:rowOff>66675</xdr:rowOff>
    </xdr:from>
    <xdr:to>
      <xdr:col>7</xdr:col>
      <xdr:colOff>1857375</xdr:colOff>
      <xdr:row>130</xdr:row>
      <xdr:rowOff>551362</xdr:rowOff>
    </xdr:to>
    <xdr:pic>
      <xdr:nvPicPr>
        <xdr:cNvPr id="127" name="Picture 126">
          <a:extLst>
            <a:ext uri="{FF2B5EF4-FFF2-40B4-BE49-F238E27FC236}">
              <a16:creationId xmlns:a16="http://schemas.microsoft.com/office/drawing/2014/main" id="{35F3F4A4-604E-4AA8-8D52-291BED8BD7C4}"/>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9363075" y="75733275"/>
          <a:ext cx="1819275" cy="484687"/>
        </a:xfrm>
        <a:prstGeom prst="rect">
          <a:avLst/>
        </a:prstGeom>
      </xdr:spPr>
    </xdr:pic>
    <xdr:clientData/>
  </xdr:twoCellAnchor>
  <xdr:twoCellAnchor>
    <xdr:from>
      <xdr:col>7</xdr:col>
      <xdr:colOff>9525</xdr:colOff>
      <xdr:row>131</xdr:row>
      <xdr:rowOff>47626</xdr:rowOff>
    </xdr:from>
    <xdr:to>
      <xdr:col>7</xdr:col>
      <xdr:colOff>1868637</xdr:colOff>
      <xdr:row>131</xdr:row>
      <xdr:rowOff>542926</xdr:rowOff>
    </xdr:to>
    <xdr:pic>
      <xdr:nvPicPr>
        <xdr:cNvPr id="128" name="Picture 127">
          <a:extLst>
            <a:ext uri="{FF2B5EF4-FFF2-40B4-BE49-F238E27FC236}">
              <a16:creationId xmlns:a16="http://schemas.microsoft.com/office/drawing/2014/main" id="{D9D22327-CCFB-457A-BE90-460FC1D5D50B}"/>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9334500" y="76342876"/>
          <a:ext cx="1859112" cy="495300"/>
        </a:xfrm>
        <a:prstGeom prst="rect">
          <a:avLst/>
        </a:prstGeom>
      </xdr:spPr>
    </xdr:pic>
    <xdr:clientData/>
  </xdr:twoCellAnchor>
  <xdr:twoCellAnchor>
    <xdr:from>
      <xdr:col>7</xdr:col>
      <xdr:colOff>19050</xdr:colOff>
      <xdr:row>132</xdr:row>
      <xdr:rowOff>47625</xdr:rowOff>
    </xdr:from>
    <xdr:to>
      <xdr:col>7</xdr:col>
      <xdr:colOff>1876425</xdr:colOff>
      <xdr:row>132</xdr:row>
      <xdr:rowOff>542462</xdr:rowOff>
    </xdr:to>
    <xdr:pic>
      <xdr:nvPicPr>
        <xdr:cNvPr id="129" name="Picture 128">
          <a:extLst>
            <a:ext uri="{FF2B5EF4-FFF2-40B4-BE49-F238E27FC236}">
              <a16:creationId xmlns:a16="http://schemas.microsoft.com/office/drawing/2014/main" id="{999993BD-EB89-4687-A804-FD3D8B6304AA}"/>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9344025" y="76971525"/>
          <a:ext cx="1857375" cy="494837"/>
        </a:xfrm>
        <a:prstGeom prst="rect">
          <a:avLst/>
        </a:prstGeom>
      </xdr:spPr>
    </xdr:pic>
    <xdr:clientData/>
  </xdr:twoCellAnchor>
  <xdr:twoCellAnchor>
    <xdr:from>
      <xdr:col>7</xdr:col>
      <xdr:colOff>28575</xdr:colOff>
      <xdr:row>133</xdr:row>
      <xdr:rowOff>95251</xdr:rowOff>
    </xdr:from>
    <xdr:to>
      <xdr:col>8</xdr:col>
      <xdr:colOff>1737</xdr:colOff>
      <xdr:row>133</xdr:row>
      <xdr:rowOff>590551</xdr:rowOff>
    </xdr:to>
    <xdr:pic>
      <xdr:nvPicPr>
        <xdr:cNvPr id="130" name="Picture 129">
          <a:extLst>
            <a:ext uri="{FF2B5EF4-FFF2-40B4-BE49-F238E27FC236}">
              <a16:creationId xmlns:a16="http://schemas.microsoft.com/office/drawing/2014/main" id="{E1268044-3962-4D37-90C4-0B1E1C5B3BDC}"/>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9353550" y="77647801"/>
          <a:ext cx="1859112" cy="495300"/>
        </a:xfrm>
        <a:prstGeom prst="rect">
          <a:avLst/>
        </a:prstGeom>
      </xdr:spPr>
    </xdr:pic>
    <xdr:clientData/>
  </xdr:twoCellAnchor>
  <xdr:twoCellAnchor>
    <xdr:from>
      <xdr:col>7</xdr:col>
      <xdr:colOff>19050</xdr:colOff>
      <xdr:row>134</xdr:row>
      <xdr:rowOff>85726</xdr:rowOff>
    </xdr:from>
    <xdr:to>
      <xdr:col>7</xdr:col>
      <xdr:colOff>1857375</xdr:colOff>
      <xdr:row>134</xdr:row>
      <xdr:rowOff>575488</xdr:rowOff>
    </xdr:to>
    <xdr:pic>
      <xdr:nvPicPr>
        <xdr:cNvPr id="131" name="Picture 130">
          <a:extLst>
            <a:ext uri="{FF2B5EF4-FFF2-40B4-BE49-F238E27FC236}">
              <a16:creationId xmlns:a16="http://schemas.microsoft.com/office/drawing/2014/main" id="{0266316E-6CAF-4FA9-B4A0-62A8981B6601}"/>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9344025" y="78409801"/>
          <a:ext cx="1838325" cy="489762"/>
        </a:xfrm>
        <a:prstGeom prst="rect">
          <a:avLst/>
        </a:prstGeom>
      </xdr:spPr>
    </xdr:pic>
    <xdr:clientData/>
  </xdr:twoCellAnchor>
  <xdr:twoCellAnchor>
    <xdr:from>
      <xdr:col>7</xdr:col>
      <xdr:colOff>38100</xdr:colOff>
      <xdr:row>135</xdr:row>
      <xdr:rowOff>47625</xdr:rowOff>
    </xdr:from>
    <xdr:to>
      <xdr:col>8</xdr:col>
      <xdr:colOff>0</xdr:colOff>
      <xdr:row>135</xdr:row>
      <xdr:rowOff>539924</xdr:rowOff>
    </xdr:to>
    <xdr:pic>
      <xdr:nvPicPr>
        <xdr:cNvPr id="132" name="Picture 131">
          <a:extLst>
            <a:ext uri="{FF2B5EF4-FFF2-40B4-BE49-F238E27FC236}">
              <a16:creationId xmlns:a16="http://schemas.microsoft.com/office/drawing/2014/main" id="{EACE6E1E-82EC-4679-B922-434A356A84A4}"/>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9363075" y="79000350"/>
          <a:ext cx="1847850" cy="492299"/>
        </a:xfrm>
        <a:prstGeom prst="rect">
          <a:avLst/>
        </a:prstGeom>
      </xdr:spPr>
    </xdr:pic>
    <xdr:clientData/>
  </xdr:twoCellAnchor>
  <xdr:twoCellAnchor>
    <xdr:from>
      <xdr:col>7</xdr:col>
      <xdr:colOff>28575</xdr:colOff>
      <xdr:row>137</xdr:row>
      <xdr:rowOff>114300</xdr:rowOff>
    </xdr:from>
    <xdr:to>
      <xdr:col>8</xdr:col>
      <xdr:colOff>1737</xdr:colOff>
      <xdr:row>137</xdr:row>
      <xdr:rowOff>609600</xdr:rowOff>
    </xdr:to>
    <xdr:pic>
      <xdr:nvPicPr>
        <xdr:cNvPr id="133" name="Picture 132">
          <a:extLst>
            <a:ext uri="{FF2B5EF4-FFF2-40B4-BE49-F238E27FC236}">
              <a16:creationId xmlns:a16="http://schemas.microsoft.com/office/drawing/2014/main" id="{E0F815F4-0D60-4412-9863-40EF7887525F}"/>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9353550" y="80467200"/>
          <a:ext cx="1859112" cy="495300"/>
        </a:xfrm>
        <a:prstGeom prst="rect">
          <a:avLst/>
        </a:prstGeom>
      </xdr:spPr>
    </xdr:pic>
    <xdr:clientData/>
  </xdr:twoCellAnchor>
  <xdr:twoCellAnchor>
    <xdr:from>
      <xdr:col>7</xdr:col>
      <xdr:colOff>28575</xdr:colOff>
      <xdr:row>138</xdr:row>
      <xdr:rowOff>104776</xdr:rowOff>
    </xdr:from>
    <xdr:to>
      <xdr:col>8</xdr:col>
      <xdr:colOff>1737</xdr:colOff>
      <xdr:row>138</xdr:row>
      <xdr:rowOff>600076</xdr:rowOff>
    </xdr:to>
    <xdr:pic>
      <xdr:nvPicPr>
        <xdr:cNvPr id="134" name="Picture 133">
          <a:extLst>
            <a:ext uri="{FF2B5EF4-FFF2-40B4-BE49-F238E27FC236}">
              <a16:creationId xmlns:a16="http://schemas.microsoft.com/office/drawing/2014/main" id="{9539591B-ED20-4D16-96AF-D774A7687FBE}"/>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9353550" y="81229201"/>
          <a:ext cx="1859112" cy="495300"/>
        </a:xfrm>
        <a:prstGeom prst="rect">
          <a:avLst/>
        </a:prstGeom>
      </xdr:spPr>
    </xdr:pic>
    <xdr:clientData/>
  </xdr:twoCellAnchor>
  <xdr:twoCellAnchor>
    <xdr:from>
      <xdr:col>7</xdr:col>
      <xdr:colOff>47625</xdr:colOff>
      <xdr:row>139</xdr:row>
      <xdr:rowOff>133351</xdr:rowOff>
    </xdr:from>
    <xdr:to>
      <xdr:col>7</xdr:col>
      <xdr:colOff>1870982</xdr:colOff>
      <xdr:row>139</xdr:row>
      <xdr:rowOff>619125</xdr:rowOff>
    </xdr:to>
    <xdr:pic>
      <xdr:nvPicPr>
        <xdr:cNvPr id="135" name="Picture 134">
          <a:extLst>
            <a:ext uri="{FF2B5EF4-FFF2-40B4-BE49-F238E27FC236}">
              <a16:creationId xmlns:a16="http://schemas.microsoft.com/office/drawing/2014/main" id="{61E9DAC7-2124-48FF-AC5F-3934FD741EE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9372600" y="82029301"/>
          <a:ext cx="1823357" cy="485774"/>
        </a:xfrm>
        <a:prstGeom prst="rect">
          <a:avLst/>
        </a:prstGeom>
      </xdr:spPr>
    </xdr:pic>
    <xdr:clientData/>
  </xdr:twoCellAnchor>
  <xdr:twoCellAnchor>
    <xdr:from>
      <xdr:col>7</xdr:col>
      <xdr:colOff>28575</xdr:colOff>
      <xdr:row>140</xdr:row>
      <xdr:rowOff>104776</xdr:rowOff>
    </xdr:from>
    <xdr:to>
      <xdr:col>7</xdr:col>
      <xdr:colOff>1857375</xdr:colOff>
      <xdr:row>140</xdr:row>
      <xdr:rowOff>592000</xdr:rowOff>
    </xdr:to>
    <xdr:pic>
      <xdr:nvPicPr>
        <xdr:cNvPr id="136" name="Picture 135">
          <a:extLst>
            <a:ext uri="{FF2B5EF4-FFF2-40B4-BE49-F238E27FC236}">
              <a16:creationId xmlns:a16="http://schemas.microsoft.com/office/drawing/2014/main" id="{FBE66FB2-1F6F-4DEF-8940-DA94814A90A1}"/>
            </a:ext>
          </a:extLst>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9353550" y="82772251"/>
          <a:ext cx="1828800" cy="487224"/>
        </a:xfrm>
        <a:prstGeom prst="rect">
          <a:avLst/>
        </a:prstGeom>
      </xdr:spPr>
    </xdr:pic>
    <xdr:clientData/>
  </xdr:twoCellAnchor>
  <xdr:twoCellAnchor>
    <xdr:from>
      <xdr:col>7</xdr:col>
      <xdr:colOff>19050</xdr:colOff>
      <xdr:row>141</xdr:row>
      <xdr:rowOff>104776</xdr:rowOff>
    </xdr:from>
    <xdr:to>
      <xdr:col>7</xdr:col>
      <xdr:colOff>1878162</xdr:colOff>
      <xdr:row>141</xdr:row>
      <xdr:rowOff>600076</xdr:rowOff>
    </xdr:to>
    <xdr:pic>
      <xdr:nvPicPr>
        <xdr:cNvPr id="137" name="Picture 136">
          <a:extLst>
            <a:ext uri="{FF2B5EF4-FFF2-40B4-BE49-F238E27FC236}">
              <a16:creationId xmlns:a16="http://schemas.microsoft.com/office/drawing/2014/main" id="{77029657-D7C6-4FC3-A697-41DB9942FAD4}"/>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9344025" y="83543776"/>
          <a:ext cx="1859112" cy="495300"/>
        </a:xfrm>
        <a:prstGeom prst="rect">
          <a:avLst/>
        </a:prstGeom>
      </xdr:spPr>
    </xdr:pic>
    <xdr:clientData/>
  </xdr:twoCellAnchor>
  <xdr:twoCellAnchor>
    <xdr:from>
      <xdr:col>7</xdr:col>
      <xdr:colOff>28575</xdr:colOff>
      <xdr:row>142</xdr:row>
      <xdr:rowOff>66676</xdr:rowOff>
    </xdr:from>
    <xdr:to>
      <xdr:col>7</xdr:col>
      <xdr:colOff>1866900</xdr:colOff>
      <xdr:row>142</xdr:row>
      <xdr:rowOff>556438</xdr:rowOff>
    </xdr:to>
    <xdr:pic>
      <xdr:nvPicPr>
        <xdr:cNvPr id="138" name="Picture 137">
          <a:extLst>
            <a:ext uri="{FF2B5EF4-FFF2-40B4-BE49-F238E27FC236}">
              <a16:creationId xmlns:a16="http://schemas.microsoft.com/office/drawing/2014/main" id="{66D65273-2998-4584-BB3E-4718A728A745}"/>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9353550" y="84277201"/>
          <a:ext cx="1838325" cy="489762"/>
        </a:xfrm>
        <a:prstGeom prst="rect">
          <a:avLst/>
        </a:prstGeom>
      </xdr:spPr>
    </xdr:pic>
    <xdr:clientData/>
  </xdr:twoCellAnchor>
  <xdr:twoCellAnchor>
    <xdr:from>
      <xdr:col>7</xdr:col>
      <xdr:colOff>19050</xdr:colOff>
      <xdr:row>143</xdr:row>
      <xdr:rowOff>66676</xdr:rowOff>
    </xdr:from>
    <xdr:to>
      <xdr:col>7</xdr:col>
      <xdr:colOff>1878162</xdr:colOff>
      <xdr:row>143</xdr:row>
      <xdr:rowOff>561976</xdr:rowOff>
    </xdr:to>
    <xdr:pic>
      <xdr:nvPicPr>
        <xdr:cNvPr id="139" name="Picture 138">
          <a:extLst>
            <a:ext uri="{FF2B5EF4-FFF2-40B4-BE49-F238E27FC236}">
              <a16:creationId xmlns:a16="http://schemas.microsoft.com/office/drawing/2014/main" id="{7DBDB778-6F1E-4810-85D4-C6DE3BDDF5BB}"/>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9344025" y="84877276"/>
          <a:ext cx="1859112" cy="495300"/>
        </a:xfrm>
        <a:prstGeom prst="rect">
          <a:avLst/>
        </a:prstGeom>
      </xdr:spPr>
    </xdr:pic>
    <xdr:clientData/>
  </xdr:twoCellAnchor>
  <xdr:twoCellAnchor>
    <xdr:from>
      <xdr:col>7</xdr:col>
      <xdr:colOff>9525</xdr:colOff>
      <xdr:row>144</xdr:row>
      <xdr:rowOff>57151</xdr:rowOff>
    </xdr:from>
    <xdr:to>
      <xdr:col>7</xdr:col>
      <xdr:colOff>1868637</xdr:colOff>
      <xdr:row>144</xdr:row>
      <xdr:rowOff>552451</xdr:rowOff>
    </xdr:to>
    <xdr:pic>
      <xdr:nvPicPr>
        <xdr:cNvPr id="140" name="Picture 139">
          <a:extLst>
            <a:ext uri="{FF2B5EF4-FFF2-40B4-BE49-F238E27FC236}">
              <a16:creationId xmlns:a16="http://schemas.microsoft.com/office/drawing/2014/main" id="{A25A38C9-1052-4EE6-8370-E90574EEE88C}"/>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9334500" y="85467826"/>
          <a:ext cx="1859112" cy="495300"/>
        </a:xfrm>
        <a:prstGeom prst="rect">
          <a:avLst/>
        </a:prstGeom>
      </xdr:spPr>
    </xdr:pic>
    <xdr:clientData/>
  </xdr:twoCellAnchor>
  <xdr:twoCellAnchor>
    <xdr:from>
      <xdr:col>7</xdr:col>
      <xdr:colOff>11877</xdr:colOff>
      <xdr:row>145</xdr:row>
      <xdr:rowOff>142877</xdr:rowOff>
    </xdr:from>
    <xdr:to>
      <xdr:col>7</xdr:col>
      <xdr:colOff>1870980</xdr:colOff>
      <xdr:row>145</xdr:row>
      <xdr:rowOff>638175</xdr:rowOff>
    </xdr:to>
    <xdr:pic>
      <xdr:nvPicPr>
        <xdr:cNvPr id="141" name="Picture 140">
          <a:extLst>
            <a:ext uri="{FF2B5EF4-FFF2-40B4-BE49-F238E27FC236}">
              <a16:creationId xmlns:a16="http://schemas.microsoft.com/office/drawing/2014/main" id="{F2C5E202-3C73-433E-BC42-979864A99642}"/>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9336852" y="86153627"/>
          <a:ext cx="1859103" cy="495298"/>
        </a:xfrm>
        <a:prstGeom prst="rect">
          <a:avLst/>
        </a:prstGeom>
      </xdr:spPr>
    </xdr:pic>
    <xdr:clientData/>
  </xdr:twoCellAnchor>
  <xdr:twoCellAnchor>
    <xdr:from>
      <xdr:col>7</xdr:col>
      <xdr:colOff>38100</xdr:colOff>
      <xdr:row>147</xdr:row>
      <xdr:rowOff>142876</xdr:rowOff>
    </xdr:from>
    <xdr:to>
      <xdr:col>7</xdr:col>
      <xdr:colOff>1861457</xdr:colOff>
      <xdr:row>147</xdr:row>
      <xdr:rowOff>628650</xdr:rowOff>
    </xdr:to>
    <xdr:pic>
      <xdr:nvPicPr>
        <xdr:cNvPr id="142" name="Picture 141">
          <a:extLst>
            <a:ext uri="{FF2B5EF4-FFF2-40B4-BE49-F238E27FC236}">
              <a16:creationId xmlns:a16="http://schemas.microsoft.com/office/drawing/2014/main" id="{55DC1E06-FF5B-492F-B17D-1A9AD3F90EF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9363075" y="87696676"/>
          <a:ext cx="1823357" cy="485774"/>
        </a:xfrm>
        <a:prstGeom prst="rect">
          <a:avLst/>
        </a:prstGeom>
      </xdr:spPr>
    </xdr:pic>
    <xdr:clientData/>
  </xdr:twoCellAnchor>
  <xdr:twoCellAnchor>
    <xdr:from>
      <xdr:col>7</xdr:col>
      <xdr:colOff>19050</xdr:colOff>
      <xdr:row>148</xdr:row>
      <xdr:rowOff>142875</xdr:rowOff>
    </xdr:from>
    <xdr:to>
      <xdr:col>7</xdr:col>
      <xdr:colOff>1878159</xdr:colOff>
      <xdr:row>148</xdr:row>
      <xdr:rowOff>638174</xdr:rowOff>
    </xdr:to>
    <xdr:pic>
      <xdr:nvPicPr>
        <xdr:cNvPr id="143" name="Picture 142">
          <a:extLst>
            <a:ext uri="{FF2B5EF4-FFF2-40B4-BE49-F238E27FC236}">
              <a16:creationId xmlns:a16="http://schemas.microsoft.com/office/drawing/2014/main" id="{E9595673-7C7C-4409-9742-0130F6BAAC21}"/>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9344025" y="88468200"/>
          <a:ext cx="1859109" cy="495299"/>
        </a:xfrm>
        <a:prstGeom prst="rect">
          <a:avLst/>
        </a:prstGeom>
      </xdr:spPr>
    </xdr:pic>
    <xdr:clientData/>
  </xdr:twoCellAnchor>
  <xdr:twoCellAnchor>
    <xdr:from>
      <xdr:col>7</xdr:col>
      <xdr:colOff>28574</xdr:colOff>
      <xdr:row>149</xdr:row>
      <xdr:rowOff>180975</xdr:rowOff>
    </xdr:from>
    <xdr:to>
      <xdr:col>8</xdr:col>
      <xdr:colOff>1737</xdr:colOff>
      <xdr:row>149</xdr:row>
      <xdr:rowOff>676275</xdr:rowOff>
    </xdr:to>
    <xdr:pic>
      <xdr:nvPicPr>
        <xdr:cNvPr id="144" name="Picture 143">
          <a:extLst>
            <a:ext uri="{FF2B5EF4-FFF2-40B4-BE49-F238E27FC236}">
              <a16:creationId xmlns:a16="http://schemas.microsoft.com/office/drawing/2014/main" id="{2D2B83BD-38BD-4803-B67B-323CCB14A183}"/>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9353549" y="89277825"/>
          <a:ext cx="1859113" cy="495300"/>
        </a:xfrm>
        <a:prstGeom prst="rect">
          <a:avLst/>
        </a:prstGeom>
      </xdr:spPr>
    </xdr:pic>
    <xdr:clientData/>
  </xdr:twoCellAnchor>
  <xdr:twoCellAnchor>
    <xdr:from>
      <xdr:col>7</xdr:col>
      <xdr:colOff>19049</xdr:colOff>
      <xdr:row>150</xdr:row>
      <xdr:rowOff>180976</xdr:rowOff>
    </xdr:from>
    <xdr:to>
      <xdr:col>7</xdr:col>
      <xdr:colOff>1878158</xdr:colOff>
      <xdr:row>150</xdr:row>
      <xdr:rowOff>676275</xdr:rowOff>
    </xdr:to>
    <xdr:pic>
      <xdr:nvPicPr>
        <xdr:cNvPr id="145" name="Picture 144">
          <a:extLst>
            <a:ext uri="{FF2B5EF4-FFF2-40B4-BE49-F238E27FC236}">
              <a16:creationId xmlns:a16="http://schemas.microsoft.com/office/drawing/2014/main" id="{91902B28-4953-4798-AB54-445A203FBECB}"/>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9344024" y="90049351"/>
          <a:ext cx="1859109" cy="495299"/>
        </a:xfrm>
        <a:prstGeom prst="rect">
          <a:avLst/>
        </a:prstGeom>
      </xdr:spPr>
    </xdr:pic>
    <xdr:clientData/>
  </xdr:twoCellAnchor>
  <xdr:twoCellAnchor>
    <xdr:from>
      <xdr:col>7</xdr:col>
      <xdr:colOff>28575</xdr:colOff>
      <xdr:row>151</xdr:row>
      <xdr:rowOff>123826</xdr:rowOff>
    </xdr:from>
    <xdr:to>
      <xdr:col>7</xdr:col>
      <xdr:colOff>1851932</xdr:colOff>
      <xdr:row>151</xdr:row>
      <xdr:rowOff>609600</xdr:rowOff>
    </xdr:to>
    <xdr:pic>
      <xdr:nvPicPr>
        <xdr:cNvPr id="146" name="Picture 145">
          <a:extLst>
            <a:ext uri="{FF2B5EF4-FFF2-40B4-BE49-F238E27FC236}">
              <a16:creationId xmlns:a16="http://schemas.microsoft.com/office/drawing/2014/main" id="{238445A4-6378-4059-891B-C2AEB267CA42}"/>
            </a:ext>
          </a:extLst>
        </xdr:cNvPr>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9353550" y="90763726"/>
          <a:ext cx="1823357" cy="485774"/>
        </a:xfrm>
        <a:prstGeom prst="rect">
          <a:avLst/>
        </a:prstGeom>
      </xdr:spPr>
    </xdr:pic>
    <xdr:clientData/>
  </xdr:twoCellAnchor>
  <xdr:twoCellAnchor>
    <xdr:from>
      <xdr:col>7</xdr:col>
      <xdr:colOff>28575</xdr:colOff>
      <xdr:row>153</xdr:row>
      <xdr:rowOff>152401</xdr:rowOff>
    </xdr:from>
    <xdr:to>
      <xdr:col>7</xdr:col>
      <xdr:colOff>1851932</xdr:colOff>
      <xdr:row>153</xdr:row>
      <xdr:rowOff>638175</xdr:rowOff>
    </xdr:to>
    <xdr:pic>
      <xdr:nvPicPr>
        <xdr:cNvPr id="147" name="Picture 146">
          <a:extLst>
            <a:ext uri="{FF2B5EF4-FFF2-40B4-BE49-F238E27FC236}">
              <a16:creationId xmlns:a16="http://schemas.microsoft.com/office/drawing/2014/main" id="{C607DB01-AD87-458D-9A6A-53113FA828A8}"/>
            </a:ext>
          </a:extLst>
        </xdr:cNvPr>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9353550" y="92335351"/>
          <a:ext cx="1823357" cy="485774"/>
        </a:xfrm>
        <a:prstGeom prst="rect">
          <a:avLst/>
        </a:prstGeom>
      </xdr:spPr>
    </xdr:pic>
    <xdr:clientData/>
  </xdr:twoCellAnchor>
  <xdr:twoCellAnchor>
    <xdr:from>
      <xdr:col>7</xdr:col>
      <xdr:colOff>19051</xdr:colOff>
      <xdr:row>154</xdr:row>
      <xdr:rowOff>133351</xdr:rowOff>
    </xdr:from>
    <xdr:to>
      <xdr:col>7</xdr:col>
      <xdr:colOff>1878159</xdr:colOff>
      <xdr:row>154</xdr:row>
      <xdr:rowOff>628650</xdr:rowOff>
    </xdr:to>
    <xdr:pic>
      <xdr:nvPicPr>
        <xdr:cNvPr id="148" name="Picture 147">
          <a:extLst>
            <a:ext uri="{FF2B5EF4-FFF2-40B4-BE49-F238E27FC236}">
              <a16:creationId xmlns:a16="http://schemas.microsoft.com/office/drawing/2014/main" id="{496D32F1-9F16-4F57-8390-121610D6D63D}"/>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9344026" y="93087826"/>
          <a:ext cx="1859108" cy="495299"/>
        </a:xfrm>
        <a:prstGeom prst="rect">
          <a:avLst/>
        </a:prstGeom>
      </xdr:spPr>
    </xdr:pic>
    <xdr:clientData/>
  </xdr:twoCellAnchor>
  <xdr:twoCellAnchor>
    <xdr:from>
      <xdr:col>7</xdr:col>
      <xdr:colOff>28575</xdr:colOff>
      <xdr:row>155</xdr:row>
      <xdr:rowOff>152400</xdr:rowOff>
    </xdr:from>
    <xdr:to>
      <xdr:col>7</xdr:col>
      <xdr:colOff>1851935</xdr:colOff>
      <xdr:row>155</xdr:row>
      <xdr:rowOff>638175</xdr:rowOff>
    </xdr:to>
    <xdr:pic>
      <xdr:nvPicPr>
        <xdr:cNvPr id="149" name="Picture 148">
          <a:extLst>
            <a:ext uri="{FF2B5EF4-FFF2-40B4-BE49-F238E27FC236}">
              <a16:creationId xmlns:a16="http://schemas.microsoft.com/office/drawing/2014/main" id="{28EB52E3-F4FC-4A6A-807A-5AECB66BBBEB}"/>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9353550" y="93878400"/>
          <a:ext cx="1823360" cy="485775"/>
        </a:xfrm>
        <a:prstGeom prst="rect">
          <a:avLst/>
        </a:prstGeom>
      </xdr:spPr>
    </xdr:pic>
    <xdr:clientData/>
  </xdr:twoCellAnchor>
  <xdr:twoCellAnchor>
    <xdr:from>
      <xdr:col>7</xdr:col>
      <xdr:colOff>28575</xdr:colOff>
      <xdr:row>156</xdr:row>
      <xdr:rowOff>142876</xdr:rowOff>
    </xdr:from>
    <xdr:to>
      <xdr:col>8</xdr:col>
      <xdr:colOff>1738</xdr:colOff>
      <xdr:row>156</xdr:row>
      <xdr:rowOff>638176</xdr:rowOff>
    </xdr:to>
    <xdr:pic>
      <xdr:nvPicPr>
        <xdr:cNvPr id="150" name="Picture 149">
          <a:extLst>
            <a:ext uri="{FF2B5EF4-FFF2-40B4-BE49-F238E27FC236}">
              <a16:creationId xmlns:a16="http://schemas.microsoft.com/office/drawing/2014/main" id="{5E896C9D-936C-4878-A92D-73FCE520029D}"/>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9353550" y="94640401"/>
          <a:ext cx="1859113" cy="495300"/>
        </a:xfrm>
        <a:prstGeom prst="rect">
          <a:avLst/>
        </a:prstGeom>
      </xdr:spPr>
    </xdr:pic>
    <xdr:clientData/>
  </xdr:twoCellAnchor>
  <xdr:twoCellAnchor>
    <xdr:from>
      <xdr:col>7</xdr:col>
      <xdr:colOff>28575</xdr:colOff>
      <xdr:row>157</xdr:row>
      <xdr:rowOff>152400</xdr:rowOff>
    </xdr:from>
    <xdr:to>
      <xdr:col>8</xdr:col>
      <xdr:colOff>1734</xdr:colOff>
      <xdr:row>157</xdr:row>
      <xdr:rowOff>647699</xdr:rowOff>
    </xdr:to>
    <xdr:pic>
      <xdr:nvPicPr>
        <xdr:cNvPr id="151" name="Picture 150">
          <a:extLst>
            <a:ext uri="{FF2B5EF4-FFF2-40B4-BE49-F238E27FC236}">
              <a16:creationId xmlns:a16="http://schemas.microsoft.com/office/drawing/2014/main" id="{91075986-4020-43F3-B516-A0DAB72C1FCE}"/>
            </a:ext>
          </a:extLst>
        </xdr:cNvPr>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9353550" y="95421450"/>
          <a:ext cx="1859109" cy="495299"/>
        </a:xfrm>
        <a:prstGeom prst="rect">
          <a:avLst/>
        </a:prstGeom>
      </xdr:spPr>
    </xdr:pic>
    <xdr:clientData/>
  </xdr:twoCellAnchor>
  <xdr:twoCellAnchor>
    <xdr:from>
      <xdr:col>7</xdr:col>
      <xdr:colOff>38101</xdr:colOff>
      <xdr:row>158</xdr:row>
      <xdr:rowOff>209550</xdr:rowOff>
    </xdr:from>
    <xdr:to>
      <xdr:col>8</xdr:col>
      <xdr:colOff>1</xdr:colOff>
      <xdr:row>158</xdr:row>
      <xdr:rowOff>701849</xdr:rowOff>
    </xdr:to>
    <xdr:pic>
      <xdr:nvPicPr>
        <xdr:cNvPr id="152" name="Picture 151">
          <a:extLst>
            <a:ext uri="{FF2B5EF4-FFF2-40B4-BE49-F238E27FC236}">
              <a16:creationId xmlns:a16="http://schemas.microsoft.com/office/drawing/2014/main" id="{87E42DCC-B583-4AE2-BB0E-B5171B42DEB1}"/>
            </a:ext>
          </a:extLst>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9363076" y="96250125"/>
          <a:ext cx="1847850" cy="492299"/>
        </a:xfrm>
        <a:prstGeom prst="rect">
          <a:avLst/>
        </a:prstGeom>
      </xdr:spPr>
    </xdr:pic>
    <xdr:clientData/>
  </xdr:twoCellAnchor>
  <xdr:twoCellAnchor>
    <xdr:from>
      <xdr:col>7</xdr:col>
      <xdr:colOff>11873</xdr:colOff>
      <xdr:row>159</xdr:row>
      <xdr:rowOff>133350</xdr:rowOff>
    </xdr:from>
    <xdr:to>
      <xdr:col>7</xdr:col>
      <xdr:colOff>1870987</xdr:colOff>
      <xdr:row>159</xdr:row>
      <xdr:rowOff>628650</xdr:rowOff>
    </xdr:to>
    <xdr:pic>
      <xdr:nvPicPr>
        <xdr:cNvPr id="153" name="Picture 152">
          <a:extLst>
            <a:ext uri="{FF2B5EF4-FFF2-40B4-BE49-F238E27FC236}">
              <a16:creationId xmlns:a16="http://schemas.microsoft.com/office/drawing/2014/main" id="{B35E757B-2DB2-4972-8F55-5FF94E29ACDB}"/>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9336848" y="96945450"/>
          <a:ext cx="1859114" cy="495300"/>
        </a:xfrm>
        <a:prstGeom prst="rect">
          <a:avLst/>
        </a:prstGeom>
      </xdr:spPr>
    </xdr:pic>
    <xdr:clientData/>
  </xdr:twoCellAnchor>
  <xdr:twoCellAnchor>
    <xdr:from>
      <xdr:col>7</xdr:col>
      <xdr:colOff>19050</xdr:colOff>
      <xdr:row>160</xdr:row>
      <xdr:rowOff>152400</xdr:rowOff>
    </xdr:from>
    <xdr:to>
      <xdr:col>7</xdr:col>
      <xdr:colOff>1878159</xdr:colOff>
      <xdr:row>160</xdr:row>
      <xdr:rowOff>647699</xdr:rowOff>
    </xdr:to>
    <xdr:pic>
      <xdr:nvPicPr>
        <xdr:cNvPr id="154" name="Picture 153">
          <a:extLst>
            <a:ext uri="{FF2B5EF4-FFF2-40B4-BE49-F238E27FC236}">
              <a16:creationId xmlns:a16="http://schemas.microsoft.com/office/drawing/2014/main" id="{4205CDA6-7ECE-4C00-8E56-551A2D458FCA}"/>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9344025" y="97736025"/>
          <a:ext cx="1859109" cy="495299"/>
        </a:xfrm>
        <a:prstGeom prst="rect">
          <a:avLst/>
        </a:prstGeom>
      </xdr:spPr>
    </xdr:pic>
    <xdr:clientData/>
  </xdr:twoCellAnchor>
  <xdr:twoCellAnchor>
    <xdr:from>
      <xdr:col>7</xdr:col>
      <xdr:colOff>19049</xdr:colOff>
      <xdr:row>161</xdr:row>
      <xdr:rowOff>114300</xdr:rowOff>
    </xdr:from>
    <xdr:to>
      <xdr:col>7</xdr:col>
      <xdr:colOff>1878162</xdr:colOff>
      <xdr:row>161</xdr:row>
      <xdr:rowOff>609600</xdr:rowOff>
    </xdr:to>
    <xdr:pic>
      <xdr:nvPicPr>
        <xdr:cNvPr id="155" name="Picture 154">
          <a:extLst>
            <a:ext uri="{FF2B5EF4-FFF2-40B4-BE49-F238E27FC236}">
              <a16:creationId xmlns:a16="http://schemas.microsoft.com/office/drawing/2014/main" id="{5AACAD17-0E3A-4C05-9CD4-5FDE4F45F5F5}"/>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9344024" y="98469450"/>
          <a:ext cx="1859113" cy="495300"/>
        </a:xfrm>
        <a:prstGeom prst="rect">
          <a:avLst/>
        </a:prstGeom>
      </xdr:spPr>
    </xdr:pic>
    <xdr:clientData/>
  </xdr:twoCellAnchor>
  <xdr:twoCellAnchor>
    <xdr:from>
      <xdr:col>7</xdr:col>
      <xdr:colOff>38100</xdr:colOff>
      <xdr:row>162</xdr:row>
      <xdr:rowOff>152400</xdr:rowOff>
    </xdr:from>
    <xdr:to>
      <xdr:col>7</xdr:col>
      <xdr:colOff>1861460</xdr:colOff>
      <xdr:row>162</xdr:row>
      <xdr:rowOff>638175</xdr:rowOff>
    </xdr:to>
    <xdr:pic>
      <xdr:nvPicPr>
        <xdr:cNvPr id="156" name="Picture 155">
          <a:extLst>
            <a:ext uri="{FF2B5EF4-FFF2-40B4-BE49-F238E27FC236}">
              <a16:creationId xmlns:a16="http://schemas.microsoft.com/office/drawing/2014/main" id="{1B14E9D6-746A-4CA2-81B5-074C91E3A34A}"/>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9363075" y="99279075"/>
          <a:ext cx="1823360" cy="485775"/>
        </a:xfrm>
        <a:prstGeom prst="rect">
          <a:avLst/>
        </a:prstGeom>
      </xdr:spPr>
    </xdr:pic>
    <xdr:clientData/>
  </xdr:twoCellAnchor>
  <xdr:twoCellAnchor>
    <xdr:from>
      <xdr:col>7</xdr:col>
      <xdr:colOff>28574</xdr:colOff>
      <xdr:row>163</xdr:row>
      <xdr:rowOff>180976</xdr:rowOff>
    </xdr:from>
    <xdr:to>
      <xdr:col>8</xdr:col>
      <xdr:colOff>1737</xdr:colOff>
      <xdr:row>163</xdr:row>
      <xdr:rowOff>676276</xdr:rowOff>
    </xdr:to>
    <xdr:pic>
      <xdr:nvPicPr>
        <xdr:cNvPr id="157" name="Picture 156">
          <a:extLst>
            <a:ext uri="{FF2B5EF4-FFF2-40B4-BE49-F238E27FC236}">
              <a16:creationId xmlns:a16="http://schemas.microsoft.com/office/drawing/2014/main" id="{B2332097-3112-4B74-BB54-BD79BB227115}"/>
            </a:ext>
          </a:extLst>
        </xdr:cNvPr>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9353549" y="100079176"/>
          <a:ext cx="1859113" cy="495300"/>
        </a:xfrm>
        <a:prstGeom prst="rect">
          <a:avLst/>
        </a:prstGeom>
      </xdr:spPr>
    </xdr:pic>
    <xdr:clientData/>
  </xdr:twoCellAnchor>
  <xdr:twoCellAnchor>
    <xdr:from>
      <xdr:col>7</xdr:col>
      <xdr:colOff>38100</xdr:colOff>
      <xdr:row>164</xdr:row>
      <xdr:rowOff>161926</xdr:rowOff>
    </xdr:from>
    <xdr:to>
      <xdr:col>7</xdr:col>
      <xdr:colOff>1861456</xdr:colOff>
      <xdr:row>164</xdr:row>
      <xdr:rowOff>647700</xdr:rowOff>
    </xdr:to>
    <xdr:pic>
      <xdr:nvPicPr>
        <xdr:cNvPr id="158" name="Picture 157">
          <a:extLst>
            <a:ext uri="{FF2B5EF4-FFF2-40B4-BE49-F238E27FC236}">
              <a16:creationId xmlns:a16="http://schemas.microsoft.com/office/drawing/2014/main" id="{08F0C156-96F5-462B-9DCA-1349D348E006}"/>
            </a:ext>
          </a:extLst>
        </xdr:cNvPr>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9363075" y="100831651"/>
          <a:ext cx="1823356" cy="485774"/>
        </a:xfrm>
        <a:prstGeom prst="rect">
          <a:avLst/>
        </a:prstGeom>
      </xdr:spPr>
    </xdr:pic>
    <xdr:clientData/>
  </xdr:twoCellAnchor>
  <xdr:twoCellAnchor>
    <xdr:from>
      <xdr:col>7</xdr:col>
      <xdr:colOff>28575</xdr:colOff>
      <xdr:row>165</xdr:row>
      <xdr:rowOff>180976</xdr:rowOff>
    </xdr:from>
    <xdr:to>
      <xdr:col>7</xdr:col>
      <xdr:colOff>1851933</xdr:colOff>
      <xdr:row>165</xdr:row>
      <xdr:rowOff>666750</xdr:rowOff>
    </xdr:to>
    <xdr:pic>
      <xdr:nvPicPr>
        <xdr:cNvPr id="159" name="Picture 158">
          <a:extLst>
            <a:ext uri="{FF2B5EF4-FFF2-40B4-BE49-F238E27FC236}">
              <a16:creationId xmlns:a16="http://schemas.microsoft.com/office/drawing/2014/main" id="{367CFA88-A4A2-4BBD-8817-4BC514D8C880}"/>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9353550" y="101622226"/>
          <a:ext cx="1823358" cy="485774"/>
        </a:xfrm>
        <a:prstGeom prst="rect">
          <a:avLst/>
        </a:prstGeom>
      </xdr:spPr>
    </xdr:pic>
    <xdr:clientData/>
  </xdr:twoCellAnchor>
  <xdr:twoCellAnchor>
    <xdr:from>
      <xdr:col>7</xdr:col>
      <xdr:colOff>9525</xdr:colOff>
      <xdr:row>166</xdr:row>
      <xdr:rowOff>142875</xdr:rowOff>
    </xdr:from>
    <xdr:to>
      <xdr:col>7</xdr:col>
      <xdr:colOff>1866900</xdr:colOff>
      <xdr:row>166</xdr:row>
      <xdr:rowOff>637712</xdr:rowOff>
    </xdr:to>
    <xdr:pic>
      <xdr:nvPicPr>
        <xdr:cNvPr id="160" name="Picture 159">
          <a:extLst>
            <a:ext uri="{FF2B5EF4-FFF2-40B4-BE49-F238E27FC236}">
              <a16:creationId xmlns:a16="http://schemas.microsoft.com/office/drawing/2014/main" id="{840A35F2-EE46-491C-91BD-D513CCD32750}"/>
            </a:ext>
          </a:extLst>
        </xdr:cNvPr>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9334500" y="102355650"/>
          <a:ext cx="1857375" cy="494837"/>
        </a:xfrm>
        <a:prstGeom prst="rect">
          <a:avLst/>
        </a:prstGeom>
      </xdr:spPr>
    </xdr:pic>
    <xdr:clientData/>
  </xdr:twoCellAnchor>
  <xdr:twoCellAnchor>
    <xdr:from>
      <xdr:col>7</xdr:col>
      <xdr:colOff>19050</xdr:colOff>
      <xdr:row>167</xdr:row>
      <xdr:rowOff>161925</xdr:rowOff>
    </xdr:from>
    <xdr:to>
      <xdr:col>7</xdr:col>
      <xdr:colOff>1878164</xdr:colOff>
      <xdr:row>167</xdr:row>
      <xdr:rowOff>657225</xdr:rowOff>
    </xdr:to>
    <xdr:pic>
      <xdr:nvPicPr>
        <xdr:cNvPr id="161" name="Picture 160">
          <a:extLst>
            <a:ext uri="{FF2B5EF4-FFF2-40B4-BE49-F238E27FC236}">
              <a16:creationId xmlns:a16="http://schemas.microsoft.com/office/drawing/2014/main" id="{30EBB869-95A8-47B2-98C5-B7F2FF13E6E7}"/>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9344025" y="103146225"/>
          <a:ext cx="1859114" cy="495300"/>
        </a:xfrm>
        <a:prstGeom prst="rect">
          <a:avLst/>
        </a:prstGeom>
      </xdr:spPr>
    </xdr:pic>
    <xdr:clientData/>
  </xdr:twoCellAnchor>
  <xdr:twoCellAnchor>
    <xdr:from>
      <xdr:col>7</xdr:col>
      <xdr:colOff>9525</xdr:colOff>
      <xdr:row>168</xdr:row>
      <xdr:rowOff>114300</xdr:rowOff>
    </xdr:from>
    <xdr:to>
      <xdr:col>7</xdr:col>
      <xdr:colOff>1868632</xdr:colOff>
      <xdr:row>168</xdr:row>
      <xdr:rowOff>609599</xdr:rowOff>
    </xdr:to>
    <xdr:pic>
      <xdr:nvPicPr>
        <xdr:cNvPr id="162" name="Picture 161">
          <a:extLst>
            <a:ext uri="{FF2B5EF4-FFF2-40B4-BE49-F238E27FC236}">
              <a16:creationId xmlns:a16="http://schemas.microsoft.com/office/drawing/2014/main" id="{34DBFAE9-9200-440A-B62F-B4036A518EF7}"/>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9334500" y="103870125"/>
          <a:ext cx="1859107" cy="495299"/>
        </a:xfrm>
        <a:prstGeom prst="rect">
          <a:avLst/>
        </a:prstGeom>
      </xdr:spPr>
    </xdr:pic>
    <xdr:clientData/>
  </xdr:twoCellAnchor>
  <xdr:twoCellAnchor>
    <xdr:from>
      <xdr:col>7</xdr:col>
      <xdr:colOff>28575</xdr:colOff>
      <xdr:row>169</xdr:row>
      <xdr:rowOff>104776</xdr:rowOff>
    </xdr:from>
    <xdr:to>
      <xdr:col>7</xdr:col>
      <xdr:colOff>1857375</xdr:colOff>
      <xdr:row>169</xdr:row>
      <xdr:rowOff>592000</xdr:rowOff>
    </xdr:to>
    <xdr:pic>
      <xdr:nvPicPr>
        <xdr:cNvPr id="163" name="Picture 162">
          <a:extLst>
            <a:ext uri="{FF2B5EF4-FFF2-40B4-BE49-F238E27FC236}">
              <a16:creationId xmlns:a16="http://schemas.microsoft.com/office/drawing/2014/main" id="{2D6507D3-3C61-4014-B690-F512477C7B89}"/>
            </a:ext>
          </a:extLst>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9353550" y="104632126"/>
          <a:ext cx="1828800" cy="487224"/>
        </a:xfrm>
        <a:prstGeom prst="rect">
          <a:avLst/>
        </a:prstGeom>
      </xdr:spPr>
    </xdr:pic>
    <xdr:clientData/>
  </xdr:twoCellAnchor>
  <xdr:twoCellAnchor>
    <xdr:from>
      <xdr:col>7</xdr:col>
      <xdr:colOff>9526</xdr:colOff>
      <xdr:row>170</xdr:row>
      <xdr:rowOff>180975</xdr:rowOff>
    </xdr:from>
    <xdr:to>
      <xdr:col>7</xdr:col>
      <xdr:colOff>1880512</xdr:colOff>
      <xdr:row>170</xdr:row>
      <xdr:rowOff>679438</xdr:rowOff>
    </xdr:to>
    <xdr:pic>
      <xdr:nvPicPr>
        <xdr:cNvPr id="164" name="Picture 163">
          <a:extLst>
            <a:ext uri="{FF2B5EF4-FFF2-40B4-BE49-F238E27FC236}">
              <a16:creationId xmlns:a16="http://schemas.microsoft.com/office/drawing/2014/main" id="{873C5198-9C17-47C3-B56E-1AEC893C3E7B}"/>
            </a:ext>
          </a:extLst>
        </xdr:cNvPr>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9334501" y="105479850"/>
          <a:ext cx="1870986" cy="498463"/>
        </a:xfrm>
        <a:prstGeom prst="rect">
          <a:avLst/>
        </a:prstGeom>
      </xdr:spPr>
    </xdr:pic>
    <xdr:clientData/>
  </xdr:twoCellAnchor>
  <xdr:twoCellAnchor>
    <xdr:from>
      <xdr:col>7</xdr:col>
      <xdr:colOff>19049</xdr:colOff>
      <xdr:row>171</xdr:row>
      <xdr:rowOff>142875</xdr:rowOff>
    </xdr:from>
    <xdr:to>
      <xdr:col>7</xdr:col>
      <xdr:colOff>1878158</xdr:colOff>
      <xdr:row>171</xdr:row>
      <xdr:rowOff>638174</xdr:rowOff>
    </xdr:to>
    <xdr:pic>
      <xdr:nvPicPr>
        <xdr:cNvPr id="165" name="Picture 164">
          <a:extLst>
            <a:ext uri="{FF2B5EF4-FFF2-40B4-BE49-F238E27FC236}">
              <a16:creationId xmlns:a16="http://schemas.microsoft.com/office/drawing/2014/main" id="{2F7A24B1-9E57-4418-ADC6-35AB36D70511}"/>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9344024" y="106213275"/>
          <a:ext cx="1859109" cy="495299"/>
        </a:xfrm>
        <a:prstGeom prst="rect">
          <a:avLst/>
        </a:prstGeom>
      </xdr:spPr>
    </xdr:pic>
    <xdr:clientData/>
  </xdr:twoCellAnchor>
  <xdr:twoCellAnchor>
    <xdr:from>
      <xdr:col>7</xdr:col>
      <xdr:colOff>9526</xdr:colOff>
      <xdr:row>172</xdr:row>
      <xdr:rowOff>171451</xdr:rowOff>
    </xdr:from>
    <xdr:to>
      <xdr:col>7</xdr:col>
      <xdr:colOff>1868634</xdr:colOff>
      <xdr:row>172</xdr:row>
      <xdr:rowOff>666750</xdr:rowOff>
    </xdr:to>
    <xdr:pic>
      <xdr:nvPicPr>
        <xdr:cNvPr id="166" name="Picture 165">
          <a:extLst>
            <a:ext uri="{FF2B5EF4-FFF2-40B4-BE49-F238E27FC236}">
              <a16:creationId xmlns:a16="http://schemas.microsoft.com/office/drawing/2014/main" id="{5AC9FBAD-A33E-45E7-908B-1E76FFA09610}"/>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9334501" y="107013376"/>
          <a:ext cx="1859108" cy="495299"/>
        </a:xfrm>
        <a:prstGeom prst="rect">
          <a:avLst/>
        </a:prstGeom>
      </xdr:spPr>
    </xdr:pic>
    <xdr:clientData/>
  </xdr:twoCellAnchor>
  <xdr:twoCellAnchor>
    <xdr:from>
      <xdr:col>7</xdr:col>
      <xdr:colOff>28575</xdr:colOff>
      <xdr:row>173</xdr:row>
      <xdr:rowOff>133350</xdr:rowOff>
    </xdr:from>
    <xdr:to>
      <xdr:col>8</xdr:col>
      <xdr:colOff>1739</xdr:colOff>
      <xdr:row>173</xdr:row>
      <xdr:rowOff>628650</xdr:rowOff>
    </xdr:to>
    <xdr:pic>
      <xdr:nvPicPr>
        <xdr:cNvPr id="167" name="Picture 166">
          <a:extLst>
            <a:ext uri="{FF2B5EF4-FFF2-40B4-BE49-F238E27FC236}">
              <a16:creationId xmlns:a16="http://schemas.microsoft.com/office/drawing/2014/main" id="{D761D51C-FE69-483A-BD00-6553C13DDC87}"/>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9353550" y="107746800"/>
          <a:ext cx="1859114" cy="495300"/>
        </a:xfrm>
        <a:prstGeom prst="rect">
          <a:avLst/>
        </a:prstGeom>
      </xdr:spPr>
    </xdr:pic>
    <xdr:clientData/>
  </xdr:twoCellAnchor>
  <xdr:twoCellAnchor>
    <xdr:from>
      <xdr:col>7</xdr:col>
      <xdr:colOff>9525</xdr:colOff>
      <xdr:row>174</xdr:row>
      <xdr:rowOff>142876</xdr:rowOff>
    </xdr:from>
    <xdr:to>
      <xdr:col>7</xdr:col>
      <xdr:colOff>1868634</xdr:colOff>
      <xdr:row>174</xdr:row>
      <xdr:rowOff>638175</xdr:rowOff>
    </xdr:to>
    <xdr:pic>
      <xdr:nvPicPr>
        <xdr:cNvPr id="168" name="Picture 167">
          <a:extLst>
            <a:ext uri="{FF2B5EF4-FFF2-40B4-BE49-F238E27FC236}">
              <a16:creationId xmlns:a16="http://schemas.microsoft.com/office/drawing/2014/main" id="{A9DB0F36-ED1E-40DB-8206-B33D8E2BCFEA}"/>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9334500" y="108527851"/>
          <a:ext cx="1859109" cy="495299"/>
        </a:xfrm>
        <a:prstGeom prst="rect">
          <a:avLst/>
        </a:prstGeom>
      </xdr:spPr>
    </xdr:pic>
    <xdr:clientData/>
  </xdr:twoCellAnchor>
  <xdr:twoCellAnchor>
    <xdr:from>
      <xdr:col>7</xdr:col>
      <xdr:colOff>38099</xdr:colOff>
      <xdr:row>175</xdr:row>
      <xdr:rowOff>152399</xdr:rowOff>
    </xdr:from>
    <xdr:to>
      <xdr:col>7</xdr:col>
      <xdr:colOff>1861458</xdr:colOff>
      <xdr:row>175</xdr:row>
      <xdr:rowOff>638174</xdr:rowOff>
    </xdr:to>
    <xdr:pic>
      <xdr:nvPicPr>
        <xdr:cNvPr id="169" name="Picture 168">
          <a:extLst>
            <a:ext uri="{FF2B5EF4-FFF2-40B4-BE49-F238E27FC236}">
              <a16:creationId xmlns:a16="http://schemas.microsoft.com/office/drawing/2014/main" id="{0A13B582-4EF5-456F-A08D-112C1D71DC90}"/>
            </a:ext>
          </a:extLst>
        </xdr:cNvPr>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9363074" y="109308899"/>
          <a:ext cx="1823359" cy="485775"/>
        </a:xfrm>
        <a:prstGeom prst="rect">
          <a:avLst/>
        </a:prstGeom>
      </xdr:spPr>
    </xdr:pic>
    <xdr:clientData/>
  </xdr:twoCellAnchor>
  <xdr:twoCellAnchor>
    <xdr:from>
      <xdr:col>7</xdr:col>
      <xdr:colOff>38099</xdr:colOff>
      <xdr:row>176</xdr:row>
      <xdr:rowOff>133350</xdr:rowOff>
    </xdr:from>
    <xdr:to>
      <xdr:col>7</xdr:col>
      <xdr:colOff>1876424</xdr:colOff>
      <xdr:row>176</xdr:row>
      <xdr:rowOff>623111</xdr:rowOff>
    </xdr:to>
    <xdr:pic>
      <xdr:nvPicPr>
        <xdr:cNvPr id="170" name="Picture 169">
          <a:extLst>
            <a:ext uri="{FF2B5EF4-FFF2-40B4-BE49-F238E27FC236}">
              <a16:creationId xmlns:a16="http://schemas.microsoft.com/office/drawing/2014/main" id="{54E105C6-9DF0-41DF-9D31-76AC19097089}"/>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363074" y="110061375"/>
          <a:ext cx="1838325" cy="489761"/>
        </a:xfrm>
        <a:prstGeom prst="rect">
          <a:avLst/>
        </a:prstGeom>
      </xdr:spPr>
    </xdr:pic>
    <xdr:clientData/>
  </xdr:twoCellAnchor>
  <xdr:twoCellAnchor>
    <xdr:from>
      <xdr:col>7</xdr:col>
      <xdr:colOff>19051</xdr:colOff>
      <xdr:row>177</xdr:row>
      <xdr:rowOff>133350</xdr:rowOff>
    </xdr:from>
    <xdr:to>
      <xdr:col>7</xdr:col>
      <xdr:colOff>1876425</xdr:colOff>
      <xdr:row>177</xdr:row>
      <xdr:rowOff>628187</xdr:rowOff>
    </xdr:to>
    <xdr:pic>
      <xdr:nvPicPr>
        <xdr:cNvPr id="171" name="Picture 170">
          <a:extLst>
            <a:ext uri="{FF2B5EF4-FFF2-40B4-BE49-F238E27FC236}">
              <a16:creationId xmlns:a16="http://schemas.microsoft.com/office/drawing/2014/main" id="{682396AE-BDE5-4A77-8462-69855187E316}"/>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9344026" y="110832900"/>
          <a:ext cx="1857374" cy="494837"/>
        </a:xfrm>
        <a:prstGeom prst="rect">
          <a:avLst/>
        </a:prstGeom>
      </xdr:spPr>
    </xdr:pic>
    <xdr:clientData/>
  </xdr:twoCellAnchor>
  <xdr:twoCellAnchor>
    <xdr:from>
      <xdr:col>7</xdr:col>
      <xdr:colOff>38100</xdr:colOff>
      <xdr:row>178</xdr:row>
      <xdr:rowOff>123826</xdr:rowOff>
    </xdr:from>
    <xdr:to>
      <xdr:col>7</xdr:col>
      <xdr:colOff>1861456</xdr:colOff>
      <xdr:row>178</xdr:row>
      <xdr:rowOff>609600</xdr:rowOff>
    </xdr:to>
    <xdr:pic>
      <xdr:nvPicPr>
        <xdr:cNvPr id="172" name="Picture 171">
          <a:extLst>
            <a:ext uri="{FF2B5EF4-FFF2-40B4-BE49-F238E27FC236}">
              <a16:creationId xmlns:a16="http://schemas.microsoft.com/office/drawing/2014/main" id="{3016E354-D47E-478D-AA97-F96CABD80A8A}"/>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9363075" y="111594901"/>
          <a:ext cx="1823356" cy="485774"/>
        </a:xfrm>
        <a:prstGeom prst="rect">
          <a:avLst/>
        </a:prstGeom>
      </xdr:spPr>
    </xdr:pic>
    <xdr:clientData/>
  </xdr:twoCellAnchor>
  <xdr:twoCellAnchor>
    <xdr:from>
      <xdr:col>7</xdr:col>
      <xdr:colOff>28575</xdr:colOff>
      <xdr:row>179</xdr:row>
      <xdr:rowOff>142875</xdr:rowOff>
    </xdr:from>
    <xdr:to>
      <xdr:col>7</xdr:col>
      <xdr:colOff>1851936</xdr:colOff>
      <xdr:row>179</xdr:row>
      <xdr:rowOff>628650</xdr:rowOff>
    </xdr:to>
    <xdr:pic>
      <xdr:nvPicPr>
        <xdr:cNvPr id="173" name="Picture 172">
          <a:extLst>
            <a:ext uri="{FF2B5EF4-FFF2-40B4-BE49-F238E27FC236}">
              <a16:creationId xmlns:a16="http://schemas.microsoft.com/office/drawing/2014/main" id="{09A5FEA8-38DA-4BC1-ADD8-22E27999C7E0}"/>
            </a:ext>
          </a:extLst>
        </xdr:cNvPr>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9353550" y="112385475"/>
          <a:ext cx="1823361" cy="485775"/>
        </a:xfrm>
        <a:prstGeom prst="rect">
          <a:avLst/>
        </a:prstGeom>
      </xdr:spPr>
    </xdr:pic>
    <xdr:clientData/>
  </xdr:twoCellAnchor>
  <xdr:twoCellAnchor>
    <xdr:from>
      <xdr:col>7</xdr:col>
      <xdr:colOff>40298</xdr:colOff>
      <xdr:row>180</xdr:row>
      <xdr:rowOff>112835</xdr:rowOff>
    </xdr:from>
    <xdr:to>
      <xdr:col>7</xdr:col>
      <xdr:colOff>1863655</xdr:colOff>
      <xdr:row>180</xdr:row>
      <xdr:rowOff>598609</xdr:rowOff>
    </xdr:to>
    <xdr:pic>
      <xdr:nvPicPr>
        <xdr:cNvPr id="174" name="Picture 173">
          <a:extLst>
            <a:ext uri="{FF2B5EF4-FFF2-40B4-BE49-F238E27FC236}">
              <a16:creationId xmlns:a16="http://schemas.microsoft.com/office/drawing/2014/main" id="{2B1CE835-0B13-4267-82B6-382C81E6F738}"/>
            </a:ext>
          </a:extLst>
        </xdr:cNvPr>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9365273" y="113126960"/>
          <a:ext cx="1823357" cy="485774"/>
        </a:xfrm>
        <a:prstGeom prst="rect">
          <a:avLst/>
        </a:prstGeom>
      </xdr:spPr>
    </xdr:pic>
    <xdr:clientData/>
  </xdr:twoCellAnchor>
  <xdr:twoCellAnchor>
    <xdr:from>
      <xdr:col>7</xdr:col>
      <xdr:colOff>28575</xdr:colOff>
      <xdr:row>181</xdr:row>
      <xdr:rowOff>133350</xdr:rowOff>
    </xdr:from>
    <xdr:to>
      <xdr:col>7</xdr:col>
      <xdr:colOff>1851935</xdr:colOff>
      <xdr:row>181</xdr:row>
      <xdr:rowOff>619125</xdr:rowOff>
    </xdr:to>
    <xdr:pic>
      <xdr:nvPicPr>
        <xdr:cNvPr id="175" name="Picture 174">
          <a:extLst>
            <a:ext uri="{FF2B5EF4-FFF2-40B4-BE49-F238E27FC236}">
              <a16:creationId xmlns:a16="http://schemas.microsoft.com/office/drawing/2014/main" id="{AA19FB3F-5BBC-4FAF-9B95-8D68DBCB3786}"/>
            </a:ext>
          </a:extLst>
        </xdr:cNvPr>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9353550" y="113919000"/>
          <a:ext cx="1823360" cy="485775"/>
        </a:xfrm>
        <a:prstGeom prst="rect">
          <a:avLst/>
        </a:prstGeom>
      </xdr:spPr>
    </xdr:pic>
    <xdr:clientData/>
  </xdr:twoCellAnchor>
  <xdr:twoCellAnchor>
    <xdr:from>
      <xdr:col>7</xdr:col>
      <xdr:colOff>9525</xdr:colOff>
      <xdr:row>182</xdr:row>
      <xdr:rowOff>123825</xdr:rowOff>
    </xdr:from>
    <xdr:to>
      <xdr:col>7</xdr:col>
      <xdr:colOff>1866900</xdr:colOff>
      <xdr:row>182</xdr:row>
      <xdr:rowOff>618662</xdr:rowOff>
    </xdr:to>
    <xdr:pic>
      <xdr:nvPicPr>
        <xdr:cNvPr id="176" name="Picture 175">
          <a:extLst>
            <a:ext uri="{FF2B5EF4-FFF2-40B4-BE49-F238E27FC236}">
              <a16:creationId xmlns:a16="http://schemas.microsoft.com/office/drawing/2014/main" id="{8D93FB53-3FE3-41E4-872F-60BA818E5F85}"/>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334500" y="114681000"/>
          <a:ext cx="1857375" cy="494837"/>
        </a:xfrm>
        <a:prstGeom prst="rect">
          <a:avLst/>
        </a:prstGeom>
      </xdr:spPr>
    </xdr:pic>
    <xdr:clientData/>
  </xdr:twoCellAnchor>
  <xdr:twoCellAnchor>
    <xdr:from>
      <xdr:col>7</xdr:col>
      <xdr:colOff>38100</xdr:colOff>
      <xdr:row>183</xdr:row>
      <xdr:rowOff>171451</xdr:rowOff>
    </xdr:from>
    <xdr:to>
      <xdr:col>7</xdr:col>
      <xdr:colOff>1866900</xdr:colOff>
      <xdr:row>183</xdr:row>
      <xdr:rowOff>658675</xdr:rowOff>
    </xdr:to>
    <xdr:pic>
      <xdr:nvPicPr>
        <xdr:cNvPr id="177" name="Picture 176">
          <a:extLst>
            <a:ext uri="{FF2B5EF4-FFF2-40B4-BE49-F238E27FC236}">
              <a16:creationId xmlns:a16="http://schemas.microsoft.com/office/drawing/2014/main" id="{470377A5-1D62-4309-B293-FA7534D34FFF}"/>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9363075" y="115500151"/>
          <a:ext cx="1828800" cy="487224"/>
        </a:xfrm>
        <a:prstGeom prst="rect">
          <a:avLst/>
        </a:prstGeom>
      </xdr:spPr>
    </xdr:pic>
    <xdr:clientData/>
  </xdr:twoCellAnchor>
  <xdr:twoCellAnchor>
    <xdr:from>
      <xdr:col>7</xdr:col>
      <xdr:colOff>38101</xdr:colOff>
      <xdr:row>184</xdr:row>
      <xdr:rowOff>142876</xdr:rowOff>
    </xdr:from>
    <xdr:to>
      <xdr:col>7</xdr:col>
      <xdr:colOff>1866900</xdr:colOff>
      <xdr:row>184</xdr:row>
      <xdr:rowOff>630100</xdr:rowOff>
    </xdr:to>
    <xdr:pic>
      <xdr:nvPicPr>
        <xdr:cNvPr id="178" name="Picture 177">
          <a:extLst>
            <a:ext uri="{FF2B5EF4-FFF2-40B4-BE49-F238E27FC236}">
              <a16:creationId xmlns:a16="http://schemas.microsoft.com/office/drawing/2014/main" id="{3778C2FA-53B9-478D-A79D-6D8DD1B0625A}"/>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9363076" y="116243101"/>
          <a:ext cx="1828799" cy="487224"/>
        </a:xfrm>
        <a:prstGeom prst="rect">
          <a:avLst/>
        </a:prstGeom>
      </xdr:spPr>
    </xdr:pic>
    <xdr:clientData/>
  </xdr:twoCellAnchor>
  <xdr:twoCellAnchor>
    <xdr:from>
      <xdr:col>7</xdr:col>
      <xdr:colOff>38101</xdr:colOff>
      <xdr:row>185</xdr:row>
      <xdr:rowOff>142876</xdr:rowOff>
    </xdr:from>
    <xdr:to>
      <xdr:col>7</xdr:col>
      <xdr:colOff>1866901</xdr:colOff>
      <xdr:row>185</xdr:row>
      <xdr:rowOff>630100</xdr:rowOff>
    </xdr:to>
    <xdr:pic>
      <xdr:nvPicPr>
        <xdr:cNvPr id="179" name="Picture 178">
          <a:extLst>
            <a:ext uri="{FF2B5EF4-FFF2-40B4-BE49-F238E27FC236}">
              <a16:creationId xmlns:a16="http://schemas.microsoft.com/office/drawing/2014/main" id="{44E75AA1-0E8F-437D-A718-601127C8B4AE}"/>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363076" y="117014626"/>
          <a:ext cx="1828800" cy="487224"/>
        </a:xfrm>
        <a:prstGeom prst="rect">
          <a:avLst/>
        </a:prstGeom>
      </xdr:spPr>
    </xdr:pic>
    <xdr:clientData/>
  </xdr:twoCellAnchor>
  <xdr:twoCellAnchor>
    <xdr:from>
      <xdr:col>7</xdr:col>
      <xdr:colOff>47625</xdr:colOff>
      <xdr:row>186</xdr:row>
      <xdr:rowOff>142875</xdr:rowOff>
    </xdr:from>
    <xdr:to>
      <xdr:col>7</xdr:col>
      <xdr:colOff>1870985</xdr:colOff>
      <xdr:row>186</xdr:row>
      <xdr:rowOff>628650</xdr:rowOff>
    </xdr:to>
    <xdr:pic>
      <xdr:nvPicPr>
        <xdr:cNvPr id="180" name="Picture 179">
          <a:extLst>
            <a:ext uri="{FF2B5EF4-FFF2-40B4-BE49-F238E27FC236}">
              <a16:creationId xmlns:a16="http://schemas.microsoft.com/office/drawing/2014/main" id="{1EDC242A-DA28-486B-BAD8-A370984DA6F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372600" y="117786150"/>
          <a:ext cx="1823360" cy="485775"/>
        </a:xfrm>
        <a:prstGeom prst="rect">
          <a:avLst/>
        </a:prstGeom>
      </xdr:spPr>
    </xdr:pic>
    <xdr:clientData/>
  </xdr:twoCellAnchor>
  <xdr:twoCellAnchor>
    <xdr:from>
      <xdr:col>7</xdr:col>
      <xdr:colOff>47626</xdr:colOff>
      <xdr:row>187</xdr:row>
      <xdr:rowOff>152401</xdr:rowOff>
    </xdr:from>
    <xdr:to>
      <xdr:col>7</xdr:col>
      <xdr:colOff>1876426</xdr:colOff>
      <xdr:row>187</xdr:row>
      <xdr:rowOff>639625</xdr:rowOff>
    </xdr:to>
    <xdr:pic>
      <xdr:nvPicPr>
        <xdr:cNvPr id="181" name="Picture 180">
          <a:extLst>
            <a:ext uri="{FF2B5EF4-FFF2-40B4-BE49-F238E27FC236}">
              <a16:creationId xmlns:a16="http://schemas.microsoft.com/office/drawing/2014/main" id="{9317EEE1-D6ED-41DA-912C-82192FBD47A9}"/>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9372601" y="118567201"/>
          <a:ext cx="1828800" cy="487224"/>
        </a:xfrm>
        <a:prstGeom prst="rect">
          <a:avLst/>
        </a:prstGeom>
      </xdr:spPr>
    </xdr:pic>
    <xdr:clientData/>
  </xdr:twoCellAnchor>
  <xdr:twoCellAnchor>
    <xdr:from>
      <xdr:col>7</xdr:col>
      <xdr:colOff>28575</xdr:colOff>
      <xdr:row>188</xdr:row>
      <xdr:rowOff>152401</xdr:rowOff>
    </xdr:from>
    <xdr:to>
      <xdr:col>7</xdr:col>
      <xdr:colOff>1828800</xdr:colOff>
      <xdr:row>188</xdr:row>
      <xdr:rowOff>632012</xdr:rowOff>
    </xdr:to>
    <xdr:pic>
      <xdr:nvPicPr>
        <xdr:cNvPr id="182" name="Picture 181">
          <a:extLst>
            <a:ext uri="{FF2B5EF4-FFF2-40B4-BE49-F238E27FC236}">
              <a16:creationId xmlns:a16="http://schemas.microsoft.com/office/drawing/2014/main" id="{6ABA4590-5C8C-4236-9415-BFC95A2D2BA7}"/>
            </a:ext>
          </a:extLst>
        </xdr:cNvPr>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9353550" y="119338726"/>
          <a:ext cx="1800225" cy="479611"/>
        </a:xfrm>
        <a:prstGeom prst="rect">
          <a:avLst/>
        </a:prstGeom>
      </xdr:spPr>
    </xdr:pic>
    <xdr:clientData/>
  </xdr:twoCellAnchor>
  <xdr:twoCellAnchor>
    <xdr:from>
      <xdr:col>7</xdr:col>
      <xdr:colOff>28574</xdr:colOff>
      <xdr:row>190</xdr:row>
      <xdr:rowOff>133350</xdr:rowOff>
    </xdr:from>
    <xdr:to>
      <xdr:col>8</xdr:col>
      <xdr:colOff>1735</xdr:colOff>
      <xdr:row>190</xdr:row>
      <xdr:rowOff>628649</xdr:rowOff>
    </xdr:to>
    <xdr:pic>
      <xdr:nvPicPr>
        <xdr:cNvPr id="183" name="Picture 182">
          <a:extLst>
            <a:ext uri="{FF2B5EF4-FFF2-40B4-BE49-F238E27FC236}">
              <a16:creationId xmlns:a16="http://schemas.microsoft.com/office/drawing/2014/main" id="{95DE8D1F-8D71-4948-A606-A0660783D2FF}"/>
            </a:ext>
          </a:extLst>
        </xdr:cNvPr>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9353549" y="120862725"/>
          <a:ext cx="1859111" cy="495299"/>
        </a:xfrm>
        <a:prstGeom prst="rect">
          <a:avLst/>
        </a:prstGeom>
      </xdr:spPr>
    </xdr:pic>
    <xdr:clientData/>
  </xdr:twoCellAnchor>
  <xdr:twoCellAnchor>
    <xdr:from>
      <xdr:col>7</xdr:col>
      <xdr:colOff>28576</xdr:colOff>
      <xdr:row>191</xdr:row>
      <xdr:rowOff>200026</xdr:rowOff>
    </xdr:from>
    <xdr:to>
      <xdr:col>7</xdr:col>
      <xdr:colOff>1876425</xdr:colOff>
      <xdr:row>191</xdr:row>
      <xdr:rowOff>692325</xdr:rowOff>
    </xdr:to>
    <xdr:pic>
      <xdr:nvPicPr>
        <xdr:cNvPr id="184" name="Picture 183">
          <a:extLst>
            <a:ext uri="{FF2B5EF4-FFF2-40B4-BE49-F238E27FC236}">
              <a16:creationId xmlns:a16="http://schemas.microsoft.com/office/drawing/2014/main" id="{D8139A15-7637-4240-9523-C78F4552C1BE}"/>
            </a:ext>
          </a:extLst>
        </xdr:cNvPr>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9353551" y="121700926"/>
          <a:ext cx="1847849" cy="492299"/>
        </a:xfrm>
        <a:prstGeom prst="rect">
          <a:avLst/>
        </a:prstGeom>
      </xdr:spPr>
    </xdr:pic>
    <xdr:clientData/>
  </xdr:twoCellAnchor>
  <xdr:twoCellAnchor>
    <xdr:from>
      <xdr:col>7</xdr:col>
      <xdr:colOff>19050</xdr:colOff>
      <xdr:row>192</xdr:row>
      <xdr:rowOff>133351</xdr:rowOff>
    </xdr:from>
    <xdr:to>
      <xdr:col>7</xdr:col>
      <xdr:colOff>1857375</xdr:colOff>
      <xdr:row>192</xdr:row>
      <xdr:rowOff>623113</xdr:rowOff>
    </xdr:to>
    <xdr:pic>
      <xdr:nvPicPr>
        <xdr:cNvPr id="185" name="Picture 184">
          <a:extLst>
            <a:ext uri="{FF2B5EF4-FFF2-40B4-BE49-F238E27FC236}">
              <a16:creationId xmlns:a16="http://schemas.microsoft.com/office/drawing/2014/main" id="{516FAB32-4379-4827-9019-01312D067F2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9344025" y="122405776"/>
          <a:ext cx="1838325" cy="489762"/>
        </a:xfrm>
        <a:prstGeom prst="rect">
          <a:avLst/>
        </a:prstGeom>
      </xdr:spPr>
    </xdr:pic>
    <xdr:clientData/>
  </xdr:twoCellAnchor>
  <xdr:twoCellAnchor>
    <xdr:from>
      <xdr:col>7</xdr:col>
      <xdr:colOff>38100</xdr:colOff>
      <xdr:row>193</xdr:row>
      <xdr:rowOff>171451</xdr:rowOff>
    </xdr:from>
    <xdr:to>
      <xdr:col>7</xdr:col>
      <xdr:colOff>1861458</xdr:colOff>
      <xdr:row>193</xdr:row>
      <xdr:rowOff>657225</xdr:rowOff>
    </xdr:to>
    <xdr:pic>
      <xdr:nvPicPr>
        <xdr:cNvPr id="186" name="Picture 185">
          <a:extLst>
            <a:ext uri="{FF2B5EF4-FFF2-40B4-BE49-F238E27FC236}">
              <a16:creationId xmlns:a16="http://schemas.microsoft.com/office/drawing/2014/main" id="{946FD1C3-45E9-4AE5-8D2B-D1D38EE7A389}"/>
            </a:ext>
          </a:extLst>
        </xdr:cNvPr>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9363075" y="123215401"/>
          <a:ext cx="1823358" cy="485774"/>
        </a:xfrm>
        <a:prstGeom prst="rect">
          <a:avLst/>
        </a:prstGeom>
      </xdr:spPr>
    </xdr:pic>
    <xdr:clientData/>
  </xdr:twoCellAnchor>
  <xdr:twoCellAnchor>
    <xdr:from>
      <xdr:col>7</xdr:col>
      <xdr:colOff>47625</xdr:colOff>
      <xdr:row>194</xdr:row>
      <xdr:rowOff>152400</xdr:rowOff>
    </xdr:from>
    <xdr:to>
      <xdr:col>7</xdr:col>
      <xdr:colOff>1870987</xdr:colOff>
      <xdr:row>194</xdr:row>
      <xdr:rowOff>638175</xdr:rowOff>
    </xdr:to>
    <xdr:pic>
      <xdr:nvPicPr>
        <xdr:cNvPr id="187" name="Picture 186">
          <a:extLst>
            <a:ext uri="{FF2B5EF4-FFF2-40B4-BE49-F238E27FC236}">
              <a16:creationId xmlns:a16="http://schemas.microsoft.com/office/drawing/2014/main" id="{20875C9E-F77C-46A6-AB7B-346DEFDE7B92}"/>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9372600" y="123967875"/>
          <a:ext cx="1823362" cy="485775"/>
        </a:xfrm>
        <a:prstGeom prst="rect">
          <a:avLst/>
        </a:prstGeom>
      </xdr:spPr>
    </xdr:pic>
    <xdr:clientData/>
  </xdr:twoCellAnchor>
  <xdr:twoCellAnchor>
    <xdr:from>
      <xdr:col>7</xdr:col>
      <xdr:colOff>19050</xdr:colOff>
      <xdr:row>195</xdr:row>
      <xdr:rowOff>171450</xdr:rowOff>
    </xdr:from>
    <xdr:to>
      <xdr:col>7</xdr:col>
      <xdr:colOff>1878159</xdr:colOff>
      <xdr:row>195</xdr:row>
      <xdr:rowOff>666749</xdr:rowOff>
    </xdr:to>
    <xdr:pic>
      <xdr:nvPicPr>
        <xdr:cNvPr id="188" name="Picture 187">
          <a:extLst>
            <a:ext uri="{FF2B5EF4-FFF2-40B4-BE49-F238E27FC236}">
              <a16:creationId xmlns:a16="http://schemas.microsoft.com/office/drawing/2014/main" id="{C15A9547-2FCD-4A1D-9666-5D77BA16D605}"/>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344025" y="124758450"/>
          <a:ext cx="1859109" cy="495299"/>
        </a:xfrm>
        <a:prstGeom prst="rect">
          <a:avLst/>
        </a:prstGeom>
      </xdr:spPr>
    </xdr:pic>
    <xdr:clientData/>
  </xdr:twoCellAnchor>
  <xdr:twoCellAnchor>
    <xdr:from>
      <xdr:col>7</xdr:col>
      <xdr:colOff>38101</xdr:colOff>
      <xdr:row>197</xdr:row>
      <xdr:rowOff>161925</xdr:rowOff>
    </xdr:from>
    <xdr:to>
      <xdr:col>7</xdr:col>
      <xdr:colOff>1861461</xdr:colOff>
      <xdr:row>197</xdr:row>
      <xdr:rowOff>647700</xdr:rowOff>
    </xdr:to>
    <xdr:pic>
      <xdr:nvPicPr>
        <xdr:cNvPr id="189" name="Picture 188">
          <a:extLst>
            <a:ext uri="{FF2B5EF4-FFF2-40B4-BE49-F238E27FC236}">
              <a16:creationId xmlns:a16="http://schemas.microsoft.com/office/drawing/2014/main" id="{BC2DAD30-8DCB-43E1-A883-AEB6F004DAFF}"/>
            </a:ext>
          </a:extLst>
        </xdr:cNvPr>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9363076" y="126291975"/>
          <a:ext cx="1823360" cy="485775"/>
        </a:xfrm>
        <a:prstGeom prst="rect">
          <a:avLst/>
        </a:prstGeom>
      </xdr:spPr>
    </xdr:pic>
    <xdr:clientData/>
  </xdr:twoCellAnchor>
  <xdr:twoCellAnchor>
    <xdr:from>
      <xdr:col>7</xdr:col>
      <xdr:colOff>19051</xdr:colOff>
      <xdr:row>198</xdr:row>
      <xdr:rowOff>171450</xdr:rowOff>
    </xdr:from>
    <xdr:to>
      <xdr:col>8</xdr:col>
      <xdr:colOff>1</xdr:colOff>
      <xdr:row>198</xdr:row>
      <xdr:rowOff>668825</xdr:rowOff>
    </xdr:to>
    <xdr:pic>
      <xdr:nvPicPr>
        <xdr:cNvPr id="190" name="Picture 189">
          <a:extLst>
            <a:ext uri="{FF2B5EF4-FFF2-40B4-BE49-F238E27FC236}">
              <a16:creationId xmlns:a16="http://schemas.microsoft.com/office/drawing/2014/main" id="{1EF54EE5-A404-43EC-AD6C-6EF05B013976}"/>
            </a:ext>
          </a:extLst>
        </xdr:cNvPr>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9344026" y="127073025"/>
          <a:ext cx="1866900" cy="497375"/>
        </a:xfrm>
        <a:prstGeom prst="rect">
          <a:avLst/>
        </a:prstGeom>
      </xdr:spPr>
    </xdr:pic>
    <xdr:clientData/>
  </xdr:twoCellAnchor>
  <xdr:twoCellAnchor>
    <xdr:from>
      <xdr:col>7</xdr:col>
      <xdr:colOff>9524</xdr:colOff>
      <xdr:row>199</xdr:row>
      <xdr:rowOff>142875</xdr:rowOff>
    </xdr:from>
    <xdr:to>
      <xdr:col>7</xdr:col>
      <xdr:colOff>1868633</xdr:colOff>
      <xdr:row>199</xdr:row>
      <xdr:rowOff>638174</xdr:rowOff>
    </xdr:to>
    <xdr:pic>
      <xdr:nvPicPr>
        <xdr:cNvPr id="191" name="Picture 190">
          <a:extLst>
            <a:ext uri="{FF2B5EF4-FFF2-40B4-BE49-F238E27FC236}">
              <a16:creationId xmlns:a16="http://schemas.microsoft.com/office/drawing/2014/main" id="{C6AF7D67-E1B0-4D1F-A33F-25C035B24C1E}"/>
            </a:ext>
          </a:extLst>
        </xdr:cNvPr>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9334499" y="127815975"/>
          <a:ext cx="1859109" cy="495299"/>
        </a:xfrm>
        <a:prstGeom prst="rect">
          <a:avLst/>
        </a:prstGeom>
      </xdr:spPr>
    </xdr:pic>
    <xdr:clientData/>
  </xdr:twoCellAnchor>
  <xdr:twoCellAnchor>
    <xdr:from>
      <xdr:col>7</xdr:col>
      <xdr:colOff>28576</xdr:colOff>
      <xdr:row>200</xdr:row>
      <xdr:rowOff>171451</xdr:rowOff>
    </xdr:from>
    <xdr:to>
      <xdr:col>7</xdr:col>
      <xdr:colOff>1851934</xdr:colOff>
      <xdr:row>200</xdr:row>
      <xdr:rowOff>657225</xdr:rowOff>
    </xdr:to>
    <xdr:pic>
      <xdr:nvPicPr>
        <xdr:cNvPr id="192" name="Picture 191">
          <a:extLst>
            <a:ext uri="{FF2B5EF4-FFF2-40B4-BE49-F238E27FC236}">
              <a16:creationId xmlns:a16="http://schemas.microsoft.com/office/drawing/2014/main" id="{D0AC1AFF-5F8F-4364-A6A0-3540BA9EED5B}"/>
            </a:ext>
          </a:extLst>
        </xdr:cNvPr>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9353551" y="128616076"/>
          <a:ext cx="1823358" cy="485774"/>
        </a:xfrm>
        <a:prstGeom prst="rect">
          <a:avLst/>
        </a:prstGeom>
      </xdr:spPr>
    </xdr:pic>
    <xdr:clientData/>
  </xdr:twoCellAnchor>
  <xdr:twoCellAnchor>
    <xdr:from>
      <xdr:col>7</xdr:col>
      <xdr:colOff>28576</xdr:colOff>
      <xdr:row>201</xdr:row>
      <xdr:rowOff>133351</xdr:rowOff>
    </xdr:from>
    <xdr:to>
      <xdr:col>7</xdr:col>
      <xdr:colOff>1857376</xdr:colOff>
      <xdr:row>201</xdr:row>
      <xdr:rowOff>620575</xdr:rowOff>
    </xdr:to>
    <xdr:pic>
      <xdr:nvPicPr>
        <xdr:cNvPr id="193" name="Picture 192">
          <a:extLst>
            <a:ext uri="{FF2B5EF4-FFF2-40B4-BE49-F238E27FC236}">
              <a16:creationId xmlns:a16="http://schemas.microsoft.com/office/drawing/2014/main" id="{C4C66F22-3165-45DB-AFEC-3CD6969B20D9}"/>
            </a:ext>
          </a:extLst>
        </xdr:cNvPr>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9353551" y="129349501"/>
          <a:ext cx="1828800" cy="487224"/>
        </a:xfrm>
        <a:prstGeom prst="rect">
          <a:avLst/>
        </a:prstGeom>
      </xdr:spPr>
    </xdr:pic>
    <xdr:clientData/>
  </xdr:twoCellAnchor>
  <xdr:twoCellAnchor>
    <xdr:from>
      <xdr:col>7</xdr:col>
      <xdr:colOff>38100</xdr:colOff>
      <xdr:row>202</xdr:row>
      <xdr:rowOff>171451</xdr:rowOff>
    </xdr:from>
    <xdr:to>
      <xdr:col>7</xdr:col>
      <xdr:colOff>1861458</xdr:colOff>
      <xdr:row>202</xdr:row>
      <xdr:rowOff>657225</xdr:rowOff>
    </xdr:to>
    <xdr:pic>
      <xdr:nvPicPr>
        <xdr:cNvPr id="194" name="Picture 193">
          <a:extLst>
            <a:ext uri="{FF2B5EF4-FFF2-40B4-BE49-F238E27FC236}">
              <a16:creationId xmlns:a16="http://schemas.microsoft.com/office/drawing/2014/main" id="{6C41F104-E803-40AB-844D-0D086C5D953C}"/>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9363075" y="130159126"/>
          <a:ext cx="1823358" cy="485774"/>
        </a:xfrm>
        <a:prstGeom prst="rect">
          <a:avLst/>
        </a:prstGeom>
      </xdr:spPr>
    </xdr:pic>
    <xdr:clientData/>
  </xdr:twoCellAnchor>
  <xdr:twoCellAnchor>
    <xdr:from>
      <xdr:col>7</xdr:col>
      <xdr:colOff>28575</xdr:colOff>
      <xdr:row>203</xdr:row>
      <xdr:rowOff>228600</xdr:rowOff>
    </xdr:from>
    <xdr:to>
      <xdr:col>8</xdr:col>
      <xdr:colOff>1737</xdr:colOff>
      <xdr:row>203</xdr:row>
      <xdr:rowOff>723900</xdr:rowOff>
    </xdr:to>
    <xdr:pic>
      <xdr:nvPicPr>
        <xdr:cNvPr id="195" name="Picture 194">
          <a:extLst>
            <a:ext uri="{FF2B5EF4-FFF2-40B4-BE49-F238E27FC236}">
              <a16:creationId xmlns:a16="http://schemas.microsoft.com/office/drawing/2014/main" id="{273F36C5-458B-4BFE-840D-C5537DC14ED2}"/>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9353550" y="130987800"/>
          <a:ext cx="1859112" cy="495300"/>
        </a:xfrm>
        <a:prstGeom prst="rect">
          <a:avLst/>
        </a:prstGeom>
      </xdr:spPr>
    </xdr:pic>
    <xdr:clientData/>
  </xdr:twoCellAnchor>
  <xdr:twoCellAnchor>
    <xdr:from>
      <xdr:col>7</xdr:col>
      <xdr:colOff>9524</xdr:colOff>
      <xdr:row>204</xdr:row>
      <xdr:rowOff>161925</xdr:rowOff>
    </xdr:from>
    <xdr:to>
      <xdr:col>7</xdr:col>
      <xdr:colOff>1868633</xdr:colOff>
      <xdr:row>204</xdr:row>
      <xdr:rowOff>657224</xdr:rowOff>
    </xdr:to>
    <xdr:pic>
      <xdr:nvPicPr>
        <xdr:cNvPr id="196" name="Picture 195">
          <a:extLst>
            <a:ext uri="{FF2B5EF4-FFF2-40B4-BE49-F238E27FC236}">
              <a16:creationId xmlns:a16="http://schemas.microsoft.com/office/drawing/2014/main" id="{D444EC11-95FB-438D-B231-7AF9203B2391}"/>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34499" y="131692650"/>
          <a:ext cx="1859109" cy="495299"/>
        </a:xfrm>
        <a:prstGeom prst="rect">
          <a:avLst/>
        </a:prstGeom>
      </xdr:spPr>
    </xdr:pic>
    <xdr:clientData/>
  </xdr:twoCellAnchor>
  <xdr:twoCellAnchor>
    <xdr:from>
      <xdr:col>7</xdr:col>
      <xdr:colOff>28576</xdr:colOff>
      <xdr:row>205</xdr:row>
      <xdr:rowOff>114301</xdr:rowOff>
    </xdr:from>
    <xdr:to>
      <xdr:col>8</xdr:col>
      <xdr:colOff>0</xdr:colOff>
      <xdr:row>205</xdr:row>
      <xdr:rowOff>609138</xdr:rowOff>
    </xdr:to>
    <xdr:pic>
      <xdr:nvPicPr>
        <xdr:cNvPr id="197" name="Picture 196">
          <a:extLst>
            <a:ext uri="{FF2B5EF4-FFF2-40B4-BE49-F238E27FC236}">
              <a16:creationId xmlns:a16="http://schemas.microsoft.com/office/drawing/2014/main" id="{0BE5E82D-DF4A-4B5C-8B47-41CB3EB7AC88}"/>
            </a:ext>
          </a:extLst>
        </xdr:cNvPr>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9353551" y="132416551"/>
          <a:ext cx="1857374" cy="494837"/>
        </a:xfrm>
        <a:prstGeom prst="rect">
          <a:avLst/>
        </a:prstGeom>
      </xdr:spPr>
    </xdr:pic>
    <xdr:clientData/>
  </xdr:twoCellAnchor>
  <xdr:twoCellAnchor>
    <xdr:from>
      <xdr:col>7</xdr:col>
      <xdr:colOff>9525</xdr:colOff>
      <xdr:row>206</xdr:row>
      <xdr:rowOff>152401</xdr:rowOff>
    </xdr:from>
    <xdr:to>
      <xdr:col>7</xdr:col>
      <xdr:colOff>1868637</xdr:colOff>
      <xdr:row>206</xdr:row>
      <xdr:rowOff>647701</xdr:rowOff>
    </xdr:to>
    <xdr:pic>
      <xdr:nvPicPr>
        <xdr:cNvPr id="198" name="Picture 197">
          <a:extLst>
            <a:ext uri="{FF2B5EF4-FFF2-40B4-BE49-F238E27FC236}">
              <a16:creationId xmlns:a16="http://schemas.microsoft.com/office/drawing/2014/main" id="{3DE558A2-AA45-434B-BE56-B886152B80CF}"/>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9334500" y="133226176"/>
          <a:ext cx="1859112" cy="495300"/>
        </a:xfrm>
        <a:prstGeom prst="rect">
          <a:avLst/>
        </a:prstGeom>
      </xdr:spPr>
    </xdr:pic>
    <xdr:clientData/>
  </xdr:twoCellAnchor>
  <xdr:twoCellAnchor>
    <xdr:from>
      <xdr:col>7</xdr:col>
      <xdr:colOff>19050</xdr:colOff>
      <xdr:row>207</xdr:row>
      <xdr:rowOff>171450</xdr:rowOff>
    </xdr:from>
    <xdr:to>
      <xdr:col>7</xdr:col>
      <xdr:colOff>1878158</xdr:colOff>
      <xdr:row>207</xdr:row>
      <xdr:rowOff>666749</xdr:rowOff>
    </xdr:to>
    <xdr:pic>
      <xdr:nvPicPr>
        <xdr:cNvPr id="199" name="Picture 198">
          <a:extLst>
            <a:ext uri="{FF2B5EF4-FFF2-40B4-BE49-F238E27FC236}">
              <a16:creationId xmlns:a16="http://schemas.microsoft.com/office/drawing/2014/main" id="{E82BD777-E0EE-4C9B-91E5-C9FA4FDE50C4}"/>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9344025" y="134016750"/>
          <a:ext cx="1859108" cy="495299"/>
        </a:xfrm>
        <a:prstGeom prst="rect">
          <a:avLst/>
        </a:prstGeom>
      </xdr:spPr>
    </xdr:pic>
    <xdr:clientData/>
  </xdr:twoCellAnchor>
  <xdr:twoCellAnchor>
    <xdr:from>
      <xdr:col>7</xdr:col>
      <xdr:colOff>28575</xdr:colOff>
      <xdr:row>208</xdr:row>
      <xdr:rowOff>171451</xdr:rowOff>
    </xdr:from>
    <xdr:to>
      <xdr:col>7</xdr:col>
      <xdr:colOff>1851930</xdr:colOff>
      <xdr:row>208</xdr:row>
      <xdr:rowOff>657225</xdr:rowOff>
    </xdr:to>
    <xdr:pic>
      <xdr:nvPicPr>
        <xdr:cNvPr id="200" name="Picture 199">
          <a:extLst>
            <a:ext uri="{FF2B5EF4-FFF2-40B4-BE49-F238E27FC236}">
              <a16:creationId xmlns:a16="http://schemas.microsoft.com/office/drawing/2014/main" id="{8F494A5E-ED0D-4BCB-9464-14F45DC5722F}"/>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9353550" y="134788276"/>
          <a:ext cx="1823355" cy="485774"/>
        </a:xfrm>
        <a:prstGeom prst="rect">
          <a:avLst/>
        </a:prstGeom>
      </xdr:spPr>
    </xdr:pic>
    <xdr:clientData/>
  </xdr:twoCellAnchor>
  <xdr:twoCellAnchor>
    <xdr:from>
      <xdr:col>7</xdr:col>
      <xdr:colOff>19049</xdr:colOff>
      <xdr:row>209</xdr:row>
      <xdr:rowOff>161925</xdr:rowOff>
    </xdr:from>
    <xdr:to>
      <xdr:col>7</xdr:col>
      <xdr:colOff>1876424</xdr:colOff>
      <xdr:row>209</xdr:row>
      <xdr:rowOff>656762</xdr:rowOff>
    </xdr:to>
    <xdr:pic>
      <xdr:nvPicPr>
        <xdr:cNvPr id="201" name="Picture 200">
          <a:extLst>
            <a:ext uri="{FF2B5EF4-FFF2-40B4-BE49-F238E27FC236}">
              <a16:creationId xmlns:a16="http://schemas.microsoft.com/office/drawing/2014/main" id="{6482EFE9-9CFC-4E25-A45C-4CA28ABB623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344024" y="135550275"/>
          <a:ext cx="1857375" cy="494837"/>
        </a:xfrm>
        <a:prstGeom prst="rect">
          <a:avLst/>
        </a:prstGeom>
      </xdr:spPr>
    </xdr:pic>
    <xdr:clientData/>
  </xdr:twoCellAnchor>
  <xdr:twoCellAnchor>
    <xdr:from>
      <xdr:col>7</xdr:col>
      <xdr:colOff>38100</xdr:colOff>
      <xdr:row>210</xdr:row>
      <xdr:rowOff>171450</xdr:rowOff>
    </xdr:from>
    <xdr:to>
      <xdr:col>7</xdr:col>
      <xdr:colOff>1857375</xdr:colOff>
      <xdr:row>210</xdr:row>
      <xdr:rowOff>656136</xdr:rowOff>
    </xdr:to>
    <xdr:pic>
      <xdr:nvPicPr>
        <xdr:cNvPr id="202" name="Picture 201">
          <a:extLst>
            <a:ext uri="{FF2B5EF4-FFF2-40B4-BE49-F238E27FC236}">
              <a16:creationId xmlns:a16="http://schemas.microsoft.com/office/drawing/2014/main" id="{896A5E9D-F386-4155-9654-3A5BDE39480E}"/>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9363075" y="136331325"/>
          <a:ext cx="1819275" cy="484686"/>
        </a:xfrm>
        <a:prstGeom prst="rect">
          <a:avLst/>
        </a:prstGeom>
      </xdr:spPr>
    </xdr:pic>
    <xdr:clientData/>
  </xdr:twoCellAnchor>
  <xdr:twoCellAnchor>
    <xdr:from>
      <xdr:col>7</xdr:col>
      <xdr:colOff>28575</xdr:colOff>
      <xdr:row>211</xdr:row>
      <xdr:rowOff>142875</xdr:rowOff>
    </xdr:from>
    <xdr:to>
      <xdr:col>7</xdr:col>
      <xdr:colOff>1866900</xdr:colOff>
      <xdr:row>211</xdr:row>
      <xdr:rowOff>632638</xdr:rowOff>
    </xdr:to>
    <xdr:pic>
      <xdr:nvPicPr>
        <xdr:cNvPr id="203" name="Picture 202">
          <a:extLst>
            <a:ext uri="{FF2B5EF4-FFF2-40B4-BE49-F238E27FC236}">
              <a16:creationId xmlns:a16="http://schemas.microsoft.com/office/drawing/2014/main" id="{8B3B560A-D361-4327-AA5C-190A224D0417}"/>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9353550" y="137074275"/>
          <a:ext cx="1838325" cy="489763"/>
        </a:xfrm>
        <a:prstGeom prst="rect">
          <a:avLst/>
        </a:prstGeom>
      </xdr:spPr>
    </xdr:pic>
    <xdr:clientData/>
  </xdr:twoCellAnchor>
  <xdr:twoCellAnchor>
    <xdr:from>
      <xdr:col>7</xdr:col>
      <xdr:colOff>38100</xdr:colOff>
      <xdr:row>212</xdr:row>
      <xdr:rowOff>180975</xdr:rowOff>
    </xdr:from>
    <xdr:to>
      <xdr:col>7</xdr:col>
      <xdr:colOff>1861462</xdr:colOff>
      <xdr:row>212</xdr:row>
      <xdr:rowOff>666750</xdr:rowOff>
    </xdr:to>
    <xdr:pic>
      <xdr:nvPicPr>
        <xdr:cNvPr id="204" name="Picture 203">
          <a:extLst>
            <a:ext uri="{FF2B5EF4-FFF2-40B4-BE49-F238E27FC236}">
              <a16:creationId xmlns:a16="http://schemas.microsoft.com/office/drawing/2014/main" id="{BAC22A20-5B92-4B1A-884B-C6C3D5887032}"/>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9363075" y="137883900"/>
          <a:ext cx="1823362" cy="485775"/>
        </a:xfrm>
        <a:prstGeom prst="rect">
          <a:avLst/>
        </a:prstGeom>
      </xdr:spPr>
    </xdr:pic>
    <xdr:clientData/>
  </xdr:twoCellAnchor>
  <xdr:twoCellAnchor>
    <xdr:from>
      <xdr:col>7</xdr:col>
      <xdr:colOff>9525</xdr:colOff>
      <xdr:row>213</xdr:row>
      <xdr:rowOff>123825</xdr:rowOff>
    </xdr:from>
    <xdr:to>
      <xdr:col>7</xdr:col>
      <xdr:colOff>1819275</xdr:colOff>
      <xdr:row>213</xdr:row>
      <xdr:rowOff>605974</xdr:rowOff>
    </xdr:to>
    <xdr:pic>
      <xdr:nvPicPr>
        <xdr:cNvPr id="205" name="Picture 204">
          <a:extLst>
            <a:ext uri="{FF2B5EF4-FFF2-40B4-BE49-F238E27FC236}">
              <a16:creationId xmlns:a16="http://schemas.microsoft.com/office/drawing/2014/main" id="{CF61E5E7-A97A-45AA-B930-C4880F2A9587}"/>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9334500" y="138598275"/>
          <a:ext cx="1809750" cy="482149"/>
        </a:xfrm>
        <a:prstGeom prst="rect">
          <a:avLst/>
        </a:prstGeom>
      </xdr:spPr>
    </xdr:pic>
    <xdr:clientData/>
  </xdr:twoCellAnchor>
  <xdr:twoCellAnchor>
    <xdr:from>
      <xdr:col>7</xdr:col>
      <xdr:colOff>57150</xdr:colOff>
      <xdr:row>214</xdr:row>
      <xdr:rowOff>123825</xdr:rowOff>
    </xdr:from>
    <xdr:to>
      <xdr:col>7</xdr:col>
      <xdr:colOff>1857375</xdr:colOff>
      <xdr:row>214</xdr:row>
      <xdr:rowOff>603436</xdr:rowOff>
    </xdr:to>
    <xdr:pic>
      <xdr:nvPicPr>
        <xdr:cNvPr id="206" name="Picture 205">
          <a:extLst>
            <a:ext uri="{FF2B5EF4-FFF2-40B4-BE49-F238E27FC236}">
              <a16:creationId xmlns:a16="http://schemas.microsoft.com/office/drawing/2014/main" id="{1190FA8F-E1A7-4525-96B1-F777DE1CB20A}"/>
            </a:ext>
          </a:extLst>
        </xdr:cNvPr>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9382125" y="139369800"/>
          <a:ext cx="1800225" cy="479611"/>
        </a:xfrm>
        <a:prstGeom prst="rect">
          <a:avLst/>
        </a:prstGeom>
      </xdr:spPr>
    </xdr:pic>
    <xdr:clientData/>
  </xdr:twoCellAnchor>
  <xdr:twoCellAnchor>
    <xdr:from>
      <xdr:col>7</xdr:col>
      <xdr:colOff>28575</xdr:colOff>
      <xdr:row>215</xdr:row>
      <xdr:rowOff>161925</xdr:rowOff>
    </xdr:from>
    <xdr:to>
      <xdr:col>8</xdr:col>
      <xdr:colOff>1734</xdr:colOff>
      <xdr:row>215</xdr:row>
      <xdr:rowOff>657224</xdr:rowOff>
    </xdr:to>
    <xdr:pic>
      <xdr:nvPicPr>
        <xdr:cNvPr id="207" name="Picture 206">
          <a:extLst>
            <a:ext uri="{FF2B5EF4-FFF2-40B4-BE49-F238E27FC236}">
              <a16:creationId xmlns:a16="http://schemas.microsoft.com/office/drawing/2014/main" id="{E4327288-C378-4CFA-81D5-E3177F8B9D2F}"/>
            </a:ext>
          </a:extLst>
        </xdr:cNvPr>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9353550" y="140179425"/>
          <a:ext cx="1859109" cy="495299"/>
        </a:xfrm>
        <a:prstGeom prst="rect">
          <a:avLst/>
        </a:prstGeom>
      </xdr:spPr>
    </xdr:pic>
    <xdr:clientData/>
  </xdr:twoCellAnchor>
  <xdr:twoCellAnchor>
    <xdr:from>
      <xdr:col>7</xdr:col>
      <xdr:colOff>28576</xdr:colOff>
      <xdr:row>216</xdr:row>
      <xdr:rowOff>133351</xdr:rowOff>
    </xdr:from>
    <xdr:to>
      <xdr:col>8</xdr:col>
      <xdr:colOff>1734</xdr:colOff>
      <xdr:row>216</xdr:row>
      <xdr:rowOff>628650</xdr:rowOff>
    </xdr:to>
    <xdr:pic>
      <xdr:nvPicPr>
        <xdr:cNvPr id="208" name="Picture 207">
          <a:extLst>
            <a:ext uri="{FF2B5EF4-FFF2-40B4-BE49-F238E27FC236}">
              <a16:creationId xmlns:a16="http://schemas.microsoft.com/office/drawing/2014/main" id="{B00AF8E1-F8E7-4DFF-BA95-AF455EC1920E}"/>
            </a:ext>
          </a:extLst>
        </xdr:cNvPr>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9353551" y="140922376"/>
          <a:ext cx="1859108" cy="495299"/>
        </a:xfrm>
        <a:prstGeom prst="rect">
          <a:avLst/>
        </a:prstGeom>
      </xdr:spPr>
    </xdr:pic>
    <xdr:clientData/>
  </xdr:twoCellAnchor>
  <xdr:twoCellAnchor>
    <xdr:from>
      <xdr:col>7</xdr:col>
      <xdr:colOff>28576</xdr:colOff>
      <xdr:row>217</xdr:row>
      <xdr:rowOff>190501</xdr:rowOff>
    </xdr:from>
    <xdr:to>
      <xdr:col>7</xdr:col>
      <xdr:colOff>1816180</xdr:colOff>
      <xdr:row>217</xdr:row>
      <xdr:rowOff>666750</xdr:rowOff>
    </xdr:to>
    <xdr:pic>
      <xdr:nvPicPr>
        <xdr:cNvPr id="209" name="Picture 208">
          <a:extLst>
            <a:ext uri="{FF2B5EF4-FFF2-40B4-BE49-F238E27FC236}">
              <a16:creationId xmlns:a16="http://schemas.microsoft.com/office/drawing/2014/main" id="{71E4BD6C-35F5-405C-AB89-9C09E710B443}"/>
            </a:ext>
          </a:extLst>
        </xdr:cNvPr>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9353551" y="141751051"/>
          <a:ext cx="1787604" cy="476249"/>
        </a:xfrm>
        <a:prstGeom prst="rect">
          <a:avLst/>
        </a:prstGeom>
      </xdr:spPr>
    </xdr:pic>
    <xdr:clientData/>
  </xdr:twoCellAnchor>
  <xdr:twoCellAnchor>
    <xdr:from>
      <xdr:col>7</xdr:col>
      <xdr:colOff>19050</xdr:colOff>
      <xdr:row>218</xdr:row>
      <xdr:rowOff>104776</xdr:rowOff>
    </xdr:from>
    <xdr:to>
      <xdr:col>7</xdr:col>
      <xdr:colOff>1878163</xdr:colOff>
      <xdr:row>218</xdr:row>
      <xdr:rowOff>600076</xdr:rowOff>
    </xdr:to>
    <xdr:pic>
      <xdr:nvPicPr>
        <xdr:cNvPr id="210" name="Picture 209">
          <a:extLst>
            <a:ext uri="{FF2B5EF4-FFF2-40B4-BE49-F238E27FC236}">
              <a16:creationId xmlns:a16="http://schemas.microsoft.com/office/drawing/2014/main" id="{B9E56FC6-E54A-4A44-9D61-D02622D77D5C}"/>
            </a:ext>
          </a:extLst>
        </xdr:cNvPr>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9344025" y="142436851"/>
          <a:ext cx="1859113" cy="495300"/>
        </a:xfrm>
        <a:prstGeom prst="rect">
          <a:avLst/>
        </a:prstGeom>
      </xdr:spPr>
    </xdr:pic>
    <xdr:clientData/>
  </xdr:twoCellAnchor>
  <xdr:twoCellAnchor>
    <xdr:from>
      <xdr:col>7</xdr:col>
      <xdr:colOff>19050</xdr:colOff>
      <xdr:row>219</xdr:row>
      <xdr:rowOff>152400</xdr:rowOff>
    </xdr:from>
    <xdr:to>
      <xdr:col>7</xdr:col>
      <xdr:colOff>1878158</xdr:colOff>
      <xdr:row>219</xdr:row>
      <xdr:rowOff>647699</xdr:rowOff>
    </xdr:to>
    <xdr:pic>
      <xdr:nvPicPr>
        <xdr:cNvPr id="211" name="Picture 210">
          <a:extLst>
            <a:ext uri="{FF2B5EF4-FFF2-40B4-BE49-F238E27FC236}">
              <a16:creationId xmlns:a16="http://schemas.microsoft.com/office/drawing/2014/main" id="{CDAB0C66-9FAE-42C6-8CA0-F6F943C7E6A7}"/>
            </a:ext>
          </a:extLst>
        </xdr:cNvPr>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9344025" y="143256000"/>
          <a:ext cx="1859108" cy="495299"/>
        </a:xfrm>
        <a:prstGeom prst="rect">
          <a:avLst/>
        </a:prstGeom>
      </xdr:spPr>
    </xdr:pic>
    <xdr:clientData/>
  </xdr:twoCellAnchor>
  <xdr:twoCellAnchor>
    <xdr:from>
      <xdr:col>7</xdr:col>
      <xdr:colOff>47625</xdr:colOff>
      <xdr:row>220</xdr:row>
      <xdr:rowOff>142876</xdr:rowOff>
    </xdr:from>
    <xdr:to>
      <xdr:col>7</xdr:col>
      <xdr:colOff>1870980</xdr:colOff>
      <xdr:row>220</xdr:row>
      <xdr:rowOff>628650</xdr:rowOff>
    </xdr:to>
    <xdr:pic>
      <xdr:nvPicPr>
        <xdr:cNvPr id="212" name="Picture 211">
          <a:extLst>
            <a:ext uri="{FF2B5EF4-FFF2-40B4-BE49-F238E27FC236}">
              <a16:creationId xmlns:a16="http://schemas.microsoft.com/office/drawing/2014/main" id="{0EA00CFC-61C4-4B08-ACE9-EC00D74C1A6D}"/>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9372600" y="144018001"/>
          <a:ext cx="1823355" cy="485774"/>
        </a:xfrm>
        <a:prstGeom prst="rect">
          <a:avLst/>
        </a:prstGeom>
      </xdr:spPr>
    </xdr:pic>
    <xdr:clientData/>
  </xdr:twoCellAnchor>
  <xdr:twoCellAnchor>
    <xdr:from>
      <xdr:col>7</xdr:col>
      <xdr:colOff>28575</xdr:colOff>
      <xdr:row>221</xdr:row>
      <xdr:rowOff>161925</xdr:rowOff>
    </xdr:from>
    <xdr:to>
      <xdr:col>8</xdr:col>
      <xdr:colOff>1735</xdr:colOff>
      <xdr:row>221</xdr:row>
      <xdr:rowOff>657224</xdr:rowOff>
    </xdr:to>
    <xdr:pic>
      <xdr:nvPicPr>
        <xdr:cNvPr id="213" name="Picture 212">
          <a:extLst>
            <a:ext uri="{FF2B5EF4-FFF2-40B4-BE49-F238E27FC236}">
              <a16:creationId xmlns:a16="http://schemas.microsoft.com/office/drawing/2014/main" id="{C3DB798F-5F46-4230-9BCB-15FF85AE586D}"/>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353550" y="144808575"/>
          <a:ext cx="1859110" cy="495299"/>
        </a:xfrm>
        <a:prstGeom prst="rect">
          <a:avLst/>
        </a:prstGeom>
      </xdr:spPr>
    </xdr:pic>
    <xdr:clientData/>
  </xdr:twoCellAnchor>
  <xdr:twoCellAnchor>
    <xdr:from>
      <xdr:col>7</xdr:col>
      <xdr:colOff>43540</xdr:colOff>
      <xdr:row>222</xdr:row>
      <xdr:rowOff>171450</xdr:rowOff>
    </xdr:from>
    <xdr:to>
      <xdr:col>7</xdr:col>
      <xdr:colOff>1866900</xdr:colOff>
      <xdr:row>222</xdr:row>
      <xdr:rowOff>657225</xdr:rowOff>
    </xdr:to>
    <xdr:pic>
      <xdr:nvPicPr>
        <xdr:cNvPr id="214" name="Picture 213">
          <a:extLst>
            <a:ext uri="{FF2B5EF4-FFF2-40B4-BE49-F238E27FC236}">
              <a16:creationId xmlns:a16="http://schemas.microsoft.com/office/drawing/2014/main" id="{9B871049-441E-4959-AF52-24FD6D4FC62E}"/>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368515" y="145589625"/>
          <a:ext cx="1823360" cy="485775"/>
        </a:xfrm>
        <a:prstGeom prst="rect">
          <a:avLst/>
        </a:prstGeom>
      </xdr:spPr>
    </xdr:pic>
    <xdr:clientData/>
  </xdr:twoCellAnchor>
  <xdr:twoCellAnchor>
    <xdr:from>
      <xdr:col>7</xdr:col>
      <xdr:colOff>28575</xdr:colOff>
      <xdr:row>224</xdr:row>
      <xdr:rowOff>152400</xdr:rowOff>
    </xdr:from>
    <xdr:to>
      <xdr:col>7</xdr:col>
      <xdr:colOff>1851935</xdr:colOff>
      <xdr:row>224</xdr:row>
      <xdr:rowOff>638175</xdr:rowOff>
    </xdr:to>
    <xdr:pic>
      <xdr:nvPicPr>
        <xdr:cNvPr id="215" name="Picture 214">
          <a:extLst>
            <a:ext uri="{FF2B5EF4-FFF2-40B4-BE49-F238E27FC236}">
              <a16:creationId xmlns:a16="http://schemas.microsoft.com/office/drawing/2014/main" id="{441D011A-AC5F-4074-97B9-4A1379982B4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9353550" y="147113625"/>
          <a:ext cx="1823360" cy="485775"/>
        </a:xfrm>
        <a:prstGeom prst="rect">
          <a:avLst/>
        </a:prstGeom>
      </xdr:spPr>
    </xdr:pic>
    <xdr:clientData/>
  </xdr:twoCellAnchor>
  <xdr:twoCellAnchor>
    <xdr:from>
      <xdr:col>7</xdr:col>
      <xdr:colOff>19050</xdr:colOff>
      <xdr:row>226</xdr:row>
      <xdr:rowOff>142875</xdr:rowOff>
    </xdr:from>
    <xdr:to>
      <xdr:col>7</xdr:col>
      <xdr:colOff>1842410</xdr:colOff>
      <xdr:row>226</xdr:row>
      <xdr:rowOff>628650</xdr:rowOff>
    </xdr:to>
    <xdr:pic>
      <xdr:nvPicPr>
        <xdr:cNvPr id="216" name="Picture 215">
          <a:extLst>
            <a:ext uri="{FF2B5EF4-FFF2-40B4-BE49-F238E27FC236}">
              <a16:creationId xmlns:a16="http://schemas.microsoft.com/office/drawing/2014/main" id="{C4C6609F-2CB4-458C-8BD3-C84198FA99D6}"/>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9344025" y="148647150"/>
          <a:ext cx="1823360" cy="485775"/>
        </a:xfrm>
        <a:prstGeom prst="rect">
          <a:avLst/>
        </a:prstGeom>
      </xdr:spPr>
    </xdr:pic>
    <xdr:clientData/>
  </xdr:twoCellAnchor>
  <xdr:twoCellAnchor>
    <xdr:from>
      <xdr:col>7</xdr:col>
      <xdr:colOff>47625</xdr:colOff>
      <xdr:row>227</xdr:row>
      <xdr:rowOff>142875</xdr:rowOff>
    </xdr:from>
    <xdr:to>
      <xdr:col>7</xdr:col>
      <xdr:colOff>1835229</xdr:colOff>
      <xdr:row>227</xdr:row>
      <xdr:rowOff>619124</xdr:rowOff>
    </xdr:to>
    <xdr:pic>
      <xdr:nvPicPr>
        <xdr:cNvPr id="217" name="Picture 216">
          <a:extLst>
            <a:ext uri="{FF2B5EF4-FFF2-40B4-BE49-F238E27FC236}">
              <a16:creationId xmlns:a16="http://schemas.microsoft.com/office/drawing/2014/main" id="{E116CD3C-DA68-42F3-A107-24816022BEBD}"/>
            </a:ext>
          </a:extLst>
        </xdr:cNvPr>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9372600" y="149418675"/>
          <a:ext cx="1787604" cy="476249"/>
        </a:xfrm>
        <a:prstGeom prst="rect">
          <a:avLst/>
        </a:prstGeom>
      </xdr:spPr>
    </xdr:pic>
    <xdr:clientData/>
  </xdr:twoCellAnchor>
  <xdr:twoCellAnchor>
    <xdr:from>
      <xdr:col>7</xdr:col>
      <xdr:colOff>38100</xdr:colOff>
      <xdr:row>228</xdr:row>
      <xdr:rowOff>180975</xdr:rowOff>
    </xdr:from>
    <xdr:to>
      <xdr:col>7</xdr:col>
      <xdr:colOff>1857375</xdr:colOff>
      <xdr:row>228</xdr:row>
      <xdr:rowOff>665662</xdr:rowOff>
    </xdr:to>
    <xdr:pic>
      <xdr:nvPicPr>
        <xdr:cNvPr id="218" name="Picture 217">
          <a:extLst>
            <a:ext uri="{FF2B5EF4-FFF2-40B4-BE49-F238E27FC236}">
              <a16:creationId xmlns:a16="http://schemas.microsoft.com/office/drawing/2014/main" id="{1976D387-AF1C-4EB2-A97C-BA2E200FBA58}"/>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9363075" y="150228300"/>
          <a:ext cx="1819275" cy="484687"/>
        </a:xfrm>
        <a:prstGeom prst="rect">
          <a:avLst/>
        </a:prstGeom>
      </xdr:spPr>
    </xdr:pic>
    <xdr:clientData/>
  </xdr:twoCellAnchor>
  <xdr:twoCellAnchor>
    <xdr:from>
      <xdr:col>7</xdr:col>
      <xdr:colOff>9525</xdr:colOff>
      <xdr:row>229</xdr:row>
      <xdr:rowOff>133351</xdr:rowOff>
    </xdr:from>
    <xdr:to>
      <xdr:col>7</xdr:col>
      <xdr:colOff>1868638</xdr:colOff>
      <xdr:row>229</xdr:row>
      <xdr:rowOff>628651</xdr:rowOff>
    </xdr:to>
    <xdr:pic>
      <xdr:nvPicPr>
        <xdr:cNvPr id="219" name="Picture 218">
          <a:extLst>
            <a:ext uri="{FF2B5EF4-FFF2-40B4-BE49-F238E27FC236}">
              <a16:creationId xmlns:a16="http://schemas.microsoft.com/office/drawing/2014/main" id="{F531E4C4-1E14-4011-8666-A384E8703D9D}"/>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334500" y="150952201"/>
          <a:ext cx="1859113" cy="495300"/>
        </a:xfrm>
        <a:prstGeom prst="rect">
          <a:avLst/>
        </a:prstGeom>
      </xdr:spPr>
    </xdr:pic>
    <xdr:clientData/>
  </xdr:twoCellAnchor>
  <xdr:twoCellAnchor>
    <xdr:from>
      <xdr:col>7</xdr:col>
      <xdr:colOff>47625</xdr:colOff>
      <xdr:row>230</xdr:row>
      <xdr:rowOff>161925</xdr:rowOff>
    </xdr:from>
    <xdr:to>
      <xdr:col>7</xdr:col>
      <xdr:colOff>1870985</xdr:colOff>
      <xdr:row>230</xdr:row>
      <xdr:rowOff>647700</xdr:rowOff>
    </xdr:to>
    <xdr:pic>
      <xdr:nvPicPr>
        <xdr:cNvPr id="220" name="Picture 219">
          <a:extLst>
            <a:ext uri="{FF2B5EF4-FFF2-40B4-BE49-F238E27FC236}">
              <a16:creationId xmlns:a16="http://schemas.microsoft.com/office/drawing/2014/main" id="{A7218322-D927-4B43-A46E-5025ADDADB00}"/>
            </a:ext>
          </a:extLst>
        </xdr:cNvPr>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9372600" y="151752300"/>
          <a:ext cx="1823360" cy="485775"/>
        </a:xfrm>
        <a:prstGeom prst="rect">
          <a:avLst/>
        </a:prstGeom>
      </xdr:spPr>
    </xdr:pic>
    <xdr:clientData/>
  </xdr:twoCellAnchor>
  <xdr:twoCellAnchor>
    <xdr:from>
      <xdr:col>7</xdr:col>
      <xdr:colOff>47625</xdr:colOff>
      <xdr:row>231</xdr:row>
      <xdr:rowOff>114300</xdr:rowOff>
    </xdr:from>
    <xdr:to>
      <xdr:col>7</xdr:col>
      <xdr:colOff>1847850</xdr:colOff>
      <xdr:row>231</xdr:row>
      <xdr:rowOff>593911</xdr:rowOff>
    </xdr:to>
    <xdr:pic>
      <xdr:nvPicPr>
        <xdr:cNvPr id="221" name="Picture 220">
          <a:extLst>
            <a:ext uri="{FF2B5EF4-FFF2-40B4-BE49-F238E27FC236}">
              <a16:creationId xmlns:a16="http://schemas.microsoft.com/office/drawing/2014/main" id="{79A02079-E092-42F7-87AE-434681C06FDD}"/>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9372600" y="152476200"/>
          <a:ext cx="1800225" cy="479611"/>
        </a:xfrm>
        <a:prstGeom prst="rect">
          <a:avLst/>
        </a:prstGeom>
      </xdr:spPr>
    </xdr:pic>
    <xdr:clientData/>
  </xdr:twoCellAnchor>
  <xdr:twoCellAnchor>
    <xdr:from>
      <xdr:col>7</xdr:col>
      <xdr:colOff>19051</xdr:colOff>
      <xdr:row>232</xdr:row>
      <xdr:rowOff>161926</xdr:rowOff>
    </xdr:from>
    <xdr:to>
      <xdr:col>7</xdr:col>
      <xdr:colOff>1878163</xdr:colOff>
      <xdr:row>232</xdr:row>
      <xdr:rowOff>657226</xdr:rowOff>
    </xdr:to>
    <xdr:pic>
      <xdr:nvPicPr>
        <xdr:cNvPr id="222" name="Picture 221">
          <a:extLst>
            <a:ext uri="{FF2B5EF4-FFF2-40B4-BE49-F238E27FC236}">
              <a16:creationId xmlns:a16="http://schemas.microsoft.com/office/drawing/2014/main" id="{1E69D6EC-C487-4C9B-A8E5-8F3927776379}"/>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344026" y="153295351"/>
          <a:ext cx="1859112" cy="495300"/>
        </a:xfrm>
        <a:prstGeom prst="rect">
          <a:avLst/>
        </a:prstGeom>
      </xdr:spPr>
    </xdr:pic>
    <xdr:clientData/>
  </xdr:twoCellAnchor>
  <xdr:twoCellAnchor>
    <xdr:from>
      <xdr:col>7</xdr:col>
      <xdr:colOff>38099</xdr:colOff>
      <xdr:row>233</xdr:row>
      <xdr:rowOff>123826</xdr:rowOff>
    </xdr:from>
    <xdr:to>
      <xdr:col>7</xdr:col>
      <xdr:colOff>1861456</xdr:colOff>
      <xdr:row>233</xdr:row>
      <xdr:rowOff>609600</xdr:rowOff>
    </xdr:to>
    <xdr:pic>
      <xdr:nvPicPr>
        <xdr:cNvPr id="223" name="Picture 222">
          <a:extLst>
            <a:ext uri="{FF2B5EF4-FFF2-40B4-BE49-F238E27FC236}">
              <a16:creationId xmlns:a16="http://schemas.microsoft.com/office/drawing/2014/main" id="{6A1137AF-B550-476F-A6D2-486EF598B3E6}"/>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9363074" y="154028776"/>
          <a:ext cx="1823357" cy="485774"/>
        </a:xfrm>
        <a:prstGeom prst="rect">
          <a:avLst/>
        </a:prstGeom>
      </xdr:spPr>
    </xdr:pic>
    <xdr:clientData/>
  </xdr:twoCellAnchor>
  <xdr:twoCellAnchor>
    <xdr:from>
      <xdr:col>7</xdr:col>
      <xdr:colOff>47625</xdr:colOff>
      <xdr:row>234</xdr:row>
      <xdr:rowOff>123826</xdr:rowOff>
    </xdr:from>
    <xdr:to>
      <xdr:col>7</xdr:col>
      <xdr:colOff>1835233</xdr:colOff>
      <xdr:row>234</xdr:row>
      <xdr:rowOff>600076</xdr:rowOff>
    </xdr:to>
    <xdr:pic>
      <xdr:nvPicPr>
        <xdr:cNvPr id="224" name="Picture 223">
          <a:extLst>
            <a:ext uri="{FF2B5EF4-FFF2-40B4-BE49-F238E27FC236}">
              <a16:creationId xmlns:a16="http://schemas.microsoft.com/office/drawing/2014/main" id="{96E3AC3C-1982-471F-B074-AF7F2051AE5D}"/>
            </a:ext>
          </a:extLst>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9372600" y="154800301"/>
          <a:ext cx="1787608" cy="476250"/>
        </a:xfrm>
        <a:prstGeom prst="rect">
          <a:avLst/>
        </a:prstGeom>
      </xdr:spPr>
    </xdr:pic>
    <xdr:clientData/>
  </xdr:twoCellAnchor>
  <xdr:twoCellAnchor>
    <xdr:from>
      <xdr:col>7</xdr:col>
      <xdr:colOff>19050</xdr:colOff>
      <xdr:row>235</xdr:row>
      <xdr:rowOff>142875</xdr:rowOff>
    </xdr:from>
    <xdr:to>
      <xdr:col>7</xdr:col>
      <xdr:colOff>1878158</xdr:colOff>
      <xdr:row>235</xdr:row>
      <xdr:rowOff>638174</xdr:rowOff>
    </xdr:to>
    <xdr:pic>
      <xdr:nvPicPr>
        <xdr:cNvPr id="225" name="Picture 224">
          <a:extLst>
            <a:ext uri="{FF2B5EF4-FFF2-40B4-BE49-F238E27FC236}">
              <a16:creationId xmlns:a16="http://schemas.microsoft.com/office/drawing/2014/main" id="{5CFB81F2-14C9-4D2F-8B72-A69522698E66}"/>
            </a:ext>
          </a:extLst>
        </xdr:cNvPr>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9344025" y="155590875"/>
          <a:ext cx="1859108" cy="495299"/>
        </a:xfrm>
        <a:prstGeom prst="rect">
          <a:avLst/>
        </a:prstGeom>
      </xdr:spPr>
    </xdr:pic>
    <xdr:clientData/>
  </xdr:twoCellAnchor>
  <xdr:twoCellAnchor>
    <xdr:from>
      <xdr:col>7</xdr:col>
      <xdr:colOff>28575</xdr:colOff>
      <xdr:row>236</xdr:row>
      <xdr:rowOff>133351</xdr:rowOff>
    </xdr:from>
    <xdr:to>
      <xdr:col>7</xdr:col>
      <xdr:colOff>1851932</xdr:colOff>
      <xdr:row>236</xdr:row>
      <xdr:rowOff>619125</xdr:rowOff>
    </xdr:to>
    <xdr:pic>
      <xdr:nvPicPr>
        <xdr:cNvPr id="226" name="Picture 225">
          <a:extLst>
            <a:ext uri="{FF2B5EF4-FFF2-40B4-BE49-F238E27FC236}">
              <a16:creationId xmlns:a16="http://schemas.microsoft.com/office/drawing/2014/main" id="{B979B639-2EC1-4FF8-99D2-B8C5216D9ED6}"/>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9353550" y="156352876"/>
          <a:ext cx="1823357" cy="485774"/>
        </a:xfrm>
        <a:prstGeom prst="rect">
          <a:avLst/>
        </a:prstGeom>
      </xdr:spPr>
    </xdr:pic>
    <xdr:clientData/>
  </xdr:twoCellAnchor>
  <xdr:twoCellAnchor>
    <xdr:from>
      <xdr:col>7</xdr:col>
      <xdr:colOff>38100</xdr:colOff>
      <xdr:row>237</xdr:row>
      <xdr:rowOff>142875</xdr:rowOff>
    </xdr:from>
    <xdr:to>
      <xdr:col>7</xdr:col>
      <xdr:colOff>1861462</xdr:colOff>
      <xdr:row>237</xdr:row>
      <xdr:rowOff>628650</xdr:rowOff>
    </xdr:to>
    <xdr:pic>
      <xdr:nvPicPr>
        <xdr:cNvPr id="227" name="Picture 226">
          <a:extLst>
            <a:ext uri="{FF2B5EF4-FFF2-40B4-BE49-F238E27FC236}">
              <a16:creationId xmlns:a16="http://schemas.microsoft.com/office/drawing/2014/main" id="{8A697E48-7DC4-4633-83A9-5945D0E51173}"/>
            </a:ext>
          </a:extLst>
        </xdr:cNvPr>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9363075" y="157133925"/>
          <a:ext cx="1823362" cy="485775"/>
        </a:xfrm>
        <a:prstGeom prst="rect">
          <a:avLst/>
        </a:prstGeom>
      </xdr:spPr>
    </xdr:pic>
    <xdr:clientData/>
  </xdr:twoCellAnchor>
  <xdr:twoCellAnchor>
    <xdr:from>
      <xdr:col>7</xdr:col>
      <xdr:colOff>47625</xdr:colOff>
      <xdr:row>239</xdr:row>
      <xdr:rowOff>47626</xdr:rowOff>
    </xdr:from>
    <xdr:to>
      <xdr:col>7</xdr:col>
      <xdr:colOff>1870981</xdr:colOff>
      <xdr:row>239</xdr:row>
      <xdr:rowOff>533400</xdr:rowOff>
    </xdr:to>
    <xdr:pic>
      <xdr:nvPicPr>
        <xdr:cNvPr id="228" name="Picture 227">
          <a:extLst>
            <a:ext uri="{FF2B5EF4-FFF2-40B4-BE49-F238E27FC236}">
              <a16:creationId xmlns:a16="http://schemas.microsoft.com/office/drawing/2014/main" id="{257D90D1-815F-444C-847B-1433535BC337}"/>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9372600" y="158581726"/>
          <a:ext cx="1823356" cy="485774"/>
        </a:xfrm>
        <a:prstGeom prst="rect">
          <a:avLst/>
        </a:prstGeom>
      </xdr:spPr>
    </xdr:pic>
    <xdr:clientData/>
  </xdr:twoCellAnchor>
  <xdr:twoCellAnchor>
    <xdr:from>
      <xdr:col>7</xdr:col>
      <xdr:colOff>123826</xdr:colOff>
      <xdr:row>240</xdr:row>
      <xdr:rowOff>19051</xdr:rowOff>
    </xdr:from>
    <xdr:to>
      <xdr:col>7</xdr:col>
      <xdr:colOff>1762125</xdr:colOff>
      <xdr:row>240</xdr:row>
      <xdr:rowOff>455522</xdr:rowOff>
    </xdr:to>
    <xdr:pic>
      <xdr:nvPicPr>
        <xdr:cNvPr id="229" name="Picture 228">
          <a:extLst>
            <a:ext uri="{FF2B5EF4-FFF2-40B4-BE49-F238E27FC236}">
              <a16:creationId xmlns:a16="http://schemas.microsoft.com/office/drawing/2014/main" id="{ECC23847-5C6A-4E41-90FA-CEE74F23BB76}"/>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448801" y="159153226"/>
          <a:ext cx="1638299" cy="436471"/>
        </a:xfrm>
        <a:prstGeom prst="rect">
          <a:avLst/>
        </a:prstGeom>
      </xdr:spPr>
    </xdr:pic>
    <xdr:clientData/>
  </xdr:twoCellAnchor>
  <xdr:twoCellAnchor>
    <xdr:from>
      <xdr:col>7</xdr:col>
      <xdr:colOff>57150</xdr:colOff>
      <xdr:row>241</xdr:row>
      <xdr:rowOff>57151</xdr:rowOff>
    </xdr:from>
    <xdr:to>
      <xdr:col>7</xdr:col>
      <xdr:colOff>1844758</xdr:colOff>
      <xdr:row>241</xdr:row>
      <xdr:rowOff>533401</xdr:rowOff>
    </xdr:to>
    <xdr:pic>
      <xdr:nvPicPr>
        <xdr:cNvPr id="230" name="Picture 229">
          <a:extLst>
            <a:ext uri="{FF2B5EF4-FFF2-40B4-BE49-F238E27FC236}">
              <a16:creationId xmlns:a16="http://schemas.microsoft.com/office/drawing/2014/main" id="{0D792381-2E38-48A1-968A-ECED4AB407CF}"/>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382125" y="159667576"/>
          <a:ext cx="1787608" cy="476250"/>
        </a:xfrm>
        <a:prstGeom prst="rect">
          <a:avLst/>
        </a:prstGeom>
      </xdr:spPr>
    </xdr:pic>
    <xdr:clientData/>
  </xdr:twoCellAnchor>
  <xdr:twoCellAnchor>
    <xdr:from>
      <xdr:col>7</xdr:col>
      <xdr:colOff>19050</xdr:colOff>
      <xdr:row>242</xdr:row>
      <xdr:rowOff>47625</xdr:rowOff>
    </xdr:from>
    <xdr:to>
      <xdr:col>7</xdr:col>
      <xdr:colOff>1878162</xdr:colOff>
      <xdr:row>242</xdr:row>
      <xdr:rowOff>542925</xdr:rowOff>
    </xdr:to>
    <xdr:pic>
      <xdr:nvPicPr>
        <xdr:cNvPr id="231" name="Picture 230">
          <a:extLst>
            <a:ext uri="{FF2B5EF4-FFF2-40B4-BE49-F238E27FC236}">
              <a16:creationId xmlns:a16="http://schemas.microsoft.com/office/drawing/2014/main" id="{A606A8F4-EC53-46A5-B3B7-50C299D9B42B}"/>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9344025" y="160229550"/>
          <a:ext cx="1859112" cy="495300"/>
        </a:xfrm>
        <a:prstGeom prst="rect">
          <a:avLst/>
        </a:prstGeom>
      </xdr:spPr>
    </xdr:pic>
    <xdr:clientData/>
  </xdr:twoCellAnchor>
  <xdr:twoCellAnchor>
    <xdr:from>
      <xdr:col>7</xdr:col>
      <xdr:colOff>19050</xdr:colOff>
      <xdr:row>244</xdr:row>
      <xdr:rowOff>66676</xdr:rowOff>
    </xdr:from>
    <xdr:to>
      <xdr:col>7</xdr:col>
      <xdr:colOff>1878162</xdr:colOff>
      <xdr:row>244</xdr:row>
      <xdr:rowOff>561976</xdr:rowOff>
    </xdr:to>
    <xdr:pic>
      <xdr:nvPicPr>
        <xdr:cNvPr id="232" name="Picture 231">
          <a:extLst>
            <a:ext uri="{FF2B5EF4-FFF2-40B4-BE49-F238E27FC236}">
              <a16:creationId xmlns:a16="http://schemas.microsoft.com/office/drawing/2014/main" id="{5440D716-8009-441C-BCED-E30E2BD8D94E}"/>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9344025" y="161448751"/>
          <a:ext cx="1859112" cy="495300"/>
        </a:xfrm>
        <a:prstGeom prst="rect">
          <a:avLst/>
        </a:prstGeom>
      </xdr:spPr>
    </xdr:pic>
    <xdr:clientData/>
  </xdr:twoCellAnchor>
  <xdr:twoCellAnchor>
    <xdr:from>
      <xdr:col>7</xdr:col>
      <xdr:colOff>20515</xdr:colOff>
      <xdr:row>245</xdr:row>
      <xdr:rowOff>144340</xdr:rowOff>
    </xdr:from>
    <xdr:to>
      <xdr:col>7</xdr:col>
      <xdr:colOff>1843875</xdr:colOff>
      <xdr:row>245</xdr:row>
      <xdr:rowOff>630115</xdr:rowOff>
    </xdr:to>
    <xdr:pic>
      <xdr:nvPicPr>
        <xdr:cNvPr id="233" name="Picture 232">
          <a:extLst>
            <a:ext uri="{FF2B5EF4-FFF2-40B4-BE49-F238E27FC236}">
              <a16:creationId xmlns:a16="http://schemas.microsoft.com/office/drawing/2014/main" id="{7A9AA26E-1AB7-44D5-A92B-FDDA4F160A1E}"/>
            </a:ext>
          </a:extLst>
        </xdr:cNvPr>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9345490" y="162097915"/>
          <a:ext cx="1823360" cy="485775"/>
        </a:xfrm>
        <a:prstGeom prst="rect">
          <a:avLst/>
        </a:prstGeom>
      </xdr:spPr>
    </xdr:pic>
    <xdr:clientData/>
  </xdr:twoCellAnchor>
  <xdr:twoCellAnchor>
    <xdr:from>
      <xdr:col>7</xdr:col>
      <xdr:colOff>28574</xdr:colOff>
      <xdr:row>246</xdr:row>
      <xdr:rowOff>104776</xdr:rowOff>
    </xdr:from>
    <xdr:to>
      <xdr:col>7</xdr:col>
      <xdr:colOff>1851929</xdr:colOff>
      <xdr:row>246</xdr:row>
      <xdr:rowOff>590550</xdr:rowOff>
    </xdr:to>
    <xdr:pic>
      <xdr:nvPicPr>
        <xdr:cNvPr id="234" name="Picture 233">
          <a:extLst>
            <a:ext uri="{FF2B5EF4-FFF2-40B4-BE49-F238E27FC236}">
              <a16:creationId xmlns:a16="http://schemas.microsoft.com/office/drawing/2014/main" id="{5FF414A0-2318-4AC7-97EA-F6EF0D4C4A82}"/>
            </a:ext>
          </a:extLst>
        </xdr:cNvPr>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9353549" y="162829876"/>
          <a:ext cx="1823355" cy="485774"/>
        </a:xfrm>
        <a:prstGeom prst="rect">
          <a:avLst/>
        </a:prstGeom>
      </xdr:spPr>
    </xdr:pic>
    <xdr:clientData/>
  </xdr:twoCellAnchor>
  <xdr:twoCellAnchor>
    <xdr:from>
      <xdr:col>7</xdr:col>
      <xdr:colOff>19050</xdr:colOff>
      <xdr:row>247</xdr:row>
      <xdr:rowOff>114301</xdr:rowOff>
    </xdr:from>
    <xdr:to>
      <xdr:col>7</xdr:col>
      <xdr:colOff>1878162</xdr:colOff>
      <xdr:row>247</xdr:row>
      <xdr:rowOff>609601</xdr:rowOff>
    </xdr:to>
    <xdr:pic>
      <xdr:nvPicPr>
        <xdr:cNvPr id="235" name="Picture 234">
          <a:extLst>
            <a:ext uri="{FF2B5EF4-FFF2-40B4-BE49-F238E27FC236}">
              <a16:creationId xmlns:a16="http://schemas.microsoft.com/office/drawing/2014/main" id="{DC3E7BC2-D554-4DB8-97CE-AB21C2225FD9}"/>
            </a:ext>
          </a:extLst>
        </xdr:cNvPr>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9344025" y="163610926"/>
          <a:ext cx="1859112" cy="495300"/>
        </a:xfrm>
        <a:prstGeom prst="rect">
          <a:avLst/>
        </a:prstGeom>
      </xdr:spPr>
    </xdr:pic>
    <xdr:clientData/>
  </xdr:twoCellAnchor>
  <xdr:twoCellAnchor>
    <xdr:from>
      <xdr:col>7</xdr:col>
      <xdr:colOff>28575</xdr:colOff>
      <xdr:row>248</xdr:row>
      <xdr:rowOff>133351</xdr:rowOff>
    </xdr:from>
    <xdr:to>
      <xdr:col>8</xdr:col>
      <xdr:colOff>1738</xdr:colOff>
      <xdr:row>248</xdr:row>
      <xdr:rowOff>628651</xdr:rowOff>
    </xdr:to>
    <xdr:pic>
      <xdr:nvPicPr>
        <xdr:cNvPr id="236" name="Picture 235">
          <a:extLst>
            <a:ext uri="{FF2B5EF4-FFF2-40B4-BE49-F238E27FC236}">
              <a16:creationId xmlns:a16="http://schemas.microsoft.com/office/drawing/2014/main" id="{397ED918-A09F-412D-A3C1-7358E7A1BA89}"/>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9353550" y="164401501"/>
          <a:ext cx="1859113" cy="495300"/>
        </a:xfrm>
        <a:prstGeom prst="rect">
          <a:avLst/>
        </a:prstGeom>
      </xdr:spPr>
    </xdr:pic>
    <xdr:clientData/>
  </xdr:twoCellAnchor>
  <xdr:twoCellAnchor>
    <xdr:from>
      <xdr:col>7</xdr:col>
      <xdr:colOff>9524</xdr:colOff>
      <xdr:row>249</xdr:row>
      <xdr:rowOff>152401</xdr:rowOff>
    </xdr:from>
    <xdr:to>
      <xdr:col>7</xdr:col>
      <xdr:colOff>1847849</xdr:colOff>
      <xdr:row>249</xdr:row>
      <xdr:rowOff>642163</xdr:rowOff>
    </xdr:to>
    <xdr:pic>
      <xdr:nvPicPr>
        <xdr:cNvPr id="237" name="Picture 236">
          <a:extLst>
            <a:ext uri="{FF2B5EF4-FFF2-40B4-BE49-F238E27FC236}">
              <a16:creationId xmlns:a16="http://schemas.microsoft.com/office/drawing/2014/main" id="{58EA197F-04EA-4DEB-816C-3A4B04FFBD4A}"/>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334499" y="165192076"/>
          <a:ext cx="1838325" cy="489762"/>
        </a:xfrm>
        <a:prstGeom prst="rect">
          <a:avLst/>
        </a:prstGeom>
      </xdr:spPr>
    </xdr:pic>
    <xdr:clientData/>
  </xdr:twoCellAnchor>
  <xdr:twoCellAnchor>
    <xdr:from>
      <xdr:col>7</xdr:col>
      <xdr:colOff>19050</xdr:colOff>
      <xdr:row>250</xdr:row>
      <xdr:rowOff>133350</xdr:rowOff>
    </xdr:from>
    <xdr:to>
      <xdr:col>7</xdr:col>
      <xdr:colOff>1838325</xdr:colOff>
      <xdr:row>250</xdr:row>
      <xdr:rowOff>618037</xdr:rowOff>
    </xdr:to>
    <xdr:pic>
      <xdr:nvPicPr>
        <xdr:cNvPr id="238" name="Picture 237">
          <a:extLst>
            <a:ext uri="{FF2B5EF4-FFF2-40B4-BE49-F238E27FC236}">
              <a16:creationId xmlns:a16="http://schemas.microsoft.com/office/drawing/2014/main" id="{DC287119-3B16-4629-8717-D21D879C03AC}"/>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9344025" y="165944550"/>
          <a:ext cx="1819275" cy="484687"/>
        </a:xfrm>
        <a:prstGeom prst="rect">
          <a:avLst/>
        </a:prstGeom>
      </xdr:spPr>
    </xdr:pic>
    <xdr:clientData/>
  </xdr:twoCellAnchor>
  <xdr:twoCellAnchor>
    <xdr:from>
      <xdr:col>7</xdr:col>
      <xdr:colOff>47625</xdr:colOff>
      <xdr:row>251</xdr:row>
      <xdr:rowOff>114301</xdr:rowOff>
    </xdr:from>
    <xdr:to>
      <xdr:col>7</xdr:col>
      <xdr:colOff>1835233</xdr:colOff>
      <xdr:row>251</xdr:row>
      <xdr:rowOff>590551</xdr:rowOff>
    </xdr:to>
    <xdr:pic>
      <xdr:nvPicPr>
        <xdr:cNvPr id="239" name="Picture 238">
          <a:extLst>
            <a:ext uri="{FF2B5EF4-FFF2-40B4-BE49-F238E27FC236}">
              <a16:creationId xmlns:a16="http://schemas.microsoft.com/office/drawing/2014/main" id="{77FF5E61-7F18-43D6-9211-33634AEA3ED4}"/>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9372600" y="166697026"/>
          <a:ext cx="1787608" cy="476250"/>
        </a:xfrm>
        <a:prstGeom prst="rect">
          <a:avLst/>
        </a:prstGeom>
      </xdr:spPr>
    </xdr:pic>
    <xdr:clientData/>
  </xdr:twoCellAnchor>
  <xdr:twoCellAnchor>
    <xdr:from>
      <xdr:col>7</xdr:col>
      <xdr:colOff>47625</xdr:colOff>
      <xdr:row>252</xdr:row>
      <xdr:rowOff>161926</xdr:rowOff>
    </xdr:from>
    <xdr:to>
      <xdr:col>7</xdr:col>
      <xdr:colOff>1835233</xdr:colOff>
      <xdr:row>252</xdr:row>
      <xdr:rowOff>638176</xdr:rowOff>
    </xdr:to>
    <xdr:pic>
      <xdr:nvPicPr>
        <xdr:cNvPr id="240" name="Picture 239">
          <a:extLst>
            <a:ext uri="{FF2B5EF4-FFF2-40B4-BE49-F238E27FC236}">
              <a16:creationId xmlns:a16="http://schemas.microsoft.com/office/drawing/2014/main" id="{88CA9FA2-8595-4FCF-8B8B-6C74C0AB4137}"/>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372600" y="167516176"/>
          <a:ext cx="1787608" cy="476250"/>
        </a:xfrm>
        <a:prstGeom prst="rect">
          <a:avLst/>
        </a:prstGeom>
      </xdr:spPr>
    </xdr:pic>
    <xdr:clientData/>
  </xdr:twoCellAnchor>
  <xdr:twoCellAnchor>
    <xdr:from>
      <xdr:col>7</xdr:col>
      <xdr:colOff>47625</xdr:colOff>
      <xdr:row>253</xdr:row>
      <xdr:rowOff>171450</xdr:rowOff>
    </xdr:from>
    <xdr:to>
      <xdr:col>7</xdr:col>
      <xdr:colOff>1870985</xdr:colOff>
      <xdr:row>253</xdr:row>
      <xdr:rowOff>657225</xdr:rowOff>
    </xdr:to>
    <xdr:pic>
      <xdr:nvPicPr>
        <xdr:cNvPr id="241" name="Picture 240">
          <a:extLst>
            <a:ext uri="{FF2B5EF4-FFF2-40B4-BE49-F238E27FC236}">
              <a16:creationId xmlns:a16="http://schemas.microsoft.com/office/drawing/2014/main" id="{4B53F6AF-7255-469B-8983-3BA2AA0835CF}"/>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9372600" y="168297225"/>
          <a:ext cx="1823360" cy="485775"/>
        </a:xfrm>
        <a:prstGeom prst="rect">
          <a:avLst/>
        </a:prstGeom>
      </xdr:spPr>
    </xdr:pic>
    <xdr:clientData/>
  </xdr:twoCellAnchor>
  <xdr:twoCellAnchor>
    <xdr:from>
      <xdr:col>7</xdr:col>
      <xdr:colOff>28575</xdr:colOff>
      <xdr:row>254</xdr:row>
      <xdr:rowOff>142876</xdr:rowOff>
    </xdr:from>
    <xdr:to>
      <xdr:col>8</xdr:col>
      <xdr:colOff>1737</xdr:colOff>
      <xdr:row>254</xdr:row>
      <xdr:rowOff>638176</xdr:rowOff>
    </xdr:to>
    <xdr:pic>
      <xdr:nvPicPr>
        <xdr:cNvPr id="242" name="Picture 241">
          <a:extLst>
            <a:ext uri="{FF2B5EF4-FFF2-40B4-BE49-F238E27FC236}">
              <a16:creationId xmlns:a16="http://schemas.microsoft.com/office/drawing/2014/main" id="{B0DEEA2F-3A9D-4D3F-91A1-1DE2D64EA5F2}"/>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9353550" y="169040176"/>
          <a:ext cx="1859112" cy="495300"/>
        </a:xfrm>
        <a:prstGeom prst="rect">
          <a:avLst/>
        </a:prstGeom>
      </xdr:spPr>
    </xdr:pic>
    <xdr:clientData/>
  </xdr:twoCellAnchor>
  <xdr:twoCellAnchor>
    <xdr:from>
      <xdr:col>7</xdr:col>
      <xdr:colOff>38100</xdr:colOff>
      <xdr:row>255</xdr:row>
      <xdr:rowOff>95250</xdr:rowOff>
    </xdr:from>
    <xdr:to>
      <xdr:col>8</xdr:col>
      <xdr:colOff>0</xdr:colOff>
      <xdr:row>255</xdr:row>
      <xdr:rowOff>587549</xdr:rowOff>
    </xdr:to>
    <xdr:pic>
      <xdr:nvPicPr>
        <xdr:cNvPr id="243" name="Picture 242">
          <a:extLst>
            <a:ext uri="{FF2B5EF4-FFF2-40B4-BE49-F238E27FC236}">
              <a16:creationId xmlns:a16="http://schemas.microsoft.com/office/drawing/2014/main" id="{2A48CD3E-A422-45BE-8148-E6BB1116F9E2}"/>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9363075" y="169764075"/>
          <a:ext cx="1847850" cy="492299"/>
        </a:xfrm>
        <a:prstGeom prst="rect">
          <a:avLst/>
        </a:prstGeom>
      </xdr:spPr>
    </xdr:pic>
    <xdr:clientData/>
  </xdr:twoCellAnchor>
  <xdr:twoCellAnchor>
    <xdr:from>
      <xdr:col>7</xdr:col>
      <xdr:colOff>19050</xdr:colOff>
      <xdr:row>256</xdr:row>
      <xdr:rowOff>104776</xdr:rowOff>
    </xdr:from>
    <xdr:to>
      <xdr:col>7</xdr:col>
      <xdr:colOff>1878162</xdr:colOff>
      <xdr:row>256</xdr:row>
      <xdr:rowOff>600076</xdr:rowOff>
    </xdr:to>
    <xdr:pic>
      <xdr:nvPicPr>
        <xdr:cNvPr id="244" name="Picture 243">
          <a:extLst>
            <a:ext uri="{FF2B5EF4-FFF2-40B4-BE49-F238E27FC236}">
              <a16:creationId xmlns:a16="http://schemas.microsoft.com/office/drawing/2014/main" id="{669A408E-BC1D-4AF2-B576-05358E5B25B1}"/>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344025" y="170545126"/>
          <a:ext cx="1859112" cy="495300"/>
        </a:xfrm>
        <a:prstGeom prst="rect">
          <a:avLst/>
        </a:prstGeom>
      </xdr:spPr>
    </xdr:pic>
    <xdr:clientData/>
  </xdr:twoCellAnchor>
  <xdr:twoCellAnchor>
    <xdr:from>
      <xdr:col>7</xdr:col>
      <xdr:colOff>19050</xdr:colOff>
      <xdr:row>257</xdr:row>
      <xdr:rowOff>142875</xdr:rowOff>
    </xdr:from>
    <xdr:to>
      <xdr:col>7</xdr:col>
      <xdr:colOff>1866900</xdr:colOff>
      <xdr:row>257</xdr:row>
      <xdr:rowOff>635174</xdr:rowOff>
    </xdr:to>
    <xdr:pic>
      <xdr:nvPicPr>
        <xdr:cNvPr id="245" name="Picture 244">
          <a:extLst>
            <a:ext uri="{FF2B5EF4-FFF2-40B4-BE49-F238E27FC236}">
              <a16:creationId xmlns:a16="http://schemas.microsoft.com/office/drawing/2014/main" id="{6821A620-9CDB-45AB-8AF7-EB3D7AE4207F}"/>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9344025" y="171354750"/>
          <a:ext cx="1847850" cy="492299"/>
        </a:xfrm>
        <a:prstGeom prst="rect">
          <a:avLst/>
        </a:prstGeom>
      </xdr:spPr>
    </xdr:pic>
    <xdr:clientData/>
  </xdr:twoCellAnchor>
  <xdr:twoCellAnchor>
    <xdr:from>
      <xdr:col>7</xdr:col>
      <xdr:colOff>9525</xdr:colOff>
      <xdr:row>258</xdr:row>
      <xdr:rowOff>114301</xdr:rowOff>
    </xdr:from>
    <xdr:to>
      <xdr:col>7</xdr:col>
      <xdr:colOff>1868637</xdr:colOff>
      <xdr:row>258</xdr:row>
      <xdr:rowOff>609601</xdr:rowOff>
    </xdr:to>
    <xdr:pic>
      <xdr:nvPicPr>
        <xdr:cNvPr id="246" name="Picture 245">
          <a:extLst>
            <a:ext uri="{FF2B5EF4-FFF2-40B4-BE49-F238E27FC236}">
              <a16:creationId xmlns:a16="http://schemas.microsoft.com/office/drawing/2014/main" id="{D986E2E1-BF2E-4B0D-9C28-F9C2E5CC80A7}"/>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9334500" y="172097701"/>
          <a:ext cx="1859112" cy="495300"/>
        </a:xfrm>
        <a:prstGeom prst="rect">
          <a:avLst/>
        </a:prstGeom>
      </xdr:spPr>
    </xdr:pic>
    <xdr:clientData/>
  </xdr:twoCellAnchor>
  <xdr:twoCellAnchor>
    <xdr:from>
      <xdr:col>7</xdr:col>
      <xdr:colOff>28575</xdr:colOff>
      <xdr:row>259</xdr:row>
      <xdr:rowOff>114301</xdr:rowOff>
    </xdr:from>
    <xdr:to>
      <xdr:col>8</xdr:col>
      <xdr:colOff>1737</xdr:colOff>
      <xdr:row>259</xdr:row>
      <xdr:rowOff>609601</xdr:rowOff>
    </xdr:to>
    <xdr:pic>
      <xdr:nvPicPr>
        <xdr:cNvPr id="247" name="Picture 246">
          <a:extLst>
            <a:ext uri="{FF2B5EF4-FFF2-40B4-BE49-F238E27FC236}">
              <a16:creationId xmlns:a16="http://schemas.microsoft.com/office/drawing/2014/main" id="{0B42E286-36F1-4E8C-8970-10BB6F0DD2FE}"/>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9353550" y="172869226"/>
          <a:ext cx="1859112" cy="495300"/>
        </a:xfrm>
        <a:prstGeom prst="rect">
          <a:avLst/>
        </a:prstGeom>
      </xdr:spPr>
    </xdr:pic>
    <xdr:clientData/>
  </xdr:twoCellAnchor>
  <xdr:twoCellAnchor>
    <xdr:from>
      <xdr:col>7</xdr:col>
      <xdr:colOff>19050</xdr:colOff>
      <xdr:row>260</xdr:row>
      <xdr:rowOff>152401</xdr:rowOff>
    </xdr:from>
    <xdr:to>
      <xdr:col>7</xdr:col>
      <xdr:colOff>1878162</xdr:colOff>
      <xdr:row>260</xdr:row>
      <xdr:rowOff>647701</xdr:rowOff>
    </xdr:to>
    <xdr:pic>
      <xdr:nvPicPr>
        <xdr:cNvPr id="248" name="Picture 247">
          <a:extLst>
            <a:ext uri="{FF2B5EF4-FFF2-40B4-BE49-F238E27FC236}">
              <a16:creationId xmlns:a16="http://schemas.microsoft.com/office/drawing/2014/main" id="{A115ECE0-1847-4598-879B-FCD573888D49}"/>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344025" y="173678851"/>
          <a:ext cx="1859112" cy="495300"/>
        </a:xfrm>
        <a:prstGeom prst="rect">
          <a:avLst/>
        </a:prstGeom>
      </xdr:spPr>
    </xdr:pic>
    <xdr:clientData/>
  </xdr:twoCellAnchor>
  <xdr:twoCellAnchor>
    <xdr:from>
      <xdr:col>7</xdr:col>
      <xdr:colOff>57150</xdr:colOff>
      <xdr:row>261</xdr:row>
      <xdr:rowOff>142875</xdr:rowOff>
    </xdr:from>
    <xdr:to>
      <xdr:col>7</xdr:col>
      <xdr:colOff>1866900</xdr:colOff>
      <xdr:row>261</xdr:row>
      <xdr:rowOff>625024</xdr:rowOff>
    </xdr:to>
    <xdr:pic>
      <xdr:nvPicPr>
        <xdr:cNvPr id="249" name="Picture 248">
          <a:extLst>
            <a:ext uri="{FF2B5EF4-FFF2-40B4-BE49-F238E27FC236}">
              <a16:creationId xmlns:a16="http://schemas.microsoft.com/office/drawing/2014/main" id="{61D42982-1E4F-4286-8F18-77BAA039416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9382125" y="174440850"/>
          <a:ext cx="1809750" cy="482149"/>
        </a:xfrm>
        <a:prstGeom prst="rect">
          <a:avLst/>
        </a:prstGeom>
      </xdr:spPr>
    </xdr:pic>
    <xdr:clientData/>
  </xdr:twoCellAnchor>
  <xdr:twoCellAnchor>
    <xdr:from>
      <xdr:col>7</xdr:col>
      <xdr:colOff>9525</xdr:colOff>
      <xdr:row>262</xdr:row>
      <xdr:rowOff>161926</xdr:rowOff>
    </xdr:from>
    <xdr:to>
      <xdr:col>8</xdr:col>
      <xdr:colOff>0</xdr:colOff>
      <xdr:row>262</xdr:row>
      <xdr:rowOff>661838</xdr:rowOff>
    </xdr:to>
    <xdr:pic>
      <xdr:nvPicPr>
        <xdr:cNvPr id="250" name="Picture 249">
          <a:extLst>
            <a:ext uri="{FF2B5EF4-FFF2-40B4-BE49-F238E27FC236}">
              <a16:creationId xmlns:a16="http://schemas.microsoft.com/office/drawing/2014/main" id="{D84BA54C-DDB3-4A58-905C-48D3B6990D64}"/>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9334500" y="175231426"/>
          <a:ext cx="1876425" cy="499912"/>
        </a:xfrm>
        <a:prstGeom prst="rect">
          <a:avLst/>
        </a:prstGeom>
      </xdr:spPr>
    </xdr:pic>
    <xdr:clientData/>
  </xdr:twoCellAnchor>
  <xdr:twoCellAnchor>
    <xdr:from>
      <xdr:col>7</xdr:col>
      <xdr:colOff>28575</xdr:colOff>
      <xdr:row>264</xdr:row>
      <xdr:rowOff>133350</xdr:rowOff>
    </xdr:from>
    <xdr:to>
      <xdr:col>7</xdr:col>
      <xdr:colOff>1838325</xdr:colOff>
      <xdr:row>264</xdr:row>
      <xdr:rowOff>615499</xdr:rowOff>
    </xdr:to>
    <xdr:pic>
      <xdr:nvPicPr>
        <xdr:cNvPr id="251" name="Picture 250">
          <a:extLst>
            <a:ext uri="{FF2B5EF4-FFF2-40B4-BE49-F238E27FC236}">
              <a16:creationId xmlns:a16="http://schemas.microsoft.com/office/drawing/2014/main" id="{E806DAAF-2040-420D-9F7B-2C4E0602CEDB}"/>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9353550" y="176745900"/>
          <a:ext cx="1809750" cy="482149"/>
        </a:xfrm>
        <a:prstGeom prst="rect">
          <a:avLst/>
        </a:prstGeom>
      </xdr:spPr>
    </xdr:pic>
    <xdr:clientData/>
  </xdr:twoCellAnchor>
  <xdr:twoCellAnchor>
    <xdr:from>
      <xdr:col>7</xdr:col>
      <xdr:colOff>19050</xdr:colOff>
      <xdr:row>265</xdr:row>
      <xdr:rowOff>142875</xdr:rowOff>
    </xdr:from>
    <xdr:to>
      <xdr:col>7</xdr:col>
      <xdr:colOff>1842410</xdr:colOff>
      <xdr:row>265</xdr:row>
      <xdr:rowOff>628650</xdr:rowOff>
    </xdr:to>
    <xdr:pic>
      <xdr:nvPicPr>
        <xdr:cNvPr id="252" name="Picture 251">
          <a:extLst>
            <a:ext uri="{FF2B5EF4-FFF2-40B4-BE49-F238E27FC236}">
              <a16:creationId xmlns:a16="http://schemas.microsoft.com/office/drawing/2014/main" id="{9548CA12-5043-4E02-959C-0CD395784985}"/>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9344025" y="177526950"/>
          <a:ext cx="1823360" cy="485775"/>
        </a:xfrm>
        <a:prstGeom prst="rect">
          <a:avLst/>
        </a:prstGeom>
      </xdr:spPr>
    </xdr:pic>
    <xdr:clientData/>
  </xdr:twoCellAnchor>
  <xdr:twoCellAnchor>
    <xdr:from>
      <xdr:col>7</xdr:col>
      <xdr:colOff>19050</xdr:colOff>
      <xdr:row>266</xdr:row>
      <xdr:rowOff>104775</xdr:rowOff>
    </xdr:from>
    <xdr:to>
      <xdr:col>7</xdr:col>
      <xdr:colOff>1866900</xdr:colOff>
      <xdr:row>266</xdr:row>
      <xdr:rowOff>597074</xdr:rowOff>
    </xdr:to>
    <xdr:pic>
      <xdr:nvPicPr>
        <xdr:cNvPr id="253" name="Picture 252">
          <a:extLst>
            <a:ext uri="{FF2B5EF4-FFF2-40B4-BE49-F238E27FC236}">
              <a16:creationId xmlns:a16="http://schemas.microsoft.com/office/drawing/2014/main" id="{41307ADD-101D-423F-8FCA-6373094BEF2C}"/>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9344025" y="178260375"/>
          <a:ext cx="1847850" cy="492299"/>
        </a:xfrm>
        <a:prstGeom prst="rect">
          <a:avLst/>
        </a:prstGeom>
      </xdr:spPr>
    </xdr:pic>
    <xdr:clientData/>
  </xdr:twoCellAnchor>
  <xdr:twoCellAnchor>
    <xdr:from>
      <xdr:col>7</xdr:col>
      <xdr:colOff>76200</xdr:colOff>
      <xdr:row>267</xdr:row>
      <xdr:rowOff>171450</xdr:rowOff>
    </xdr:from>
    <xdr:to>
      <xdr:col>7</xdr:col>
      <xdr:colOff>1828056</xdr:colOff>
      <xdr:row>267</xdr:row>
      <xdr:rowOff>638175</xdr:rowOff>
    </xdr:to>
    <xdr:pic>
      <xdr:nvPicPr>
        <xdr:cNvPr id="254" name="Picture 253">
          <a:extLst>
            <a:ext uri="{FF2B5EF4-FFF2-40B4-BE49-F238E27FC236}">
              <a16:creationId xmlns:a16="http://schemas.microsoft.com/office/drawing/2014/main" id="{DEB0EE07-665C-4169-9201-EBBBE060DF41}"/>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9401175" y="179098575"/>
          <a:ext cx="1751856" cy="466725"/>
        </a:xfrm>
        <a:prstGeom prst="rect">
          <a:avLst/>
        </a:prstGeom>
      </xdr:spPr>
    </xdr:pic>
    <xdr:clientData/>
  </xdr:twoCellAnchor>
  <xdr:twoCellAnchor>
    <xdr:from>
      <xdr:col>7</xdr:col>
      <xdr:colOff>38100</xdr:colOff>
      <xdr:row>268</xdr:row>
      <xdr:rowOff>114301</xdr:rowOff>
    </xdr:from>
    <xdr:to>
      <xdr:col>7</xdr:col>
      <xdr:colOff>1825708</xdr:colOff>
      <xdr:row>268</xdr:row>
      <xdr:rowOff>590551</xdr:rowOff>
    </xdr:to>
    <xdr:pic>
      <xdr:nvPicPr>
        <xdr:cNvPr id="255" name="Picture 254">
          <a:extLst>
            <a:ext uri="{FF2B5EF4-FFF2-40B4-BE49-F238E27FC236}">
              <a16:creationId xmlns:a16="http://schemas.microsoft.com/office/drawing/2014/main" id="{E584C00C-D653-4681-9DAD-3D0E0B271DCA}"/>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363075" y="179812951"/>
          <a:ext cx="1787608" cy="476250"/>
        </a:xfrm>
        <a:prstGeom prst="rect">
          <a:avLst/>
        </a:prstGeom>
      </xdr:spPr>
    </xdr:pic>
    <xdr:clientData/>
  </xdr:twoCellAnchor>
  <xdr:twoCellAnchor>
    <xdr:from>
      <xdr:col>7</xdr:col>
      <xdr:colOff>38100</xdr:colOff>
      <xdr:row>269</xdr:row>
      <xdr:rowOff>114300</xdr:rowOff>
    </xdr:from>
    <xdr:to>
      <xdr:col>7</xdr:col>
      <xdr:colOff>1861460</xdr:colOff>
      <xdr:row>269</xdr:row>
      <xdr:rowOff>600075</xdr:rowOff>
    </xdr:to>
    <xdr:pic>
      <xdr:nvPicPr>
        <xdr:cNvPr id="256" name="Picture 255">
          <a:extLst>
            <a:ext uri="{FF2B5EF4-FFF2-40B4-BE49-F238E27FC236}">
              <a16:creationId xmlns:a16="http://schemas.microsoft.com/office/drawing/2014/main" id="{AF9DA7BD-D5BC-49C5-9167-04BBE0DE779A}"/>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363075" y="180584475"/>
          <a:ext cx="1823360" cy="485775"/>
        </a:xfrm>
        <a:prstGeom prst="rect">
          <a:avLst/>
        </a:prstGeom>
      </xdr:spPr>
    </xdr:pic>
    <xdr:clientData/>
  </xdr:twoCellAnchor>
  <xdr:twoCellAnchor>
    <xdr:from>
      <xdr:col>7</xdr:col>
      <xdr:colOff>38100</xdr:colOff>
      <xdr:row>270</xdr:row>
      <xdr:rowOff>114301</xdr:rowOff>
    </xdr:from>
    <xdr:to>
      <xdr:col>7</xdr:col>
      <xdr:colOff>1825708</xdr:colOff>
      <xdr:row>270</xdr:row>
      <xdr:rowOff>590551</xdr:rowOff>
    </xdr:to>
    <xdr:pic>
      <xdr:nvPicPr>
        <xdr:cNvPr id="257" name="Picture 256">
          <a:extLst>
            <a:ext uri="{FF2B5EF4-FFF2-40B4-BE49-F238E27FC236}">
              <a16:creationId xmlns:a16="http://schemas.microsoft.com/office/drawing/2014/main" id="{5F188807-9D73-4EA0-9901-A8934247AC11}"/>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363075" y="181356001"/>
          <a:ext cx="1787608" cy="476250"/>
        </a:xfrm>
        <a:prstGeom prst="rect">
          <a:avLst/>
        </a:prstGeom>
      </xdr:spPr>
    </xdr:pic>
    <xdr:clientData/>
  </xdr:twoCellAnchor>
  <xdr:twoCellAnchor>
    <xdr:from>
      <xdr:col>7</xdr:col>
      <xdr:colOff>28575</xdr:colOff>
      <xdr:row>271</xdr:row>
      <xdr:rowOff>142875</xdr:rowOff>
    </xdr:from>
    <xdr:to>
      <xdr:col>7</xdr:col>
      <xdr:colOff>1851935</xdr:colOff>
      <xdr:row>271</xdr:row>
      <xdr:rowOff>628650</xdr:rowOff>
    </xdr:to>
    <xdr:pic>
      <xdr:nvPicPr>
        <xdr:cNvPr id="258" name="Picture 257">
          <a:extLst>
            <a:ext uri="{FF2B5EF4-FFF2-40B4-BE49-F238E27FC236}">
              <a16:creationId xmlns:a16="http://schemas.microsoft.com/office/drawing/2014/main" id="{CC4F913C-4B8B-4056-B660-3DE95AF926C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9353550" y="182156100"/>
          <a:ext cx="1823360" cy="485775"/>
        </a:xfrm>
        <a:prstGeom prst="rect">
          <a:avLst/>
        </a:prstGeom>
      </xdr:spPr>
    </xdr:pic>
    <xdr:clientData/>
  </xdr:twoCellAnchor>
  <xdr:twoCellAnchor>
    <xdr:from>
      <xdr:col>7</xdr:col>
      <xdr:colOff>19050</xdr:colOff>
      <xdr:row>272</xdr:row>
      <xdr:rowOff>161926</xdr:rowOff>
    </xdr:from>
    <xdr:to>
      <xdr:col>7</xdr:col>
      <xdr:colOff>1847850</xdr:colOff>
      <xdr:row>272</xdr:row>
      <xdr:rowOff>649150</xdr:rowOff>
    </xdr:to>
    <xdr:pic>
      <xdr:nvPicPr>
        <xdr:cNvPr id="259" name="Picture 258">
          <a:extLst>
            <a:ext uri="{FF2B5EF4-FFF2-40B4-BE49-F238E27FC236}">
              <a16:creationId xmlns:a16="http://schemas.microsoft.com/office/drawing/2014/main" id="{FDED6236-D05D-43A5-912F-A844579BA216}"/>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344025" y="182946676"/>
          <a:ext cx="1828800" cy="487224"/>
        </a:xfrm>
        <a:prstGeom prst="rect">
          <a:avLst/>
        </a:prstGeom>
      </xdr:spPr>
    </xdr:pic>
    <xdr:clientData/>
  </xdr:twoCellAnchor>
  <xdr:twoCellAnchor>
    <xdr:from>
      <xdr:col>7</xdr:col>
      <xdr:colOff>28575</xdr:colOff>
      <xdr:row>273</xdr:row>
      <xdr:rowOff>104775</xdr:rowOff>
    </xdr:from>
    <xdr:to>
      <xdr:col>7</xdr:col>
      <xdr:colOff>1851934</xdr:colOff>
      <xdr:row>273</xdr:row>
      <xdr:rowOff>590550</xdr:rowOff>
    </xdr:to>
    <xdr:pic>
      <xdr:nvPicPr>
        <xdr:cNvPr id="260" name="Picture 259">
          <a:extLst>
            <a:ext uri="{FF2B5EF4-FFF2-40B4-BE49-F238E27FC236}">
              <a16:creationId xmlns:a16="http://schemas.microsoft.com/office/drawing/2014/main" id="{32B408A4-116B-41F0-9195-336B9735A30E}"/>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353550" y="183661050"/>
          <a:ext cx="1823359" cy="485775"/>
        </a:xfrm>
        <a:prstGeom prst="rect">
          <a:avLst/>
        </a:prstGeom>
      </xdr:spPr>
    </xdr:pic>
    <xdr:clientData/>
  </xdr:twoCellAnchor>
  <xdr:twoCellAnchor>
    <xdr:from>
      <xdr:col>7</xdr:col>
      <xdr:colOff>19050</xdr:colOff>
      <xdr:row>274</xdr:row>
      <xdr:rowOff>161925</xdr:rowOff>
    </xdr:from>
    <xdr:to>
      <xdr:col>7</xdr:col>
      <xdr:colOff>1842410</xdr:colOff>
      <xdr:row>274</xdr:row>
      <xdr:rowOff>647700</xdr:rowOff>
    </xdr:to>
    <xdr:pic>
      <xdr:nvPicPr>
        <xdr:cNvPr id="261" name="Picture 260">
          <a:extLst>
            <a:ext uri="{FF2B5EF4-FFF2-40B4-BE49-F238E27FC236}">
              <a16:creationId xmlns:a16="http://schemas.microsoft.com/office/drawing/2014/main" id="{998C12DF-89EE-47ED-8B0E-8426329754C3}"/>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9344025" y="184489725"/>
          <a:ext cx="1823360" cy="485775"/>
        </a:xfrm>
        <a:prstGeom prst="rect">
          <a:avLst/>
        </a:prstGeom>
      </xdr:spPr>
    </xdr:pic>
    <xdr:clientData/>
  </xdr:twoCellAnchor>
  <xdr:twoCellAnchor>
    <xdr:from>
      <xdr:col>7</xdr:col>
      <xdr:colOff>28575</xdr:colOff>
      <xdr:row>275</xdr:row>
      <xdr:rowOff>171450</xdr:rowOff>
    </xdr:from>
    <xdr:to>
      <xdr:col>7</xdr:col>
      <xdr:colOff>1876425</xdr:colOff>
      <xdr:row>275</xdr:row>
      <xdr:rowOff>663749</xdr:rowOff>
    </xdr:to>
    <xdr:pic>
      <xdr:nvPicPr>
        <xdr:cNvPr id="262" name="Picture 261">
          <a:extLst>
            <a:ext uri="{FF2B5EF4-FFF2-40B4-BE49-F238E27FC236}">
              <a16:creationId xmlns:a16="http://schemas.microsoft.com/office/drawing/2014/main" id="{8C952BF3-6E31-47DA-8413-411F49BC8CAB}"/>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353550" y="185270775"/>
          <a:ext cx="1847850" cy="492299"/>
        </a:xfrm>
        <a:prstGeom prst="rect">
          <a:avLst/>
        </a:prstGeom>
      </xdr:spPr>
    </xdr:pic>
    <xdr:clientData/>
  </xdr:twoCellAnchor>
  <xdr:twoCellAnchor>
    <xdr:from>
      <xdr:col>7</xdr:col>
      <xdr:colOff>85725</xdr:colOff>
      <xdr:row>276</xdr:row>
      <xdr:rowOff>152401</xdr:rowOff>
    </xdr:from>
    <xdr:to>
      <xdr:col>7</xdr:col>
      <xdr:colOff>1866900</xdr:colOff>
      <xdr:row>276</xdr:row>
      <xdr:rowOff>626937</xdr:rowOff>
    </xdr:to>
    <xdr:pic>
      <xdr:nvPicPr>
        <xdr:cNvPr id="263" name="Picture 262">
          <a:extLst>
            <a:ext uri="{FF2B5EF4-FFF2-40B4-BE49-F238E27FC236}">
              <a16:creationId xmlns:a16="http://schemas.microsoft.com/office/drawing/2014/main" id="{2C6A1478-22F0-4BBB-A2AD-F9EC685DBBB8}"/>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410700" y="186023251"/>
          <a:ext cx="1781175" cy="474536"/>
        </a:xfrm>
        <a:prstGeom prst="rect">
          <a:avLst/>
        </a:prstGeom>
      </xdr:spPr>
    </xdr:pic>
    <xdr:clientData/>
  </xdr:twoCellAnchor>
  <xdr:twoCellAnchor>
    <xdr:from>
      <xdr:col>7</xdr:col>
      <xdr:colOff>57150</xdr:colOff>
      <xdr:row>277</xdr:row>
      <xdr:rowOff>133351</xdr:rowOff>
    </xdr:from>
    <xdr:to>
      <xdr:col>7</xdr:col>
      <xdr:colOff>1838325</xdr:colOff>
      <xdr:row>277</xdr:row>
      <xdr:rowOff>607887</xdr:rowOff>
    </xdr:to>
    <xdr:pic>
      <xdr:nvPicPr>
        <xdr:cNvPr id="264" name="Picture 263">
          <a:extLst>
            <a:ext uri="{FF2B5EF4-FFF2-40B4-BE49-F238E27FC236}">
              <a16:creationId xmlns:a16="http://schemas.microsoft.com/office/drawing/2014/main" id="{37590C88-7509-473A-A2D7-FF115D887A93}"/>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382125" y="186775726"/>
          <a:ext cx="1781175" cy="474536"/>
        </a:xfrm>
        <a:prstGeom prst="rect">
          <a:avLst/>
        </a:prstGeom>
      </xdr:spPr>
    </xdr:pic>
    <xdr:clientData/>
  </xdr:twoCellAnchor>
  <xdr:twoCellAnchor>
    <xdr:from>
      <xdr:col>7</xdr:col>
      <xdr:colOff>19050</xdr:colOff>
      <xdr:row>280</xdr:row>
      <xdr:rowOff>104775</xdr:rowOff>
    </xdr:from>
    <xdr:to>
      <xdr:col>7</xdr:col>
      <xdr:colOff>1842410</xdr:colOff>
      <xdr:row>280</xdr:row>
      <xdr:rowOff>590550</xdr:rowOff>
    </xdr:to>
    <xdr:pic>
      <xdr:nvPicPr>
        <xdr:cNvPr id="265" name="Picture 264">
          <a:extLst>
            <a:ext uri="{FF2B5EF4-FFF2-40B4-BE49-F238E27FC236}">
              <a16:creationId xmlns:a16="http://schemas.microsoft.com/office/drawing/2014/main" id="{CEC39453-B693-402D-86D6-3CDDC215FFA4}"/>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9344025" y="189061725"/>
          <a:ext cx="1823360" cy="485775"/>
        </a:xfrm>
        <a:prstGeom prst="rect">
          <a:avLst/>
        </a:prstGeom>
      </xdr:spPr>
    </xdr:pic>
    <xdr:clientData/>
  </xdr:twoCellAnchor>
  <xdr:twoCellAnchor>
    <xdr:from>
      <xdr:col>7</xdr:col>
      <xdr:colOff>28575</xdr:colOff>
      <xdr:row>281</xdr:row>
      <xdr:rowOff>85726</xdr:rowOff>
    </xdr:from>
    <xdr:to>
      <xdr:col>8</xdr:col>
      <xdr:colOff>1737</xdr:colOff>
      <xdr:row>281</xdr:row>
      <xdr:rowOff>581026</xdr:rowOff>
    </xdr:to>
    <xdr:pic>
      <xdr:nvPicPr>
        <xdr:cNvPr id="266" name="Picture 265">
          <a:extLst>
            <a:ext uri="{FF2B5EF4-FFF2-40B4-BE49-F238E27FC236}">
              <a16:creationId xmlns:a16="http://schemas.microsoft.com/office/drawing/2014/main" id="{BDF5B02A-E49C-4BEB-A9B5-DD97FCA7B65C}"/>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353550" y="189814201"/>
          <a:ext cx="1859112" cy="495300"/>
        </a:xfrm>
        <a:prstGeom prst="rect">
          <a:avLst/>
        </a:prstGeom>
      </xdr:spPr>
    </xdr:pic>
    <xdr:clientData/>
  </xdr:twoCellAnchor>
  <xdr:twoCellAnchor>
    <xdr:from>
      <xdr:col>7</xdr:col>
      <xdr:colOff>28575</xdr:colOff>
      <xdr:row>282</xdr:row>
      <xdr:rowOff>133351</xdr:rowOff>
    </xdr:from>
    <xdr:to>
      <xdr:col>7</xdr:col>
      <xdr:colOff>1816183</xdr:colOff>
      <xdr:row>282</xdr:row>
      <xdr:rowOff>609601</xdr:rowOff>
    </xdr:to>
    <xdr:pic>
      <xdr:nvPicPr>
        <xdr:cNvPr id="267" name="Picture 266">
          <a:extLst>
            <a:ext uri="{FF2B5EF4-FFF2-40B4-BE49-F238E27FC236}">
              <a16:creationId xmlns:a16="http://schemas.microsoft.com/office/drawing/2014/main" id="{B3FF4548-AE82-4E65-9066-EA9149FE0413}"/>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9353550" y="190633351"/>
          <a:ext cx="1787608" cy="476250"/>
        </a:xfrm>
        <a:prstGeom prst="rect">
          <a:avLst/>
        </a:prstGeom>
      </xdr:spPr>
    </xdr:pic>
    <xdr:clientData/>
  </xdr:twoCellAnchor>
  <xdr:twoCellAnchor>
    <xdr:from>
      <xdr:col>7</xdr:col>
      <xdr:colOff>28575</xdr:colOff>
      <xdr:row>283</xdr:row>
      <xdr:rowOff>114300</xdr:rowOff>
    </xdr:from>
    <xdr:to>
      <xdr:col>7</xdr:col>
      <xdr:colOff>1876425</xdr:colOff>
      <xdr:row>283</xdr:row>
      <xdr:rowOff>606599</xdr:rowOff>
    </xdr:to>
    <xdr:pic>
      <xdr:nvPicPr>
        <xdr:cNvPr id="268" name="Picture 267">
          <a:extLst>
            <a:ext uri="{FF2B5EF4-FFF2-40B4-BE49-F238E27FC236}">
              <a16:creationId xmlns:a16="http://schemas.microsoft.com/office/drawing/2014/main" id="{EB71FF45-AEC3-4242-B2C4-BB49C18A518A}"/>
            </a:ext>
          </a:extLst>
        </xdr:cNvPr>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9353550" y="191385825"/>
          <a:ext cx="1847850" cy="492299"/>
        </a:xfrm>
        <a:prstGeom prst="rect">
          <a:avLst/>
        </a:prstGeom>
      </xdr:spPr>
    </xdr:pic>
    <xdr:clientData/>
  </xdr:twoCellAnchor>
  <xdr:twoCellAnchor>
    <xdr:from>
      <xdr:col>7</xdr:col>
      <xdr:colOff>28575</xdr:colOff>
      <xdr:row>284</xdr:row>
      <xdr:rowOff>142875</xdr:rowOff>
    </xdr:from>
    <xdr:to>
      <xdr:col>8</xdr:col>
      <xdr:colOff>1733</xdr:colOff>
      <xdr:row>284</xdr:row>
      <xdr:rowOff>638174</xdr:rowOff>
    </xdr:to>
    <xdr:pic>
      <xdr:nvPicPr>
        <xdr:cNvPr id="269" name="Picture 268">
          <a:extLst>
            <a:ext uri="{FF2B5EF4-FFF2-40B4-BE49-F238E27FC236}">
              <a16:creationId xmlns:a16="http://schemas.microsoft.com/office/drawing/2014/main" id="{9087A087-A75F-4ED1-BD41-9C136425B36B}"/>
            </a:ext>
          </a:extLst>
        </xdr:cNvPr>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9353550" y="192185925"/>
          <a:ext cx="1859108" cy="495299"/>
        </a:xfrm>
        <a:prstGeom prst="rect">
          <a:avLst/>
        </a:prstGeom>
      </xdr:spPr>
    </xdr:pic>
    <xdr:clientData/>
  </xdr:twoCellAnchor>
  <xdr:twoCellAnchor>
    <xdr:from>
      <xdr:col>7</xdr:col>
      <xdr:colOff>47625</xdr:colOff>
      <xdr:row>285</xdr:row>
      <xdr:rowOff>152401</xdr:rowOff>
    </xdr:from>
    <xdr:to>
      <xdr:col>7</xdr:col>
      <xdr:colOff>1819275</xdr:colOff>
      <xdr:row>285</xdr:row>
      <xdr:rowOff>624399</xdr:rowOff>
    </xdr:to>
    <xdr:pic>
      <xdr:nvPicPr>
        <xdr:cNvPr id="270" name="Picture 269">
          <a:extLst>
            <a:ext uri="{FF2B5EF4-FFF2-40B4-BE49-F238E27FC236}">
              <a16:creationId xmlns:a16="http://schemas.microsoft.com/office/drawing/2014/main" id="{9DEB6F92-887F-4850-A9BD-B53D958F96F4}"/>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9372600" y="192966976"/>
          <a:ext cx="1771650" cy="471998"/>
        </a:xfrm>
        <a:prstGeom prst="rect">
          <a:avLst/>
        </a:prstGeom>
      </xdr:spPr>
    </xdr:pic>
    <xdr:clientData/>
  </xdr:twoCellAnchor>
  <xdr:twoCellAnchor>
    <xdr:from>
      <xdr:col>7</xdr:col>
      <xdr:colOff>19050</xdr:colOff>
      <xdr:row>287</xdr:row>
      <xdr:rowOff>161925</xdr:rowOff>
    </xdr:from>
    <xdr:to>
      <xdr:col>7</xdr:col>
      <xdr:colOff>1878162</xdr:colOff>
      <xdr:row>287</xdr:row>
      <xdr:rowOff>657225</xdr:rowOff>
    </xdr:to>
    <xdr:pic>
      <xdr:nvPicPr>
        <xdr:cNvPr id="271" name="Picture 270">
          <a:extLst>
            <a:ext uri="{FF2B5EF4-FFF2-40B4-BE49-F238E27FC236}">
              <a16:creationId xmlns:a16="http://schemas.microsoft.com/office/drawing/2014/main" id="{CE29719E-3C60-45BA-AA99-E7CDEF317D40}"/>
            </a:ext>
          </a:extLst>
        </xdr:cNvPr>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9344025" y="193748025"/>
          <a:ext cx="1859112" cy="495300"/>
        </a:xfrm>
        <a:prstGeom prst="rect">
          <a:avLst/>
        </a:prstGeom>
      </xdr:spPr>
    </xdr:pic>
    <xdr:clientData/>
  </xdr:twoCellAnchor>
  <xdr:twoCellAnchor>
    <xdr:from>
      <xdr:col>7</xdr:col>
      <xdr:colOff>47624</xdr:colOff>
      <xdr:row>288</xdr:row>
      <xdr:rowOff>152401</xdr:rowOff>
    </xdr:from>
    <xdr:to>
      <xdr:col>7</xdr:col>
      <xdr:colOff>1870981</xdr:colOff>
      <xdr:row>288</xdr:row>
      <xdr:rowOff>638175</xdr:rowOff>
    </xdr:to>
    <xdr:pic>
      <xdr:nvPicPr>
        <xdr:cNvPr id="272" name="Picture 271">
          <a:extLst>
            <a:ext uri="{FF2B5EF4-FFF2-40B4-BE49-F238E27FC236}">
              <a16:creationId xmlns:a16="http://schemas.microsoft.com/office/drawing/2014/main" id="{C2B806B8-7127-44FC-B7C4-DB4FD4F11788}"/>
            </a:ext>
          </a:extLst>
        </xdr:cNvPr>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9372599" y="194510026"/>
          <a:ext cx="1823357" cy="485774"/>
        </a:xfrm>
        <a:prstGeom prst="rect">
          <a:avLst/>
        </a:prstGeom>
      </xdr:spPr>
    </xdr:pic>
    <xdr:clientData/>
  </xdr:twoCellAnchor>
  <xdr:twoCellAnchor>
    <xdr:from>
      <xdr:col>7</xdr:col>
      <xdr:colOff>38100</xdr:colOff>
      <xdr:row>289</xdr:row>
      <xdr:rowOff>123825</xdr:rowOff>
    </xdr:from>
    <xdr:to>
      <xdr:col>7</xdr:col>
      <xdr:colOff>1861460</xdr:colOff>
      <xdr:row>289</xdr:row>
      <xdr:rowOff>609600</xdr:rowOff>
    </xdr:to>
    <xdr:pic>
      <xdr:nvPicPr>
        <xdr:cNvPr id="273" name="Picture 272">
          <a:extLst>
            <a:ext uri="{FF2B5EF4-FFF2-40B4-BE49-F238E27FC236}">
              <a16:creationId xmlns:a16="http://schemas.microsoft.com/office/drawing/2014/main" id="{DF5488B2-D309-4F62-BCC1-20E7BB8372F9}"/>
            </a:ext>
          </a:extLst>
        </xdr:cNvPr>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9363075" y="195252975"/>
          <a:ext cx="1823360" cy="485775"/>
        </a:xfrm>
        <a:prstGeom prst="rect">
          <a:avLst/>
        </a:prstGeom>
      </xdr:spPr>
    </xdr:pic>
    <xdr:clientData/>
  </xdr:twoCellAnchor>
  <xdr:twoCellAnchor>
    <xdr:from>
      <xdr:col>7</xdr:col>
      <xdr:colOff>38100</xdr:colOff>
      <xdr:row>290</xdr:row>
      <xdr:rowOff>123825</xdr:rowOff>
    </xdr:from>
    <xdr:to>
      <xdr:col>7</xdr:col>
      <xdr:colOff>1861460</xdr:colOff>
      <xdr:row>290</xdr:row>
      <xdr:rowOff>609600</xdr:rowOff>
    </xdr:to>
    <xdr:pic>
      <xdr:nvPicPr>
        <xdr:cNvPr id="274" name="Picture 273">
          <a:extLst>
            <a:ext uri="{FF2B5EF4-FFF2-40B4-BE49-F238E27FC236}">
              <a16:creationId xmlns:a16="http://schemas.microsoft.com/office/drawing/2014/main" id="{02947C9B-CEC2-4460-9EC9-C772776AA47C}"/>
            </a:ext>
          </a:extLst>
        </xdr:cNvPr>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9363075" y="196024500"/>
          <a:ext cx="1823360" cy="485775"/>
        </a:xfrm>
        <a:prstGeom prst="rect">
          <a:avLst/>
        </a:prstGeom>
      </xdr:spPr>
    </xdr:pic>
    <xdr:clientData/>
  </xdr:twoCellAnchor>
  <xdr:twoCellAnchor>
    <xdr:from>
      <xdr:col>7</xdr:col>
      <xdr:colOff>28575</xdr:colOff>
      <xdr:row>291</xdr:row>
      <xdr:rowOff>123826</xdr:rowOff>
    </xdr:from>
    <xdr:to>
      <xdr:col>8</xdr:col>
      <xdr:colOff>1734</xdr:colOff>
      <xdr:row>291</xdr:row>
      <xdr:rowOff>619125</xdr:rowOff>
    </xdr:to>
    <xdr:pic>
      <xdr:nvPicPr>
        <xdr:cNvPr id="275" name="Picture 274">
          <a:extLst>
            <a:ext uri="{FF2B5EF4-FFF2-40B4-BE49-F238E27FC236}">
              <a16:creationId xmlns:a16="http://schemas.microsoft.com/office/drawing/2014/main" id="{F88D6BDC-1F07-4B83-90B4-0F5CB1ED7DEA}"/>
            </a:ext>
          </a:extLst>
        </xdr:cNvPr>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9353550" y="196796026"/>
          <a:ext cx="1859109" cy="495299"/>
        </a:xfrm>
        <a:prstGeom prst="rect">
          <a:avLst/>
        </a:prstGeom>
      </xdr:spPr>
    </xdr:pic>
    <xdr:clientData/>
  </xdr:twoCellAnchor>
  <xdr:twoCellAnchor>
    <xdr:from>
      <xdr:col>7</xdr:col>
      <xdr:colOff>19050</xdr:colOff>
      <xdr:row>292</xdr:row>
      <xdr:rowOff>123826</xdr:rowOff>
    </xdr:from>
    <xdr:to>
      <xdr:col>7</xdr:col>
      <xdr:colOff>1878162</xdr:colOff>
      <xdr:row>292</xdr:row>
      <xdr:rowOff>619126</xdr:rowOff>
    </xdr:to>
    <xdr:pic>
      <xdr:nvPicPr>
        <xdr:cNvPr id="276" name="Picture 275">
          <a:extLst>
            <a:ext uri="{FF2B5EF4-FFF2-40B4-BE49-F238E27FC236}">
              <a16:creationId xmlns:a16="http://schemas.microsoft.com/office/drawing/2014/main" id="{CED4AA4E-E710-4AF3-91EA-706C71F40DA7}"/>
            </a:ext>
          </a:extLst>
        </xdr:cNvPr>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9344025" y="197567551"/>
          <a:ext cx="1859112" cy="495300"/>
        </a:xfrm>
        <a:prstGeom prst="rect">
          <a:avLst/>
        </a:prstGeom>
      </xdr:spPr>
    </xdr:pic>
    <xdr:clientData/>
  </xdr:twoCellAnchor>
  <xdr:twoCellAnchor>
    <xdr:from>
      <xdr:col>7</xdr:col>
      <xdr:colOff>19050</xdr:colOff>
      <xdr:row>293</xdr:row>
      <xdr:rowOff>114300</xdr:rowOff>
    </xdr:from>
    <xdr:to>
      <xdr:col>7</xdr:col>
      <xdr:colOff>1842410</xdr:colOff>
      <xdr:row>293</xdr:row>
      <xdr:rowOff>600075</xdr:rowOff>
    </xdr:to>
    <xdr:pic>
      <xdr:nvPicPr>
        <xdr:cNvPr id="277" name="Picture 276">
          <a:extLst>
            <a:ext uri="{FF2B5EF4-FFF2-40B4-BE49-F238E27FC236}">
              <a16:creationId xmlns:a16="http://schemas.microsoft.com/office/drawing/2014/main" id="{A68849C6-D449-45DD-B0CC-EC5BD141689D}"/>
            </a:ext>
          </a:extLst>
        </xdr:cNvPr>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9344025" y="198329550"/>
          <a:ext cx="1823360" cy="485775"/>
        </a:xfrm>
        <a:prstGeom prst="rect">
          <a:avLst/>
        </a:prstGeom>
      </xdr:spPr>
    </xdr:pic>
    <xdr:clientData/>
  </xdr:twoCellAnchor>
  <xdr:twoCellAnchor>
    <xdr:from>
      <xdr:col>7</xdr:col>
      <xdr:colOff>28575</xdr:colOff>
      <xdr:row>294</xdr:row>
      <xdr:rowOff>152400</xdr:rowOff>
    </xdr:from>
    <xdr:to>
      <xdr:col>7</xdr:col>
      <xdr:colOff>1847850</xdr:colOff>
      <xdr:row>294</xdr:row>
      <xdr:rowOff>637087</xdr:rowOff>
    </xdr:to>
    <xdr:pic>
      <xdr:nvPicPr>
        <xdr:cNvPr id="278" name="Picture 277">
          <a:extLst>
            <a:ext uri="{FF2B5EF4-FFF2-40B4-BE49-F238E27FC236}">
              <a16:creationId xmlns:a16="http://schemas.microsoft.com/office/drawing/2014/main" id="{4872FC37-165F-4835-A13B-278CFF9DF3A6}"/>
            </a:ext>
          </a:extLst>
        </xdr:cNvPr>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9353550" y="199139175"/>
          <a:ext cx="1819275" cy="484687"/>
        </a:xfrm>
        <a:prstGeom prst="rect">
          <a:avLst/>
        </a:prstGeom>
      </xdr:spPr>
    </xdr:pic>
    <xdr:clientData/>
  </xdr:twoCellAnchor>
  <xdr:twoCellAnchor>
    <xdr:from>
      <xdr:col>7</xdr:col>
      <xdr:colOff>38100</xdr:colOff>
      <xdr:row>295</xdr:row>
      <xdr:rowOff>133350</xdr:rowOff>
    </xdr:from>
    <xdr:to>
      <xdr:col>7</xdr:col>
      <xdr:colOff>1861460</xdr:colOff>
      <xdr:row>295</xdr:row>
      <xdr:rowOff>619125</xdr:rowOff>
    </xdr:to>
    <xdr:pic>
      <xdr:nvPicPr>
        <xdr:cNvPr id="279" name="Picture 278">
          <a:extLst>
            <a:ext uri="{FF2B5EF4-FFF2-40B4-BE49-F238E27FC236}">
              <a16:creationId xmlns:a16="http://schemas.microsoft.com/office/drawing/2014/main" id="{4C13BAAD-BD12-411E-BFD5-C9357C31EBC9}"/>
            </a:ext>
          </a:extLst>
        </xdr:cNvPr>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9363075" y="199891650"/>
          <a:ext cx="1823360" cy="485775"/>
        </a:xfrm>
        <a:prstGeom prst="rect">
          <a:avLst/>
        </a:prstGeom>
      </xdr:spPr>
    </xdr:pic>
    <xdr:clientData/>
  </xdr:twoCellAnchor>
  <xdr:twoCellAnchor>
    <xdr:from>
      <xdr:col>7</xdr:col>
      <xdr:colOff>9525</xdr:colOff>
      <xdr:row>296</xdr:row>
      <xdr:rowOff>152400</xdr:rowOff>
    </xdr:from>
    <xdr:to>
      <xdr:col>7</xdr:col>
      <xdr:colOff>1868637</xdr:colOff>
      <xdr:row>296</xdr:row>
      <xdr:rowOff>647700</xdr:rowOff>
    </xdr:to>
    <xdr:pic>
      <xdr:nvPicPr>
        <xdr:cNvPr id="280" name="Picture 279">
          <a:extLst>
            <a:ext uri="{FF2B5EF4-FFF2-40B4-BE49-F238E27FC236}">
              <a16:creationId xmlns:a16="http://schemas.microsoft.com/office/drawing/2014/main" id="{3FBDE3F2-9D23-40F2-BBB0-666EFCC44B33}"/>
            </a:ext>
          </a:extLst>
        </xdr:cNvPr>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9334500" y="200682225"/>
          <a:ext cx="1859112" cy="495300"/>
        </a:xfrm>
        <a:prstGeom prst="rect">
          <a:avLst/>
        </a:prstGeom>
      </xdr:spPr>
    </xdr:pic>
    <xdr:clientData/>
  </xdr:twoCellAnchor>
  <xdr:twoCellAnchor>
    <xdr:from>
      <xdr:col>7</xdr:col>
      <xdr:colOff>47625</xdr:colOff>
      <xdr:row>297</xdr:row>
      <xdr:rowOff>171450</xdr:rowOff>
    </xdr:from>
    <xdr:to>
      <xdr:col>7</xdr:col>
      <xdr:colOff>1866900</xdr:colOff>
      <xdr:row>297</xdr:row>
      <xdr:rowOff>656137</xdr:rowOff>
    </xdr:to>
    <xdr:pic>
      <xdr:nvPicPr>
        <xdr:cNvPr id="281" name="Picture 280">
          <a:extLst>
            <a:ext uri="{FF2B5EF4-FFF2-40B4-BE49-F238E27FC236}">
              <a16:creationId xmlns:a16="http://schemas.microsoft.com/office/drawing/2014/main" id="{DA37C141-1701-40ED-9F23-EB6EB6BD1114}"/>
            </a:ext>
          </a:extLst>
        </xdr:cNvPr>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9372600" y="201472800"/>
          <a:ext cx="1819275" cy="484687"/>
        </a:xfrm>
        <a:prstGeom prst="rect">
          <a:avLst/>
        </a:prstGeom>
      </xdr:spPr>
    </xdr:pic>
    <xdr:clientData/>
  </xdr:twoCellAnchor>
  <xdr:twoCellAnchor>
    <xdr:from>
      <xdr:col>7</xdr:col>
      <xdr:colOff>9524</xdr:colOff>
      <xdr:row>298</xdr:row>
      <xdr:rowOff>133350</xdr:rowOff>
    </xdr:from>
    <xdr:to>
      <xdr:col>8</xdr:col>
      <xdr:colOff>2930</xdr:colOff>
      <xdr:row>298</xdr:row>
      <xdr:rowOff>633262</xdr:rowOff>
    </xdr:to>
    <xdr:pic>
      <xdr:nvPicPr>
        <xdr:cNvPr id="282" name="Picture 281">
          <a:extLst>
            <a:ext uri="{FF2B5EF4-FFF2-40B4-BE49-F238E27FC236}">
              <a16:creationId xmlns:a16="http://schemas.microsoft.com/office/drawing/2014/main" id="{56D793D8-56D6-43FF-A700-9424E89A92E0}"/>
            </a:ext>
          </a:extLst>
        </xdr:cNvPr>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9334499" y="202206225"/>
          <a:ext cx="1879356" cy="499912"/>
        </a:xfrm>
        <a:prstGeom prst="rect">
          <a:avLst/>
        </a:prstGeom>
      </xdr:spPr>
    </xdr:pic>
    <xdr:clientData/>
  </xdr:twoCellAnchor>
  <xdr:twoCellAnchor>
    <xdr:from>
      <xdr:col>7</xdr:col>
      <xdr:colOff>38100</xdr:colOff>
      <xdr:row>299</xdr:row>
      <xdr:rowOff>95251</xdr:rowOff>
    </xdr:from>
    <xdr:to>
      <xdr:col>7</xdr:col>
      <xdr:colOff>1876425</xdr:colOff>
      <xdr:row>299</xdr:row>
      <xdr:rowOff>585013</xdr:rowOff>
    </xdr:to>
    <xdr:pic>
      <xdr:nvPicPr>
        <xdr:cNvPr id="283" name="Picture 282">
          <a:extLst>
            <a:ext uri="{FF2B5EF4-FFF2-40B4-BE49-F238E27FC236}">
              <a16:creationId xmlns:a16="http://schemas.microsoft.com/office/drawing/2014/main" id="{96F111C5-2459-4BE9-8EA8-53C80513A781}"/>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9363075" y="202939651"/>
          <a:ext cx="1838325" cy="489762"/>
        </a:xfrm>
        <a:prstGeom prst="rect">
          <a:avLst/>
        </a:prstGeom>
      </xdr:spPr>
    </xdr:pic>
    <xdr:clientData/>
  </xdr:twoCellAnchor>
  <xdr:twoCellAnchor>
    <xdr:from>
      <xdr:col>7</xdr:col>
      <xdr:colOff>28575</xdr:colOff>
      <xdr:row>300</xdr:row>
      <xdr:rowOff>95251</xdr:rowOff>
    </xdr:from>
    <xdr:to>
      <xdr:col>8</xdr:col>
      <xdr:colOff>1738</xdr:colOff>
      <xdr:row>300</xdr:row>
      <xdr:rowOff>590551</xdr:rowOff>
    </xdr:to>
    <xdr:pic>
      <xdr:nvPicPr>
        <xdr:cNvPr id="284" name="Picture 283">
          <a:extLst>
            <a:ext uri="{FF2B5EF4-FFF2-40B4-BE49-F238E27FC236}">
              <a16:creationId xmlns:a16="http://schemas.microsoft.com/office/drawing/2014/main" id="{2243F9B3-305A-41F5-A901-C998C0A49FEB}"/>
            </a:ext>
          </a:extLst>
        </xdr:cNvPr>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9353550" y="203711176"/>
          <a:ext cx="1859113" cy="495300"/>
        </a:xfrm>
        <a:prstGeom prst="rect">
          <a:avLst/>
        </a:prstGeom>
      </xdr:spPr>
    </xdr:pic>
    <xdr:clientData/>
  </xdr:twoCellAnchor>
  <xdr:twoCellAnchor>
    <xdr:from>
      <xdr:col>7</xdr:col>
      <xdr:colOff>57150</xdr:colOff>
      <xdr:row>301</xdr:row>
      <xdr:rowOff>133350</xdr:rowOff>
    </xdr:from>
    <xdr:to>
      <xdr:col>7</xdr:col>
      <xdr:colOff>1866900</xdr:colOff>
      <xdr:row>301</xdr:row>
      <xdr:rowOff>615499</xdr:rowOff>
    </xdr:to>
    <xdr:pic>
      <xdr:nvPicPr>
        <xdr:cNvPr id="285" name="Picture 284">
          <a:extLst>
            <a:ext uri="{FF2B5EF4-FFF2-40B4-BE49-F238E27FC236}">
              <a16:creationId xmlns:a16="http://schemas.microsoft.com/office/drawing/2014/main" id="{D6EABED2-561B-4A63-A74C-3E66F37A30FC}"/>
            </a:ext>
          </a:extLst>
        </xdr:cNvPr>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9382125" y="204520800"/>
          <a:ext cx="1809750" cy="482149"/>
        </a:xfrm>
        <a:prstGeom prst="rect">
          <a:avLst/>
        </a:prstGeom>
      </xdr:spPr>
    </xdr:pic>
    <xdr:clientData/>
  </xdr:twoCellAnchor>
  <xdr:twoCellAnchor>
    <xdr:from>
      <xdr:col>7</xdr:col>
      <xdr:colOff>28575</xdr:colOff>
      <xdr:row>302</xdr:row>
      <xdr:rowOff>104776</xdr:rowOff>
    </xdr:from>
    <xdr:to>
      <xdr:col>8</xdr:col>
      <xdr:colOff>1737</xdr:colOff>
      <xdr:row>302</xdr:row>
      <xdr:rowOff>600076</xdr:rowOff>
    </xdr:to>
    <xdr:pic>
      <xdr:nvPicPr>
        <xdr:cNvPr id="286" name="Picture 285">
          <a:extLst>
            <a:ext uri="{FF2B5EF4-FFF2-40B4-BE49-F238E27FC236}">
              <a16:creationId xmlns:a16="http://schemas.microsoft.com/office/drawing/2014/main" id="{CB4C85DC-82FD-4790-BF7A-BD3CB25C3DA2}"/>
            </a:ext>
          </a:extLst>
        </xdr:cNvPr>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9353550" y="205263751"/>
          <a:ext cx="1859112" cy="495300"/>
        </a:xfrm>
        <a:prstGeom prst="rect">
          <a:avLst/>
        </a:prstGeom>
      </xdr:spPr>
    </xdr:pic>
    <xdr:clientData/>
  </xdr:twoCellAnchor>
  <xdr:twoCellAnchor>
    <xdr:from>
      <xdr:col>7</xdr:col>
      <xdr:colOff>38100</xdr:colOff>
      <xdr:row>303</xdr:row>
      <xdr:rowOff>161926</xdr:rowOff>
    </xdr:from>
    <xdr:to>
      <xdr:col>7</xdr:col>
      <xdr:colOff>1825708</xdr:colOff>
      <xdr:row>303</xdr:row>
      <xdr:rowOff>638176</xdr:rowOff>
    </xdr:to>
    <xdr:pic>
      <xdr:nvPicPr>
        <xdr:cNvPr id="287" name="Picture 286">
          <a:extLst>
            <a:ext uri="{FF2B5EF4-FFF2-40B4-BE49-F238E27FC236}">
              <a16:creationId xmlns:a16="http://schemas.microsoft.com/office/drawing/2014/main" id="{E7C60760-B173-4255-BC21-C622078604E9}"/>
            </a:ext>
          </a:extLst>
        </xdr:cNvPr>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9363075" y="206092426"/>
          <a:ext cx="1787608" cy="476250"/>
        </a:xfrm>
        <a:prstGeom prst="rect">
          <a:avLst/>
        </a:prstGeom>
      </xdr:spPr>
    </xdr:pic>
    <xdr:clientData/>
  </xdr:twoCellAnchor>
  <xdr:twoCellAnchor>
    <xdr:from>
      <xdr:col>7</xdr:col>
      <xdr:colOff>47625</xdr:colOff>
      <xdr:row>304</xdr:row>
      <xdr:rowOff>123826</xdr:rowOff>
    </xdr:from>
    <xdr:to>
      <xdr:col>8</xdr:col>
      <xdr:colOff>0</xdr:colOff>
      <xdr:row>304</xdr:row>
      <xdr:rowOff>613588</xdr:rowOff>
    </xdr:to>
    <xdr:pic>
      <xdr:nvPicPr>
        <xdr:cNvPr id="288" name="Picture 287">
          <a:extLst>
            <a:ext uri="{FF2B5EF4-FFF2-40B4-BE49-F238E27FC236}">
              <a16:creationId xmlns:a16="http://schemas.microsoft.com/office/drawing/2014/main" id="{86A1464B-D22D-4391-AA6C-4ED7E83E183B}"/>
            </a:ext>
          </a:extLst>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9372600" y="206825851"/>
          <a:ext cx="1838325" cy="489762"/>
        </a:xfrm>
        <a:prstGeom prst="rect">
          <a:avLst/>
        </a:prstGeom>
      </xdr:spPr>
    </xdr:pic>
    <xdr:clientData/>
  </xdr:twoCellAnchor>
  <xdr:twoCellAnchor>
    <xdr:from>
      <xdr:col>7</xdr:col>
      <xdr:colOff>47625</xdr:colOff>
      <xdr:row>305</xdr:row>
      <xdr:rowOff>161926</xdr:rowOff>
    </xdr:from>
    <xdr:to>
      <xdr:col>7</xdr:col>
      <xdr:colOff>1835233</xdr:colOff>
      <xdr:row>305</xdr:row>
      <xdr:rowOff>638176</xdr:rowOff>
    </xdr:to>
    <xdr:pic>
      <xdr:nvPicPr>
        <xdr:cNvPr id="289" name="Picture 288">
          <a:extLst>
            <a:ext uri="{FF2B5EF4-FFF2-40B4-BE49-F238E27FC236}">
              <a16:creationId xmlns:a16="http://schemas.microsoft.com/office/drawing/2014/main" id="{AF657649-3426-4F27-ACF0-9AC8488CAE95}"/>
            </a:ext>
          </a:extLst>
        </xdr:cNvPr>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9372600" y="207635476"/>
          <a:ext cx="1787608" cy="476250"/>
        </a:xfrm>
        <a:prstGeom prst="rect">
          <a:avLst/>
        </a:prstGeom>
      </xdr:spPr>
    </xdr:pic>
    <xdr:clientData/>
  </xdr:twoCellAnchor>
  <xdr:twoCellAnchor>
    <xdr:from>
      <xdr:col>7</xdr:col>
      <xdr:colOff>38100</xdr:colOff>
      <xdr:row>306</xdr:row>
      <xdr:rowOff>85725</xdr:rowOff>
    </xdr:from>
    <xdr:to>
      <xdr:col>7</xdr:col>
      <xdr:colOff>1861461</xdr:colOff>
      <xdr:row>306</xdr:row>
      <xdr:rowOff>571500</xdr:rowOff>
    </xdr:to>
    <xdr:pic>
      <xdr:nvPicPr>
        <xdr:cNvPr id="290" name="Picture 289">
          <a:extLst>
            <a:ext uri="{FF2B5EF4-FFF2-40B4-BE49-F238E27FC236}">
              <a16:creationId xmlns:a16="http://schemas.microsoft.com/office/drawing/2014/main" id="{B01FEE3D-A8F0-4A3D-B3C5-CCF92D72D46B}"/>
            </a:ext>
          </a:extLst>
        </xdr:cNvPr>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9363075" y="208330800"/>
          <a:ext cx="1823361" cy="485775"/>
        </a:xfrm>
        <a:prstGeom prst="rect">
          <a:avLst/>
        </a:prstGeom>
      </xdr:spPr>
    </xdr:pic>
    <xdr:clientData/>
  </xdr:twoCellAnchor>
  <xdr:twoCellAnchor>
    <xdr:from>
      <xdr:col>7</xdr:col>
      <xdr:colOff>19050</xdr:colOff>
      <xdr:row>307</xdr:row>
      <xdr:rowOff>95250</xdr:rowOff>
    </xdr:from>
    <xdr:to>
      <xdr:col>8</xdr:col>
      <xdr:colOff>0</xdr:colOff>
      <xdr:row>307</xdr:row>
      <xdr:rowOff>592625</xdr:rowOff>
    </xdr:to>
    <xdr:pic>
      <xdr:nvPicPr>
        <xdr:cNvPr id="291" name="Picture 290">
          <a:extLst>
            <a:ext uri="{FF2B5EF4-FFF2-40B4-BE49-F238E27FC236}">
              <a16:creationId xmlns:a16="http://schemas.microsoft.com/office/drawing/2014/main" id="{E3209653-6AED-4DDA-984B-BEA58E32E755}"/>
            </a:ext>
          </a:extLst>
        </xdr:cNvPr>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9344025" y="209111850"/>
          <a:ext cx="1866900" cy="497375"/>
        </a:xfrm>
        <a:prstGeom prst="rect">
          <a:avLst/>
        </a:prstGeom>
      </xdr:spPr>
    </xdr:pic>
    <xdr:clientData/>
  </xdr:twoCellAnchor>
  <xdr:twoCellAnchor>
    <xdr:from>
      <xdr:col>7</xdr:col>
      <xdr:colOff>19050</xdr:colOff>
      <xdr:row>308</xdr:row>
      <xdr:rowOff>133350</xdr:rowOff>
    </xdr:from>
    <xdr:to>
      <xdr:col>7</xdr:col>
      <xdr:colOff>1876425</xdr:colOff>
      <xdr:row>308</xdr:row>
      <xdr:rowOff>628187</xdr:rowOff>
    </xdr:to>
    <xdr:pic>
      <xdr:nvPicPr>
        <xdr:cNvPr id="292" name="Picture 291">
          <a:extLst>
            <a:ext uri="{FF2B5EF4-FFF2-40B4-BE49-F238E27FC236}">
              <a16:creationId xmlns:a16="http://schemas.microsoft.com/office/drawing/2014/main" id="{C5E105CE-4CC0-42B1-88ED-B27E5349CCC7}"/>
            </a:ext>
          </a:extLst>
        </xdr:cNvPr>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9344025" y="209921475"/>
          <a:ext cx="1857375" cy="494837"/>
        </a:xfrm>
        <a:prstGeom prst="rect">
          <a:avLst/>
        </a:prstGeom>
      </xdr:spPr>
    </xdr:pic>
    <xdr:clientData/>
  </xdr:twoCellAnchor>
  <xdr:twoCellAnchor>
    <xdr:from>
      <xdr:col>7</xdr:col>
      <xdr:colOff>19049</xdr:colOff>
      <xdr:row>309</xdr:row>
      <xdr:rowOff>171450</xdr:rowOff>
    </xdr:from>
    <xdr:to>
      <xdr:col>7</xdr:col>
      <xdr:colOff>1842410</xdr:colOff>
      <xdr:row>309</xdr:row>
      <xdr:rowOff>657225</xdr:rowOff>
    </xdr:to>
    <xdr:pic>
      <xdr:nvPicPr>
        <xdr:cNvPr id="293" name="Picture 292">
          <a:extLst>
            <a:ext uri="{FF2B5EF4-FFF2-40B4-BE49-F238E27FC236}">
              <a16:creationId xmlns:a16="http://schemas.microsoft.com/office/drawing/2014/main" id="{FDF8A3B9-61E7-4CD8-92BF-D8C4883767B8}"/>
            </a:ext>
          </a:extLst>
        </xdr:cNvPr>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9344024" y="210731100"/>
          <a:ext cx="1823361" cy="485775"/>
        </a:xfrm>
        <a:prstGeom prst="rect">
          <a:avLst/>
        </a:prstGeom>
      </xdr:spPr>
    </xdr:pic>
    <xdr:clientData/>
  </xdr:twoCellAnchor>
  <xdr:twoCellAnchor>
    <xdr:from>
      <xdr:col>7</xdr:col>
      <xdr:colOff>19050</xdr:colOff>
      <xdr:row>310</xdr:row>
      <xdr:rowOff>152401</xdr:rowOff>
    </xdr:from>
    <xdr:to>
      <xdr:col>7</xdr:col>
      <xdr:colOff>1857375</xdr:colOff>
      <xdr:row>310</xdr:row>
      <xdr:rowOff>642163</xdr:rowOff>
    </xdr:to>
    <xdr:pic>
      <xdr:nvPicPr>
        <xdr:cNvPr id="294" name="Picture 293">
          <a:extLst>
            <a:ext uri="{FF2B5EF4-FFF2-40B4-BE49-F238E27FC236}">
              <a16:creationId xmlns:a16="http://schemas.microsoft.com/office/drawing/2014/main" id="{95CC662B-D398-44F7-BFB8-9791946B8215}"/>
            </a:ext>
          </a:extLst>
        </xdr:cNvPr>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9344025" y="211483576"/>
          <a:ext cx="1838325" cy="489762"/>
        </a:xfrm>
        <a:prstGeom prst="rect">
          <a:avLst/>
        </a:prstGeom>
      </xdr:spPr>
    </xdr:pic>
    <xdr:clientData/>
  </xdr:twoCellAnchor>
  <xdr:twoCellAnchor>
    <xdr:from>
      <xdr:col>7</xdr:col>
      <xdr:colOff>38100</xdr:colOff>
      <xdr:row>263</xdr:row>
      <xdr:rowOff>161925</xdr:rowOff>
    </xdr:from>
    <xdr:to>
      <xdr:col>7</xdr:col>
      <xdr:colOff>1838325</xdr:colOff>
      <xdr:row>263</xdr:row>
      <xdr:rowOff>641536</xdr:rowOff>
    </xdr:to>
    <xdr:pic>
      <xdr:nvPicPr>
        <xdr:cNvPr id="295" name="Picture 294">
          <a:extLst>
            <a:ext uri="{FF2B5EF4-FFF2-40B4-BE49-F238E27FC236}">
              <a16:creationId xmlns:a16="http://schemas.microsoft.com/office/drawing/2014/main" id="{1012F5C8-1DB6-4F68-B5B9-CF3853E17EAD}"/>
            </a:ext>
          </a:extLst>
        </xdr:cNvPr>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9363075" y="176002950"/>
          <a:ext cx="1800225" cy="479611"/>
        </a:xfrm>
        <a:prstGeom prst="rect">
          <a:avLst/>
        </a:prstGeom>
      </xdr:spPr>
    </xdr:pic>
    <xdr:clientData/>
  </xdr:twoCellAnchor>
  <xdr:twoCellAnchor>
    <xdr:from>
      <xdr:col>7</xdr:col>
      <xdr:colOff>28575</xdr:colOff>
      <xdr:row>311</xdr:row>
      <xdr:rowOff>142876</xdr:rowOff>
    </xdr:from>
    <xdr:to>
      <xdr:col>7</xdr:col>
      <xdr:colOff>1849583</xdr:colOff>
      <xdr:row>311</xdr:row>
      <xdr:rowOff>628024</xdr:rowOff>
    </xdr:to>
    <xdr:pic>
      <xdr:nvPicPr>
        <xdr:cNvPr id="296" name="Picture 295">
          <a:extLst>
            <a:ext uri="{FF2B5EF4-FFF2-40B4-BE49-F238E27FC236}">
              <a16:creationId xmlns:a16="http://schemas.microsoft.com/office/drawing/2014/main" id="{5BB097EE-1FFA-459D-A389-F6333C693CC2}"/>
            </a:ext>
          </a:extLst>
        </xdr:cNvPr>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9353550" y="212245576"/>
          <a:ext cx="1821008" cy="485148"/>
        </a:xfrm>
        <a:prstGeom prst="rect">
          <a:avLst/>
        </a:prstGeom>
      </xdr:spPr>
    </xdr:pic>
    <xdr:clientData/>
  </xdr:twoCellAnchor>
  <xdr:twoCellAnchor>
    <xdr:from>
      <xdr:col>7</xdr:col>
      <xdr:colOff>51287</xdr:colOff>
      <xdr:row>189</xdr:row>
      <xdr:rowOff>124558</xdr:rowOff>
    </xdr:from>
    <xdr:to>
      <xdr:col>7</xdr:col>
      <xdr:colOff>1839056</xdr:colOff>
      <xdr:row>189</xdr:row>
      <xdr:rowOff>600851</xdr:rowOff>
    </xdr:to>
    <xdr:pic>
      <xdr:nvPicPr>
        <xdr:cNvPr id="297" name="Picture 296">
          <a:extLst>
            <a:ext uri="{FF2B5EF4-FFF2-40B4-BE49-F238E27FC236}">
              <a16:creationId xmlns:a16="http://schemas.microsoft.com/office/drawing/2014/main" id="{84CFBEC3-1328-455A-84D1-6F9EBE2AE350}"/>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9376262" y="120082408"/>
          <a:ext cx="1787769" cy="476293"/>
        </a:xfrm>
        <a:prstGeom prst="rect">
          <a:avLst/>
        </a:prstGeom>
      </xdr:spPr>
    </xdr:pic>
    <xdr:clientData/>
  </xdr:twoCellAnchor>
  <xdr:twoCellAnchor>
    <xdr:from>
      <xdr:col>7</xdr:col>
      <xdr:colOff>54952</xdr:colOff>
      <xdr:row>196</xdr:row>
      <xdr:rowOff>148737</xdr:rowOff>
    </xdr:from>
    <xdr:to>
      <xdr:col>7</xdr:col>
      <xdr:colOff>1784105</xdr:colOff>
      <xdr:row>196</xdr:row>
      <xdr:rowOff>609414</xdr:rowOff>
    </xdr:to>
    <xdr:pic>
      <xdr:nvPicPr>
        <xdr:cNvPr id="298" name="Picture 297">
          <a:extLst>
            <a:ext uri="{FF2B5EF4-FFF2-40B4-BE49-F238E27FC236}">
              <a16:creationId xmlns:a16="http://schemas.microsoft.com/office/drawing/2014/main" id="{27AFEE61-FD4C-4E1D-BC4C-8D50D2EBC9E3}"/>
            </a:ext>
          </a:extLst>
        </xdr:cNvPr>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9379927" y="125507262"/>
          <a:ext cx="1729153" cy="460677"/>
        </a:xfrm>
        <a:prstGeom prst="rect">
          <a:avLst/>
        </a:prstGeom>
      </xdr:spPr>
    </xdr:pic>
    <xdr:clientData/>
  </xdr:twoCellAnchor>
  <xdr:twoCellAnchor>
    <xdr:from>
      <xdr:col>7</xdr:col>
      <xdr:colOff>28576</xdr:colOff>
      <xdr:row>225</xdr:row>
      <xdr:rowOff>152400</xdr:rowOff>
    </xdr:from>
    <xdr:to>
      <xdr:col>7</xdr:col>
      <xdr:colOff>1851936</xdr:colOff>
      <xdr:row>225</xdr:row>
      <xdr:rowOff>638175</xdr:rowOff>
    </xdr:to>
    <xdr:pic>
      <xdr:nvPicPr>
        <xdr:cNvPr id="299" name="Picture 298">
          <a:extLst>
            <a:ext uri="{FF2B5EF4-FFF2-40B4-BE49-F238E27FC236}">
              <a16:creationId xmlns:a16="http://schemas.microsoft.com/office/drawing/2014/main" id="{8B960DAC-7CBA-4C90-8172-0BE7BBBC6D35}"/>
            </a:ext>
          </a:extLst>
        </xdr:cNvPr>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9353551" y="147885150"/>
          <a:ext cx="1823360" cy="485775"/>
        </a:xfrm>
        <a:prstGeom prst="rect">
          <a:avLst/>
        </a:prstGeom>
      </xdr:spPr>
    </xdr:pic>
    <xdr:clientData/>
  </xdr:twoCellAnchor>
  <xdr:twoCellAnchor>
    <xdr:from>
      <xdr:col>7</xdr:col>
      <xdr:colOff>38100</xdr:colOff>
      <xdr:row>136</xdr:row>
      <xdr:rowOff>123825</xdr:rowOff>
    </xdr:from>
    <xdr:to>
      <xdr:col>7</xdr:col>
      <xdr:colOff>1828324</xdr:colOff>
      <xdr:row>136</xdr:row>
      <xdr:rowOff>609600</xdr:rowOff>
    </xdr:to>
    <xdr:pic>
      <xdr:nvPicPr>
        <xdr:cNvPr id="300" name="Picture 299">
          <a:extLst>
            <a:ext uri="{FF2B5EF4-FFF2-40B4-BE49-F238E27FC236}">
              <a16:creationId xmlns:a16="http://schemas.microsoft.com/office/drawing/2014/main" id="{B15198DD-D077-482B-B78A-75BD8BA5A5EF}"/>
            </a:ext>
          </a:extLst>
        </xdr:cNvPr>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9363075" y="79705200"/>
          <a:ext cx="1790224" cy="485775"/>
        </a:xfrm>
        <a:prstGeom prst="rect">
          <a:avLst/>
        </a:prstGeom>
      </xdr:spPr>
    </xdr:pic>
    <xdr:clientData/>
  </xdr:twoCellAnchor>
  <xdr:twoCellAnchor>
    <xdr:from>
      <xdr:col>7</xdr:col>
      <xdr:colOff>19050</xdr:colOff>
      <xdr:row>146</xdr:row>
      <xdr:rowOff>114301</xdr:rowOff>
    </xdr:from>
    <xdr:to>
      <xdr:col>7</xdr:col>
      <xdr:colOff>1844373</xdr:colOff>
      <xdr:row>146</xdr:row>
      <xdr:rowOff>609600</xdr:rowOff>
    </xdr:to>
    <xdr:pic>
      <xdr:nvPicPr>
        <xdr:cNvPr id="301" name="Picture 300">
          <a:extLst>
            <a:ext uri="{FF2B5EF4-FFF2-40B4-BE49-F238E27FC236}">
              <a16:creationId xmlns:a16="http://schemas.microsoft.com/office/drawing/2014/main" id="{3D95E15C-361D-4709-B9EE-D9C671D9740A}"/>
            </a:ext>
          </a:extLst>
        </xdr:cNvPr>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9344025" y="86896576"/>
          <a:ext cx="1825323" cy="495299"/>
        </a:xfrm>
        <a:prstGeom prst="rect">
          <a:avLst/>
        </a:prstGeom>
      </xdr:spPr>
    </xdr:pic>
    <xdr:clientData/>
  </xdr:twoCellAnchor>
  <xdr:twoCellAnchor>
    <xdr:from>
      <xdr:col>7</xdr:col>
      <xdr:colOff>66675</xdr:colOff>
      <xdr:row>223</xdr:row>
      <xdr:rowOff>123825</xdr:rowOff>
    </xdr:from>
    <xdr:to>
      <xdr:col>7</xdr:col>
      <xdr:colOff>1876425</xdr:colOff>
      <xdr:row>223</xdr:row>
      <xdr:rowOff>614898</xdr:rowOff>
    </xdr:to>
    <xdr:pic>
      <xdr:nvPicPr>
        <xdr:cNvPr id="302" name="Picture 301">
          <a:extLst>
            <a:ext uri="{FF2B5EF4-FFF2-40B4-BE49-F238E27FC236}">
              <a16:creationId xmlns:a16="http://schemas.microsoft.com/office/drawing/2014/main" id="{5BEBCDC0-8678-45CC-BD00-D0F667EA8ACE}"/>
            </a:ext>
          </a:extLst>
        </xdr:cNvPr>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9391650" y="146313525"/>
          <a:ext cx="1809750" cy="491073"/>
        </a:xfrm>
        <a:prstGeom prst="rect">
          <a:avLst/>
        </a:prstGeom>
      </xdr:spPr>
    </xdr:pic>
    <xdr:clientData/>
  </xdr:twoCellAnchor>
  <xdr:twoCellAnchor>
    <xdr:from>
      <xdr:col>7</xdr:col>
      <xdr:colOff>47625</xdr:colOff>
      <xdr:row>312</xdr:row>
      <xdr:rowOff>123826</xdr:rowOff>
    </xdr:from>
    <xdr:to>
      <xdr:col>7</xdr:col>
      <xdr:colOff>1857375</xdr:colOff>
      <xdr:row>312</xdr:row>
      <xdr:rowOff>614899</xdr:rowOff>
    </xdr:to>
    <xdr:pic>
      <xdr:nvPicPr>
        <xdr:cNvPr id="303" name="Picture 302">
          <a:extLst>
            <a:ext uri="{FF2B5EF4-FFF2-40B4-BE49-F238E27FC236}">
              <a16:creationId xmlns:a16="http://schemas.microsoft.com/office/drawing/2014/main" id="{CE91C50E-B445-4BFF-B9DC-A9F82C203D0D}"/>
            </a:ext>
          </a:extLst>
        </xdr:cNvPr>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9372600" y="212998051"/>
          <a:ext cx="1809750" cy="491073"/>
        </a:xfrm>
        <a:prstGeom prst="rect">
          <a:avLst/>
        </a:prstGeom>
      </xdr:spPr>
    </xdr:pic>
    <xdr:clientData/>
  </xdr:twoCellAnchor>
  <xdr:twoCellAnchor>
    <xdr:from>
      <xdr:col>7</xdr:col>
      <xdr:colOff>19050</xdr:colOff>
      <xdr:row>313</xdr:row>
      <xdr:rowOff>104776</xdr:rowOff>
    </xdr:from>
    <xdr:to>
      <xdr:col>7</xdr:col>
      <xdr:colOff>1844376</xdr:colOff>
      <xdr:row>313</xdr:row>
      <xdr:rowOff>600076</xdr:rowOff>
    </xdr:to>
    <xdr:pic>
      <xdr:nvPicPr>
        <xdr:cNvPr id="304" name="Picture 303">
          <a:extLst>
            <a:ext uri="{FF2B5EF4-FFF2-40B4-BE49-F238E27FC236}">
              <a16:creationId xmlns:a16="http://schemas.microsoft.com/office/drawing/2014/main" id="{B83745D2-291D-489D-955A-883464F98D25}"/>
            </a:ext>
          </a:extLst>
        </xdr:cNvPr>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9344025" y="213750526"/>
          <a:ext cx="1825326" cy="495300"/>
        </a:xfrm>
        <a:prstGeom prst="rect">
          <a:avLst/>
        </a:prstGeom>
      </xdr:spPr>
    </xdr:pic>
    <xdr:clientData/>
  </xdr:twoCellAnchor>
  <xdr:twoCellAnchor>
    <xdr:from>
      <xdr:col>7</xdr:col>
      <xdr:colOff>19049</xdr:colOff>
      <xdr:row>314</xdr:row>
      <xdr:rowOff>123826</xdr:rowOff>
    </xdr:from>
    <xdr:to>
      <xdr:col>7</xdr:col>
      <xdr:colOff>1876424</xdr:colOff>
      <xdr:row>314</xdr:row>
      <xdr:rowOff>627822</xdr:rowOff>
    </xdr:to>
    <xdr:pic>
      <xdr:nvPicPr>
        <xdr:cNvPr id="305" name="Picture 304">
          <a:extLst>
            <a:ext uri="{FF2B5EF4-FFF2-40B4-BE49-F238E27FC236}">
              <a16:creationId xmlns:a16="http://schemas.microsoft.com/office/drawing/2014/main" id="{E4B03E06-19CF-4B9C-94C9-64373B71F556}"/>
            </a:ext>
          </a:extLst>
        </xdr:cNvPr>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9344024" y="214541101"/>
          <a:ext cx="1857375" cy="503996"/>
        </a:xfrm>
        <a:prstGeom prst="rect">
          <a:avLst/>
        </a:prstGeom>
      </xdr:spPr>
    </xdr:pic>
    <xdr:clientData/>
  </xdr:twoCellAnchor>
  <xdr:twoCellAnchor>
    <xdr:from>
      <xdr:col>7</xdr:col>
      <xdr:colOff>19050</xdr:colOff>
      <xdr:row>315</xdr:row>
      <xdr:rowOff>123826</xdr:rowOff>
    </xdr:from>
    <xdr:to>
      <xdr:col>7</xdr:col>
      <xdr:colOff>1879475</xdr:colOff>
      <xdr:row>315</xdr:row>
      <xdr:rowOff>628650</xdr:rowOff>
    </xdr:to>
    <xdr:pic>
      <xdr:nvPicPr>
        <xdr:cNvPr id="306" name="Picture 305">
          <a:extLst>
            <a:ext uri="{FF2B5EF4-FFF2-40B4-BE49-F238E27FC236}">
              <a16:creationId xmlns:a16="http://schemas.microsoft.com/office/drawing/2014/main" id="{B065C793-977C-4564-B4C4-3E55AFAEE8E8}"/>
            </a:ext>
          </a:extLst>
        </xdr:cNvPr>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9344025" y="215312626"/>
          <a:ext cx="1860425" cy="504824"/>
        </a:xfrm>
        <a:prstGeom prst="rect">
          <a:avLst/>
        </a:prstGeom>
      </xdr:spPr>
    </xdr:pic>
    <xdr:clientData/>
  </xdr:twoCellAnchor>
  <xdr:twoCellAnchor>
    <xdr:from>
      <xdr:col>7</xdr:col>
      <xdr:colOff>19050</xdr:colOff>
      <xdr:row>316</xdr:row>
      <xdr:rowOff>95250</xdr:rowOff>
    </xdr:from>
    <xdr:to>
      <xdr:col>7</xdr:col>
      <xdr:colOff>1844376</xdr:colOff>
      <xdr:row>316</xdr:row>
      <xdr:rowOff>590550</xdr:rowOff>
    </xdr:to>
    <xdr:pic>
      <xdr:nvPicPr>
        <xdr:cNvPr id="307" name="Picture 306">
          <a:extLst>
            <a:ext uri="{FF2B5EF4-FFF2-40B4-BE49-F238E27FC236}">
              <a16:creationId xmlns:a16="http://schemas.microsoft.com/office/drawing/2014/main" id="{02AEA795-3885-4669-90CF-3AFB81B57A5B}"/>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9344025" y="216055575"/>
          <a:ext cx="1825326" cy="495300"/>
        </a:xfrm>
        <a:prstGeom prst="rect">
          <a:avLst/>
        </a:prstGeom>
      </xdr:spPr>
    </xdr:pic>
    <xdr:clientData/>
  </xdr:twoCellAnchor>
  <xdr:twoCellAnchor>
    <xdr:from>
      <xdr:col>7</xdr:col>
      <xdr:colOff>57150</xdr:colOff>
      <xdr:row>82</xdr:row>
      <xdr:rowOff>47625</xdr:rowOff>
    </xdr:from>
    <xdr:to>
      <xdr:col>7</xdr:col>
      <xdr:colOff>1809750</xdr:colOff>
      <xdr:row>82</xdr:row>
      <xdr:rowOff>514548</xdr:rowOff>
    </xdr:to>
    <xdr:pic>
      <xdr:nvPicPr>
        <xdr:cNvPr id="308" name="Picture 307">
          <a:extLst>
            <a:ext uri="{FF2B5EF4-FFF2-40B4-BE49-F238E27FC236}">
              <a16:creationId xmlns:a16="http://schemas.microsoft.com/office/drawing/2014/main" id="{31CCA65A-2487-4D95-8234-2E3D50CF0144}"/>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9382125" y="46691550"/>
          <a:ext cx="1752600" cy="466923"/>
        </a:xfrm>
        <a:prstGeom prst="rect">
          <a:avLst/>
        </a:prstGeom>
      </xdr:spPr>
    </xdr:pic>
    <xdr:clientData/>
  </xdr:twoCellAnchor>
  <xdr:twoCellAnchor>
    <xdr:from>
      <xdr:col>48</xdr:col>
      <xdr:colOff>190499</xdr:colOff>
      <xdr:row>25</xdr:row>
      <xdr:rowOff>38099</xdr:rowOff>
    </xdr:from>
    <xdr:to>
      <xdr:col>48</xdr:col>
      <xdr:colOff>695324</xdr:colOff>
      <xdr:row>25</xdr:row>
      <xdr:rowOff>542924</xdr:rowOff>
    </xdr:to>
    <xdr:pic>
      <xdr:nvPicPr>
        <xdr:cNvPr id="309" name="Picture 308">
          <a:extLst>
            <a:ext uri="{FF2B5EF4-FFF2-40B4-BE49-F238E27FC236}">
              <a16:creationId xmlns:a16="http://schemas.microsoft.com/office/drawing/2014/main" id="{EA8EA41D-CB30-46B4-BAD1-A84F90728681}"/>
            </a:ext>
          </a:extLst>
        </xdr:cNvPr>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53530499" y="14001749"/>
          <a:ext cx="504825" cy="504825"/>
        </a:xfrm>
        <a:prstGeom prst="rect">
          <a:avLst/>
        </a:prstGeom>
      </xdr:spPr>
    </xdr:pic>
    <xdr:clientData/>
  </xdr:twoCellAnchor>
  <xdr:twoCellAnchor>
    <xdr:from>
      <xdr:col>48</xdr:col>
      <xdr:colOff>190500</xdr:colOff>
      <xdr:row>26</xdr:row>
      <xdr:rowOff>28575</xdr:rowOff>
    </xdr:from>
    <xdr:to>
      <xdr:col>48</xdr:col>
      <xdr:colOff>695325</xdr:colOff>
      <xdr:row>26</xdr:row>
      <xdr:rowOff>533400</xdr:rowOff>
    </xdr:to>
    <xdr:pic>
      <xdr:nvPicPr>
        <xdr:cNvPr id="310" name="Picture 309">
          <a:extLst>
            <a:ext uri="{FF2B5EF4-FFF2-40B4-BE49-F238E27FC236}">
              <a16:creationId xmlns:a16="http://schemas.microsoft.com/office/drawing/2014/main" id="{9619AE46-B0D7-49B8-9B1A-1F91E2ED46D1}"/>
            </a:ext>
          </a:extLst>
        </xdr:cNvPr>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53530500" y="14554200"/>
          <a:ext cx="504825" cy="504825"/>
        </a:xfrm>
        <a:prstGeom prst="rect">
          <a:avLst/>
        </a:prstGeom>
      </xdr:spPr>
    </xdr:pic>
    <xdr:clientData/>
  </xdr:twoCellAnchor>
  <xdr:twoCellAnchor>
    <xdr:from>
      <xdr:col>48</xdr:col>
      <xdr:colOff>161925</xdr:colOff>
      <xdr:row>44</xdr:row>
      <xdr:rowOff>19050</xdr:rowOff>
    </xdr:from>
    <xdr:to>
      <xdr:col>48</xdr:col>
      <xdr:colOff>685800</xdr:colOff>
      <xdr:row>44</xdr:row>
      <xdr:rowOff>542925</xdr:rowOff>
    </xdr:to>
    <xdr:pic>
      <xdr:nvPicPr>
        <xdr:cNvPr id="311" name="Picture 310">
          <a:extLst>
            <a:ext uri="{FF2B5EF4-FFF2-40B4-BE49-F238E27FC236}">
              <a16:creationId xmlns:a16="http://schemas.microsoft.com/office/drawing/2014/main" id="{7F301BF6-7235-4F28-80C6-ADB4A351A6BF}"/>
            </a:ext>
          </a:extLst>
        </xdr:cNvPr>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53501925" y="24803100"/>
          <a:ext cx="523875" cy="523875"/>
        </a:xfrm>
        <a:prstGeom prst="rect">
          <a:avLst/>
        </a:prstGeom>
      </xdr:spPr>
    </xdr:pic>
    <xdr:clientData/>
  </xdr:twoCellAnchor>
  <xdr:twoCellAnchor>
    <xdr:from>
      <xdr:col>48</xdr:col>
      <xdr:colOff>180975</xdr:colOff>
      <xdr:row>45</xdr:row>
      <xdr:rowOff>47623</xdr:rowOff>
    </xdr:from>
    <xdr:to>
      <xdr:col>48</xdr:col>
      <xdr:colOff>676277</xdr:colOff>
      <xdr:row>45</xdr:row>
      <xdr:rowOff>542925</xdr:rowOff>
    </xdr:to>
    <xdr:pic>
      <xdr:nvPicPr>
        <xdr:cNvPr id="312" name="Picture 311">
          <a:extLst>
            <a:ext uri="{FF2B5EF4-FFF2-40B4-BE49-F238E27FC236}">
              <a16:creationId xmlns:a16="http://schemas.microsoft.com/office/drawing/2014/main" id="{5F17FEB7-82EF-4875-BE81-AFFF497002FF}"/>
            </a:ext>
          </a:extLst>
        </xdr:cNvPr>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53520975" y="25403173"/>
          <a:ext cx="495302" cy="495302"/>
        </a:xfrm>
        <a:prstGeom prst="rect">
          <a:avLst/>
        </a:prstGeom>
      </xdr:spPr>
    </xdr:pic>
    <xdr:clientData/>
  </xdr:twoCellAnchor>
  <xdr:twoCellAnchor>
    <xdr:from>
      <xdr:col>48</xdr:col>
      <xdr:colOff>190499</xdr:colOff>
      <xdr:row>46</xdr:row>
      <xdr:rowOff>47624</xdr:rowOff>
    </xdr:from>
    <xdr:to>
      <xdr:col>48</xdr:col>
      <xdr:colOff>695324</xdr:colOff>
      <xdr:row>46</xdr:row>
      <xdr:rowOff>552449</xdr:rowOff>
    </xdr:to>
    <xdr:pic>
      <xdr:nvPicPr>
        <xdr:cNvPr id="313" name="Picture 312">
          <a:extLst>
            <a:ext uri="{FF2B5EF4-FFF2-40B4-BE49-F238E27FC236}">
              <a16:creationId xmlns:a16="http://schemas.microsoft.com/office/drawing/2014/main" id="{DF45E609-ED41-4C1D-B6C1-C16B7F82493E}"/>
            </a:ext>
          </a:extLst>
        </xdr:cNvPr>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53530499" y="25974674"/>
          <a:ext cx="504825" cy="504825"/>
        </a:xfrm>
        <a:prstGeom prst="rect">
          <a:avLst/>
        </a:prstGeom>
      </xdr:spPr>
    </xdr:pic>
    <xdr:clientData/>
  </xdr:twoCellAnchor>
  <xdr:twoCellAnchor>
    <xdr:from>
      <xdr:col>48</xdr:col>
      <xdr:colOff>171450</xdr:colOff>
      <xdr:row>47</xdr:row>
      <xdr:rowOff>38100</xdr:rowOff>
    </xdr:from>
    <xdr:to>
      <xdr:col>48</xdr:col>
      <xdr:colOff>676275</xdr:colOff>
      <xdr:row>47</xdr:row>
      <xdr:rowOff>542925</xdr:rowOff>
    </xdr:to>
    <xdr:pic>
      <xdr:nvPicPr>
        <xdr:cNvPr id="314" name="Picture 313">
          <a:extLst>
            <a:ext uri="{FF2B5EF4-FFF2-40B4-BE49-F238E27FC236}">
              <a16:creationId xmlns:a16="http://schemas.microsoft.com/office/drawing/2014/main" id="{D7DCD958-A6B2-480A-BB46-A126CD074F05}"/>
            </a:ext>
          </a:extLst>
        </xdr:cNvPr>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53511450" y="26536650"/>
          <a:ext cx="504825" cy="504825"/>
        </a:xfrm>
        <a:prstGeom prst="rect">
          <a:avLst/>
        </a:prstGeom>
      </xdr:spPr>
    </xdr:pic>
    <xdr:clientData/>
  </xdr:twoCellAnchor>
  <xdr:twoCellAnchor>
    <xdr:from>
      <xdr:col>48</xdr:col>
      <xdr:colOff>152400</xdr:colOff>
      <xdr:row>48</xdr:row>
      <xdr:rowOff>19050</xdr:rowOff>
    </xdr:from>
    <xdr:to>
      <xdr:col>48</xdr:col>
      <xdr:colOff>676274</xdr:colOff>
      <xdr:row>48</xdr:row>
      <xdr:rowOff>542924</xdr:rowOff>
    </xdr:to>
    <xdr:pic>
      <xdr:nvPicPr>
        <xdr:cNvPr id="315" name="Picture 314">
          <a:extLst>
            <a:ext uri="{FF2B5EF4-FFF2-40B4-BE49-F238E27FC236}">
              <a16:creationId xmlns:a16="http://schemas.microsoft.com/office/drawing/2014/main" id="{E3A1B99F-7A21-4F1D-9C7F-6FE0E7B2D873}"/>
            </a:ext>
          </a:extLst>
        </xdr:cNvPr>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53492400" y="27089100"/>
          <a:ext cx="523874" cy="523874"/>
        </a:xfrm>
        <a:prstGeom prst="rect">
          <a:avLst/>
        </a:prstGeom>
      </xdr:spPr>
    </xdr:pic>
    <xdr:clientData/>
  </xdr:twoCellAnchor>
  <xdr:twoCellAnchor>
    <xdr:from>
      <xdr:col>48</xdr:col>
      <xdr:colOff>171450</xdr:colOff>
      <xdr:row>49</xdr:row>
      <xdr:rowOff>38100</xdr:rowOff>
    </xdr:from>
    <xdr:to>
      <xdr:col>48</xdr:col>
      <xdr:colOff>685800</xdr:colOff>
      <xdr:row>49</xdr:row>
      <xdr:rowOff>552450</xdr:rowOff>
    </xdr:to>
    <xdr:pic>
      <xdr:nvPicPr>
        <xdr:cNvPr id="316" name="Picture 315">
          <a:extLst>
            <a:ext uri="{FF2B5EF4-FFF2-40B4-BE49-F238E27FC236}">
              <a16:creationId xmlns:a16="http://schemas.microsoft.com/office/drawing/2014/main" id="{96D3DEE4-10DA-4AF2-B6EE-1653E9DF0C7B}"/>
            </a:ext>
          </a:extLst>
        </xdr:cNvPr>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53511450" y="27679650"/>
          <a:ext cx="514350" cy="514350"/>
        </a:xfrm>
        <a:prstGeom prst="rect">
          <a:avLst/>
        </a:prstGeom>
      </xdr:spPr>
    </xdr:pic>
    <xdr:clientData/>
  </xdr:twoCellAnchor>
  <xdr:twoCellAnchor>
    <xdr:from>
      <xdr:col>48</xdr:col>
      <xdr:colOff>161925</xdr:colOff>
      <xdr:row>50</xdr:row>
      <xdr:rowOff>28575</xdr:rowOff>
    </xdr:from>
    <xdr:to>
      <xdr:col>48</xdr:col>
      <xdr:colOff>695325</xdr:colOff>
      <xdr:row>50</xdr:row>
      <xdr:rowOff>561975</xdr:rowOff>
    </xdr:to>
    <xdr:pic>
      <xdr:nvPicPr>
        <xdr:cNvPr id="317" name="Picture 316">
          <a:extLst>
            <a:ext uri="{FF2B5EF4-FFF2-40B4-BE49-F238E27FC236}">
              <a16:creationId xmlns:a16="http://schemas.microsoft.com/office/drawing/2014/main" id="{C91C917C-DA9F-4075-9436-C29EB5061827}"/>
            </a:ext>
          </a:extLst>
        </xdr:cNvPr>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53501925" y="28241625"/>
          <a:ext cx="533400" cy="533400"/>
        </a:xfrm>
        <a:prstGeom prst="rect">
          <a:avLst/>
        </a:prstGeom>
      </xdr:spPr>
    </xdr:pic>
    <xdr:clientData/>
  </xdr:twoCellAnchor>
  <xdr:twoCellAnchor>
    <xdr:from>
      <xdr:col>48</xdr:col>
      <xdr:colOff>152400</xdr:colOff>
      <xdr:row>51</xdr:row>
      <xdr:rowOff>28575</xdr:rowOff>
    </xdr:from>
    <xdr:to>
      <xdr:col>48</xdr:col>
      <xdr:colOff>685799</xdr:colOff>
      <xdr:row>51</xdr:row>
      <xdr:rowOff>561974</xdr:rowOff>
    </xdr:to>
    <xdr:pic>
      <xdr:nvPicPr>
        <xdr:cNvPr id="318" name="Picture 317">
          <a:extLst>
            <a:ext uri="{FF2B5EF4-FFF2-40B4-BE49-F238E27FC236}">
              <a16:creationId xmlns:a16="http://schemas.microsoft.com/office/drawing/2014/main" id="{B145529F-DB0C-4AB6-A1F4-7B320BAB719D}"/>
            </a:ext>
          </a:extLst>
        </xdr:cNvPr>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53492400" y="28813125"/>
          <a:ext cx="533399" cy="533399"/>
        </a:xfrm>
        <a:prstGeom prst="rect">
          <a:avLst/>
        </a:prstGeom>
      </xdr:spPr>
    </xdr:pic>
    <xdr:clientData/>
  </xdr:twoCellAnchor>
  <xdr:twoCellAnchor>
    <xdr:from>
      <xdr:col>48</xdr:col>
      <xdr:colOff>180974</xdr:colOff>
      <xdr:row>52</xdr:row>
      <xdr:rowOff>28574</xdr:rowOff>
    </xdr:from>
    <xdr:to>
      <xdr:col>48</xdr:col>
      <xdr:colOff>704849</xdr:colOff>
      <xdr:row>52</xdr:row>
      <xdr:rowOff>552449</xdr:rowOff>
    </xdr:to>
    <xdr:pic>
      <xdr:nvPicPr>
        <xdr:cNvPr id="319" name="Picture 318">
          <a:extLst>
            <a:ext uri="{FF2B5EF4-FFF2-40B4-BE49-F238E27FC236}">
              <a16:creationId xmlns:a16="http://schemas.microsoft.com/office/drawing/2014/main" id="{2D1E7633-38EB-4D5A-8C36-1E6C84B7EAB1}"/>
            </a:ext>
          </a:extLst>
        </xdr:cNvPr>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53520974" y="29384624"/>
          <a:ext cx="523875" cy="523875"/>
        </a:xfrm>
        <a:prstGeom prst="rect">
          <a:avLst/>
        </a:prstGeom>
      </xdr:spPr>
    </xdr:pic>
    <xdr:clientData/>
  </xdr:twoCellAnchor>
  <xdr:twoCellAnchor>
    <xdr:from>
      <xdr:col>48</xdr:col>
      <xdr:colOff>152399</xdr:colOff>
      <xdr:row>53</xdr:row>
      <xdr:rowOff>28574</xdr:rowOff>
    </xdr:from>
    <xdr:to>
      <xdr:col>48</xdr:col>
      <xdr:colOff>695324</xdr:colOff>
      <xdr:row>53</xdr:row>
      <xdr:rowOff>571499</xdr:rowOff>
    </xdr:to>
    <xdr:pic>
      <xdr:nvPicPr>
        <xdr:cNvPr id="320" name="Picture 319">
          <a:extLst>
            <a:ext uri="{FF2B5EF4-FFF2-40B4-BE49-F238E27FC236}">
              <a16:creationId xmlns:a16="http://schemas.microsoft.com/office/drawing/2014/main" id="{C443F02D-1977-44BC-BD93-62E41C8651A3}"/>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53492399" y="29956124"/>
          <a:ext cx="542925" cy="542925"/>
        </a:xfrm>
        <a:prstGeom prst="rect">
          <a:avLst/>
        </a:prstGeom>
      </xdr:spPr>
    </xdr:pic>
    <xdr:clientData/>
  </xdr:twoCellAnchor>
  <xdr:twoCellAnchor>
    <xdr:from>
      <xdr:col>48</xdr:col>
      <xdr:colOff>152400</xdr:colOff>
      <xdr:row>55</xdr:row>
      <xdr:rowOff>28575</xdr:rowOff>
    </xdr:from>
    <xdr:to>
      <xdr:col>48</xdr:col>
      <xdr:colOff>666750</xdr:colOff>
      <xdr:row>55</xdr:row>
      <xdr:rowOff>542925</xdr:rowOff>
    </xdr:to>
    <xdr:pic>
      <xdr:nvPicPr>
        <xdr:cNvPr id="321" name="Picture 320">
          <a:extLst>
            <a:ext uri="{FF2B5EF4-FFF2-40B4-BE49-F238E27FC236}">
              <a16:creationId xmlns:a16="http://schemas.microsoft.com/office/drawing/2014/main" id="{90756A7A-E5B6-40B4-8D37-FC5384F95540}"/>
            </a:ext>
          </a:extLst>
        </xdr:cNvPr>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53492400" y="31099125"/>
          <a:ext cx="514350" cy="514350"/>
        </a:xfrm>
        <a:prstGeom prst="rect">
          <a:avLst/>
        </a:prstGeom>
      </xdr:spPr>
    </xdr:pic>
    <xdr:clientData/>
  </xdr:twoCellAnchor>
  <xdr:twoCellAnchor>
    <xdr:from>
      <xdr:col>48</xdr:col>
      <xdr:colOff>171449</xdr:colOff>
      <xdr:row>56</xdr:row>
      <xdr:rowOff>28574</xdr:rowOff>
    </xdr:from>
    <xdr:to>
      <xdr:col>48</xdr:col>
      <xdr:colOff>704850</xdr:colOff>
      <xdr:row>56</xdr:row>
      <xdr:rowOff>561975</xdr:rowOff>
    </xdr:to>
    <xdr:pic>
      <xdr:nvPicPr>
        <xdr:cNvPr id="322" name="Picture 321">
          <a:extLst>
            <a:ext uri="{FF2B5EF4-FFF2-40B4-BE49-F238E27FC236}">
              <a16:creationId xmlns:a16="http://schemas.microsoft.com/office/drawing/2014/main" id="{206E0E4E-B96B-41CE-910A-D8BC36DAE29E}"/>
            </a:ext>
          </a:extLst>
        </xdr:cNvPr>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53511449" y="31670624"/>
          <a:ext cx="533401" cy="533401"/>
        </a:xfrm>
        <a:prstGeom prst="rect">
          <a:avLst/>
        </a:prstGeom>
      </xdr:spPr>
    </xdr:pic>
    <xdr:clientData/>
  </xdr:twoCellAnchor>
  <xdr:twoCellAnchor>
    <xdr:from>
      <xdr:col>48</xdr:col>
      <xdr:colOff>190500</xdr:colOff>
      <xdr:row>57</xdr:row>
      <xdr:rowOff>28575</xdr:rowOff>
    </xdr:from>
    <xdr:to>
      <xdr:col>48</xdr:col>
      <xdr:colOff>733425</xdr:colOff>
      <xdr:row>58</xdr:row>
      <xdr:rowOff>0</xdr:rowOff>
    </xdr:to>
    <xdr:pic>
      <xdr:nvPicPr>
        <xdr:cNvPr id="323" name="Picture 322">
          <a:extLst>
            <a:ext uri="{FF2B5EF4-FFF2-40B4-BE49-F238E27FC236}">
              <a16:creationId xmlns:a16="http://schemas.microsoft.com/office/drawing/2014/main" id="{E28BED43-C819-4703-8E32-31FF302792DB}"/>
            </a:ext>
          </a:extLst>
        </xdr:cNvPr>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53530500" y="32242125"/>
          <a:ext cx="542925" cy="542925"/>
        </a:xfrm>
        <a:prstGeom prst="rect">
          <a:avLst/>
        </a:prstGeom>
      </xdr:spPr>
    </xdr:pic>
    <xdr:clientData/>
  </xdr:twoCellAnchor>
  <xdr:twoCellAnchor>
    <xdr:from>
      <xdr:col>48</xdr:col>
      <xdr:colOff>95250</xdr:colOff>
      <xdr:row>61</xdr:row>
      <xdr:rowOff>9049</xdr:rowOff>
    </xdr:from>
    <xdr:to>
      <xdr:col>48</xdr:col>
      <xdr:colOff>745752</xdr:colOff>
      <xdr:row>61</xdr:row>
      <xdr:rowOff>561975</xdr:rowOff>
    </xdr:to>
    <xdr:pic>
      <xdr:nvPicPr>
        <xdr:cNvPr id="324" name="Picture 323">
          <a:extLst>
            <a:ext uri="{FF2B5EF4-FFF2-40B4-BE49-F238E27FC236}">
              <a16:creationId xmlns:a16="http://schemas.microsoft.com/office/drawing/2014/main" id="{FCFF771F-F198-4E40-BF4E-9CF1C85A9F61}"/>
            </a:ext>
          </a:extLst>
        </xdr:cNvPr>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53435250" y="34508599"/>
          <a:ext cx="650502" cy="552926"/>
        </a:xfrm>
        <a:prstGeom prst="rect">
          <a:avLst/>
        </a:prstGeom>
      </xdr:spPr>
    </xdr:pic>
    <xdr:clientData/>
  </xdr:twoCellAnchor>
  <xdr:twoCellAnchor>
    <xdr:from>
      <xdr:col>48</xdr:col>
      <xdr:colOff>171450</xdr:colOff>
      <xdr:row>62</xdr:row>
      <xdr:rowOff>19050</xdr:rowOff>
    </xdr:from>
    <xdr:to>
      <xdr:col>48</xdr:col>
      <xdr:colOff>704850</xdr:colOff>
      <xdr:row>62</xdr:row>
      <xdr:rowOff>552450</xdr:rowOff>
    </xdr:to>
    <xdr:pic>
      <xdr:nvPicPr>
        <xdr:cNvPr id="325" name="Picture 324">
          <a:extLst>
            <a:ext uri="{FF2B5EF4-FFF2-40B4-BE49-F238E27FC236}">
              <a16:creationId xmlns:a16="http://schemas.microsoft.com/office/drawing/2014/main" id="{B1BD15F3-85F0-4077-A20A-39D95863231B}"/>
            </a:ext>
          </a:extLst>
        </xdr:cNvPr>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53511450" y="35090100"/>
          <a:ext cx="533400" cy="533400"/>
        </a:xfrm>
        <a:prstGeom prst="rect">
          <a:avLst/>
        </a:prstGeom>
      </xdr:spPr>
    </xdr:pic>
    <xdr:clientData/>
  </xdr:twoCellAnchor>
  <xdr:twoCellAnchor>
    <xdr:from>
      <xdr:col>48</xdr:col>
      <xdr:colOff>152401</xdr:colOff>
      <xdr:row>63</xdr:row>
      <xdr:rowOff>38101</xdr:rowOff>
    </xdr:from>
    <xdr:to>
      <xdr:col>48</xdr:col>
      <xdr:colOff>676275</xdr:colOff>
      <xdr:row>63</xdr:row>
      <xdr:rowOff>561975</xdr:rowOff>
    </xdr:to>
    <xdr:pic>
      <xdr:nvPicPr>
        <xdr:cNvPr id="326" name="Picture 325">
          <a:extLst>
            <a:ext uri="{FF2B5EF4-FFF2-40B4-BE49-F238E27FC236}">
              <a16:creationId xmlns:a16="http://schemas.microsoft.com/office/drawing/2014/main" id="{3801520C-9FB9-4181-926E-60A8B4F8C54A}"/>
            </a:ext>
          </a:extLst>
        </xdr:cNvPr>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53492401" y="35680651"/>
          <a:ext cx="523874" cy="523874"/>
        </a:xfrm>
        <a:prstGeom prst="rect">
          <a:avLst/>
        </a:prstGeom>
      </xdr:spPr>
    </xdr:pic>
    <xdr:clientData/>
  </xdr:twoCellAnchor>
  <xdr:twoCellAnchor>
    <xdr:from>
      <xdr:col>48</xdr:col>
      <xdr:colOff>180975</xdr:colOff>
      <xdr:row>64</xdr:row>
      <xdr:rowOff>47625</xdr:rowOff>
    </xdr:from>
    <xdr:to>
      <xdr:col>48</xdr:col>
      <xdr:colOff>704849</xdr:colOff>
      <xdr:row>64</xdr:row>
      <xdr:rowOff>571499</xdr:rowOff>
    </xdr:to>
    <xdr:pic>
      <xdr:nvPicPr>
        <xdr:cNvPr id="327" name="Picture 326">
          <a:extLst>
            <a:ext uri="{FF2B5EF4-FFF2-40B4-BE49-F238E27FC236}">
              <a16:creationId xmlns:a16="http://schemas.microsoft.com/office/drawing/2014/main" id="{79674DF6-7712-425F-9967-A9D67DAD2390}"/>
            </a:ext>
          </a:extLst>
        </xdr:cNvPr>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53520975" y="36261675"/>
          <a:ext cx="523874" cy="523874"/>
        </a:xfrm>
        <a:prstGeom prst="rect">
          <a:avLst/>
        </a:prstGeom>
      </xdr:spPr>
    </xdr:pic>
    <xdr:clientData/>
  </xdr:twoCellAnchor>
  <xdr:twoCellAnchor>
    <xdr:from>
      <xdr:col>48</xdr:col>
      <xdr:colOff>142876</xdr:colOff>
      <xdr:row>67</xdr:row>
      <xdr:rowOff>19051</xdr:rowOff>
    </xdr:from>
    <xdr:to>
      <xdr:col>48</xdr:col>
      <xdr:colOff>695326</xdr:colOff>
      <xdr:row>68</xdr:row>
      <xdr:rowOff>1</xdr:rowOff>
    </xdr:to>
    <xdr:pic>
      <xdr:nvPicPr>
        <xdr:cNvPr id="328" name="Picture 327">
          <a:extLst>
            <a:ext uri="{FF2B5EF4-FFF2-40B4-BE49-F238E27FC236}">
              <a16:creationId xmlns:a16="http://schemas.microsoft.com/office/drawing/2014/main" id="{83A072E3-48B4-45E7-B55D-8DAC14C724AD}"/>
            </a:ext>
          </a:extLst>
        </xdr:cNvPr>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53482876" y="38090476"/>
          <a:ext cx="552450" cy="552450"/>
        </a:xfrm>
        <a:prstGeom prst="rect">
          <a:avLst/>
        </a:prstGeom>
      </xdr:spPr>
    </xdr:pic>
    <xdr:clientData/>
  </xdr:twoCellAnchor>
  <xdr:twoCellAnchor>
    <xdr:from>
      <xdr:col>48</xdr:col>
      <xdr:colOff>152400</xdr:colOff>
      <xdr:row>69</xdr:row>
      <xdr:rowOff>28575</xdr:rowOff>
    </xdr:from>
    <xdr:to>
      <xdr:col>48</xdr:col>
      <xdr:colOff>676276</xdr:colOff>
      <xdr:row>69</xdr:row>
      <xdr:rowOff>552451</xdr:rowOff>
    </xdr:to>
    <xdr:pic>
      <xdr:nvPicPr>
        <xdr:cNvPr id="329" name="Picture 328">
          <a:extLst>
            <a:ext uri="{FF2B5EF4-FFF2-40B4-BE49-F238E27FC236}">
              <a16:creationId xmlns:a16="http://schemas.microsoft.com/office/drawing/2014/main" id="{B3037288-138A-4789-B9FD-48911BBE50FE}"/>
            </a:ext>
          </a:extLst>
        </xdr:cNvPr>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53492400" y="39243000"/>
          <a:ext cx="523876" cy="523876"/>
        </a:xfrm>
        <a:prstGeom prst="rect">
          <a:avLst/>
        </a:prstGeom>
      </xdr:spPr>
    </xdr:pic>
    <xdr:clientData/>
  </xdr:twoCellAnchor>
  <xdr:twoCellAnchor>
    <xdr:from>
      <xdr:col>48</xdr:col>
      <xdr:colOff>171450</xdr:colOff>
      <xdr:row>70</xdr:row>
      <xdr:rowOff>19050</xdr:rowOff>
    </xdr:from>
    <xdr:to>
      <xdr:col>48</xdr:col>
      <xdr:colOff>714375</xdr:colOff>
      <xdr:row>70</xdr:row>
      <xdr:rowOff>561975</xdr:rowOff>
    </xdr:to>
    <xdr:pic>
      <xdr:nvPicPr>
        <xdr:cNvPr id="330" name="Picture 329">
          <a:extLst>
            <a:ext uri="{FF2B5EF4-FFF2-40B4-BE49-F238E27FC236}">
              <a16:creationId xmlns:a16="http://schemas.microsoft.com/office/drawing/2014/main" id="{9666E468-52D6-460A-98F7-05118ED6105E}"/>
            </a:ext>
          </a:extLst>
        </xdr:cNvPr>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53511450" y="39804975"/>
          <a:ext cx="542925" cy="542925"/>
        </a:xfrm>
        <a:prstGeom prst="rect">
          <a:avLst/>
        </a:prstGeom>
      </xdr:spPr>
    </xdr:pic>
    <xdr:clientData/>
  </xdr:twoCellAnchor>
  <xdr:twoCellAnchor>
    <xdr:from>
      <xdr:col>48</xdr:col>
      <xdr:colOff>200025</xdr:colOff>
      <xdr:row>71</xdr:row>
      <xdr:rowOff>19050</xdr:rowOff>
    </xdr:from>
    <xdr:to>
      <xdr:col>48</xdr:col>
      <xdr:colOff>733425</xdr:colOff>
      <xdr:row>71</xdr:row>
      <xdr:rowOff>552450</xdr:rowOff>
    </xdr:to>
    <xdr:pic>
      <xdr:nvPicPr>
        <xdr:cNvPr id="331" name="Picture 330">
          <a:extLst>
            <a:ext uri="{FF2B5EF4-FFF2-40B4-BE49-F238E27FC236}">
              <a16:creationId xmlns:a16="http://schemas.microsoft.com/office/drawing/2014/main" id="{A786933A-5F83-49D4-8833-010EBE0B2D24}"/>
            </a:ext>
          </a:extLst>
        </xdr:cNvPr>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53540025" y="40376475"/>
          <a:ext cx="533400" cy="533400"/>
        </a:xfrm>
        <a:prstGeom prst="rect">
          <a:avLst/>
        </a:prstGeom>
      </xdr:spPr>
    </xdr:pic>
    <xdr:clientData/>
  </xdr:twoCellAnchor>
  <xdr:twoCellAnchor>
    <xdr:from>
      <xdr:col>48</xdr:col>
      <xdr:colOff>152400</xdr:colOff>
      <xdr:row>73</xdr:row>
      <xdr:rowOff>28575</xdr:rowOff>
    </xdr:from>
    <xdr:to>
      <xdr:col>48</xdr:col>
      <xdr:colOff>695324</xdr:colOff>
      <xdr:row>73</xdr:row>
      <xdr:rowOff>571499</xdr:rowOff>
    </xdr:to>
    <xdr:pic>
      <xdr:nvPicPr>
        <xdr:cNvPr id="332" name="Picture 331">
          <a:extLst>
            <a:ext uri="{FF2B5EF4-FFF2-40B4-BE49-F238E27FC236}">
              <a16:creationId xmlns:a16="http://schemas.microsoft.com/office/drawing/2014/main" id="{D1EC7BE6-F389-44C1-9385-9F491FD12A4A}"/>
            </a:ext>
          </a:extLst>
        </xdr:cNvPr>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53492400" y="41529000"/>
          <a:ext cx="542924" cy="542924"/>
        </a:xfrm>
        <a:prstGeom prst="rect">
          <a:avLst/>
        </a:prstGeom>
      </xdr:spPr>
    </xdr:pic>
    <xdr:clientData/>
  </xdr:twoCellAnchor>
  <xdr:twoCellAnchor>
    <xdr:from>
      <xdr:col>48</xdr:col>
      <xdr:colOff>161925</xdr:colOff>
      <xdr:row>75</xdr:row>
      <xdr:rowOff>19050</xdr:rowOff>
    </xdr:from>
    <xdr:to>
      <xdr:col>48</xdr:col>
      <xdr:colOff>695325</xdr:colOff>
      <xdr:row>75</xdr:row>
      <xdr:rowOff>552450</xdr:rowOff>
    </xdr:to>
    <xdr:pic>
      <xdr:nvPicPr>
        <xdr:cNvPr id="333" name="Picture 332">
          <a:extLst>
            <a:ext uri="{FF2B5EF4-FFF2-40B4-BE49-F238E27FC236}">
              <a16:creationId xmlns:a16="http://schemas.microsoft.com/office/drawing/2014/main" id="{03E18131-67B5-4EF3-8881-57C6B3B45A11}"/>
            </a:ext>
          </a:extLst>
        </xdr:cNvPr>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53501925" y="42662475"/>
          <a:ext cx="533400" cy="533400"/>
        </a:xfrm>
        <a:prstGeom prst="rect">
          <a:avLst/>
        </a:prstGeom>
      </xdr:spPr>
    </xdr:pic>
    <xdr:clientData/>
  </xdr:twoCellAnchor>
  <xdr:twoCellAnchor>
    <xdr:from>
      <xdr:col>48</xdr:col>
      <xdr:colOff>161924</xdr:colOff>
      <xdr:row>81</xdr:row>
      <xdr:rowOff>9524</xdr:rowOff>
    </xdr:from>
    <xdr:to>
      <xdr:col>48</xdr:col>
      <xdr:colOff>714373</xdr:colOff>
      <xdr:row>81</xdr:row>
      <xdr:rowOff>561973</xdr:rowOff>
    </xdr:to>
    <xdr:pic>
      <xdr:nvPicPr>
        <xdr:cNvPr id="334" name="Picture 333">
          <a:extLst>
            <a:ext uri="{FF2B5EF4-FFF2-40B4-BE49-F238E27FC236}">
              <a16:creationId xmlns:a16="http://schemas.microsoft.com/office/drawing/2014/main" id="{626DDE1C-CFB4-4707-8CB0-26EDECE2EC64}"/>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53501924" y="46081949"/>
          <a:ext cx="552449" cy="552449"/>
        </a:xfrm>
        <a:prstGeom prst="rect">
          <a:avLst/>
        </a:prstGeom>
      </xdr:spPr>
    </xdr:pic>
    <xdr:clientData/>
  </xdr:twoCellAnchor>
  <xdr:twoCellAnchor>
    <xdr:from>
      <xdr:col>48</xdr:col>
      <xdr:colOff>180976</xdr:colOff>
      <xdr:row>82</xdr:row>
      <xdr:rowOff>28576</xdr:rowOff>
    </xdr:from>
    <xdr:to>
      <xdr:col>48</xdr:col>
      <xdr:colOff>714376</xdr:colOff>
      <xdr:row>82</xdr:row>
      <xdr:rowOff>561976</xdr:rowOff>
    </xdr:to>
    <xdr:pic>
      <xdr:nvPicPr>
        <xdr:cNvPr id="335" name="Picture 334">
          <a:extLst>
            <a:ext uri="{FF2B5EF4-FFF2-40B4-BE49-F238E27FC236}">
              <a16:creationId xmlns:a16="http://schemas.microsoft.com/office/drawing/2014/main" id="{05479343-BA3D-40DC-8E4B-9381D3D6DAB3}"/>
            </a:ext>
          </a:extLst>
        </xdr:cNvPr>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53520976" y="46672501"/>
          <a:ext cx="533400" cy="533400"/>
        </a:xfrm>
        <a:prstGeom prst="rect">
          <a:avLst/>
        </a:prstGeom>
      </xdr:spPr>
    </xdr:pic>
    <xdr:clientData/>
  </xdr:twoCellAnchor>
  <xdr:twoCellAnchor>
    <xdr:from>
      <xdr:col>48</xdr:col>
      <xdr:colOff>180975</xdr:colOff>
      <xdr:row>83</xdr:row>
      <xdr:rowOff>19050</xdr:rowOff>
    </xdr:from>
    <xdr:to>
      <xdr:col>48</xdr:col>
      <xdr:colOff>714375</xdr:colOff>
      <xdr:row>83</xdr:row>
      <xdr:rowOff>552450</xdr:rowOff>
    </xdr:to>
    <xdr:pic>
      <xdr:nvPicPr>
        <xdr:cNvPr id="336" name="Picture 335">
          <a:extLst>
            <a:ext uri="{FF2B5EF4-FFF2-40B4-BE49-F238E27FC236}">
              <a16:creationId xmlns:a16="http://schemas.microsoft.com/office/drawing/2014/main" id="{8F3C79D0-4EBC-4698-AB30-1CCFD3E8EF46}"/>
            </a:ext>
          </a:extLst>
        </xdr:cNvPr>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53520975" y="47234475"/>
          <a:ext cx="533400" cy="533400"/>
        </a:xfrm>
        <a:prstGeom prst="rect">
          <a:avLst/>
        </a:prstGeom>
      </xdr:spPr>
    </xdr:pic>
    <xdr:clientData/>
  </xdr:twoCellAnchor>
  <xdr:twoCellAnchor>
    <xdr:from>
      <xdr:col>48</xdr:col>
      <xdr:colOff>161924</xdr:colOff>
      <xdr:row>84</xdr:row>
      <xdr:rowOff>28574</xdr:rowOff>
    </xdr:from>
    <xdr:to>
      <xdr:col>48</xdr:col>
      <xdr:colOff>695325</xdr:colOff>
      <xdr:row>84</xdr:row>
      <xdr:rowOff>561975</xdr:rowOff>
    </xdr:to>
    <xdr:pic>
      <xdr:nvPicPr>
        <xdr:cNvPr id="337" name="Picture 336">
          <a:extLst>
            <a:ext uri="{FF2B5EF4-FFF2-40B4-BE49-F238E27FC236}">
              <a16:creationId xmlns:a16="http://schemas.microsoft.com/office/drawing/2014/main" id="{9206071F-38FF-42DA-B2D8-B91E220B746F}"/>
            </a:ext>
          </a:extLst>
        </xdr:cNvPr>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53501924" y="47815499"/>
          <a:ext cx="533401" cy="533401"/>
        </a:xfrm>
        <a:prstGeom prst="rect">
          <a:avLst/>
        </a:prstGeom>
      </xdr:spPr>
    </xdr:pic>
    <xdr:clientData/>
  </xdr:twoCellAnchor>
  <xdr:twoCellAnchor>
    <xdr:from>
      <xdr:col>48</xdr:col>
      <xdr:colOff>180974</xdr:colOff>
      <xdr:row>85</xdr:row>
      <xdr:rowOff>19049</xdr:rowOff>
    </xdr:from>
    <xdr:to>
      <xdr:col>48</xdr:col>
      <xdr:colOff>723900</xdr:colOff>
      <xdr:row>85</xdr:row>
      <xdr:rowOff>561975</xdr:rowOff>
    </xdr:to>
    <xdr:pic>
      <xdr:nvPicPr>
        <xdr:cNvPr id="338" name="Picture 337">
          <a:extLst>
            <a:ext uri="{FF2B5EF4-FFF2-40B4-BE49-F238E27FC236}">
              <a16:creationId xmlns:a16="http://schemas.microsoft.com/office/drawing/2014/main" id="{055AAAC9-569B-4FF0-9831-4D994C57A1C3}"/>
            </a:ext>
          </a:extLst>
        </xdr:cNvPr>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53520974" y="48377474"/>
          <a:ext cx="542926" cy="542926"/>
        </a:xfrm>
        <a:prstGeom prst="rect">
          <a:avLst/>
        </a:prstGeom>
      </xdr:spPr>
    </xdr:pic>
    <xdr:clientData/>
  </xdr:twoCellAnchor>
  <xdr:twoCellAnchor>
    <xdr:from>
      <xdr:col>48</xdr:col>
      <xdr:colOff>142875</xdr:colOff>
      <xdr:row>88</xdr:row>
      <xdr:rowOff>19050</xdr:rowOff>
    </xdr:from>
    <xdr:to>
      <xdr:col>48</xdr:col>
      <xdr:colOff>685800</xdr:colOff>
      <xdr:row>88</xdr:row>
      <xdr:rowOff>561975</xdr:rowOff>
    </xdr:to>
    <xdr:pic>
      <xdr:nvPicPr>
        <xdr:cNvPr id="339" name="Picture 338">
          <a:extLst>
            <a:ext uri="{FF2B5EF4-FFF2-40B4-BE49-F238E27FC236}">
              <a16:creationId xmlns:a16="http://schemas.microsoft.com/office/drawing/2014/main" id="{B834A06F-0080-4272-B5EB-701F329B752A}"/>
            </a:ext>
          </a:extLst>
        </xdr:cNvPr>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53482875" y="50091975"/>
          <a:ext cx="542925" cy="542925"/>
        </a:xfrm>
        <a:prstGeom prst="rect">
          <a:avLst/>
        </a:prstGeom>
      </xdr:spPr>
    </xdr:pic>
    <xdr:clientData/>
  </xdr:twoCellAnchor>
  <xdr:twoCellAnchor>
    <xdr:from>
      <xdr:col>48</xdr:col>
      <xdr:colOff>133350</xdr:colOff>
      <xdr:row>89</xdr:row>
      <xdr:rowOff>28575</xdr:rowOff>
    </xdr:from>
    <xdr:to>
      <xdr:col>48</xdr:col>
      <xdr:colOff>714375</xdr:colOff>
      <xdr:row>89</xdr:row>
      <xdr:rowOff>609600</xdr:rowOff>
    </xdr:to>
    <xdr:pic>
      <xdr:nvPicPr>
        <xdr:cNvPr id="340" name="Picture 339">
          <a:extLst>
            <a:ext uri="{FF2B5EF4-FFF2-40B4-BE49-F238E27FC236}">
              <a16:creationId xmlns:a16="http://schemas.microsoft.com/office/drawing/2014/main" id="{606C6151-F36D-419C-946F-453A4496B482}"/>
            </a:ext>
          </a:extLst>
        </xdr:cNvPr>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53473350" y="50673000"/>
          <a:ext cx="581025" cy="581025"/>
        </a:xfrm>
        <a:prstGeom prst="rect">
          <a:avLst/>
        </a:prstGeom>
      </xdr:spPr>
    </xdr:pic>
    <xdr:clientData/>
  </xdr:twoCellAnchor>
  <xdr:twoCellAnchor>
    <xdr:from>
      <xdr:col>48</xdr:col>
      <xdr:colOff>133350</xdr:colOff>
      <xdr:row>90</xdr:row>
      <xdr:rowOff>38100</xdr:rowOff>
    </xdr:from>
    <xdr:to>
      <xdr:col>48</xdr:col>
      <xdr:colOff>714376</xdr:colOff>
      <xdr:row>90</xdr:row>
      <xdr:rowOff>619126</xdr:rowOff>
    </xdr:to>
    <xdr:pic>
      <xdr:nvPicPr>
        <xdr:cNvPr id="341" name="Picture 340">
          <a:extLst>
            <a:ext uri="{FF2B5EF4-FFF2-40B4-BE49-F238E27FC236}">
              <a16:creationId xmlns:a16="http://schemas.microsoft.com/office/drawing/2014/main" id="{80BD3DCD-0814-4A08-A6E1-83A6B473FAD8}"/>
            </a:ext>
          </a:extLst>
        </xdr:cNvPr>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53473350" y="51311175"/>
          <a:ext cx="581026" cy="581026"/>
        </a:xfrm>
        <a:prstGeom prst="rect">
          <a:avLst/>
        </a:prstGeom>
      </xdr:spPr>
    </xdr:pic>
    <xdr:clientData/>
  </xdr:twoCellAnchor>
  <xdr:twoCellAnchor>
    <xdr:from>
      <xdr:col>48</xdr:col>
      <xdr:colOff>142874</xdr:colOff>
      <xdr:row>91</xdr:row>
      <xdr:rowOff>19049</xdr:rowOff>
    </xdr:from>
    <xdr:to>
      <xdr:col>48</xdr:col>
      <xdr:colOff>733425</xdr:colOff>
      <xdr:row>91</xdr:row>
      <xdr:rowOff>609600</xdr:rowOff>
    </xdr:to>
    <xdr:pic>
      <xdr:nvPicPr>
        <xdr:cNvPr id="342" name="Picture 341">
          <a:extLst>
            <a:ext uri="{FF2B5EF4-FFF2-40B4-BE49-F238E27FC236}">
              <a16:creationId xmlns:a16="http://schemas.microsoft.com/office/drawing/2014/main" id="{101120A4-EBAA-44DD-90B4-9815B14A3255}"/>
            </a:ext>
          </a:extLst>
        </xdr:cNvPr>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53482874" y="51920774"/>
          <a:ext cx="590551" cy="590551"/>
        </a:xfrm>
        <a:prstGeom prst="rect">
          <a:avLst/>
        </a:prstGeom>
      </xdr:spPr>
    </xdr:pic>
    <xdr:clientData/>
  </xdr:twoCellAnchor>
  <xdr:twoCellAnchor>
    <xdr:from>
      <xdr:col>48</xdr:col>
      <xdr:colOff>133350</xdr:colOff>
      <xdr:row>93</xdr:row>
      <xdr:rowOff>19050</xdr:rowOff>
    </xdr:from>
    <xdr:to>
      <xdr:col>48</xdr:col>
      <xdr:colOff>695325</xdr:colOff>
      <xdr:row>93</xdr:row>
      <xdr:rowOff>581025</xdr:rowOff>
    </xdr:to>
    <xdr:pic>
      <xdr:nvPicPr>
        <xdr:cNvPr id="343" name="Picture 342">
          <a:extLst>
            <a:ext uri="{FF2B5EF4-FFF2-40B4-BE49-F238E27FC236}">
              <a16:creationId xmlns:a16="http://schemas.microsoft.com/office/drawing/2014/main" id="{004ABFF8-30D0-4F8C-B658-5AB6DCD8A612}"/>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53473350" y="53178075"/>
          <a:ext cx="561975" cy="561975"/>
        </a:xfrm>
        <a:prstGeom prst="rect">
          <a:avLst/>
        </a:prstGeom>
      </xdr:spPr>
    </xdr:pic>
    <xdr:clientData/>
  </xdr:twoCellAnchor>
  <xdr:twoCellAnchor>
    <xdr:from>
      <xdr:col>48</xdr:col>
      <xdr:colOff>123825</xdr:colOff>
      <xdr:row>95</xdr:row>
      <xdr:rowOff>28575</xdr:rowOff>
    </xdr:from>
    <xdr:to>
      <xdr:col>48</xdr:col>
      <xdr:colOff>657224</xdr:colOff>
      <xdr:row>95</xdr:row>
      <xdr:rowOff>561974</xdr:rowOff>
    </xdr:to>
    <xdr:pic>
      <xdr:nvPicPr>
        <xdr:cNvPr id="344" name="Picture 343">
          <a:extLst>
            <a:ext uri="{FF2B5EF4-FFF2-40B4-BE49-F238E27FC236}">
              <a16:creationId xmlns:a16="http://schemas.microsoft.com/office/drawing/2014/main" id="{9E7FCD52-9CD6-4053-BACB-F4B7A828739F}"/>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53463825" y="54444900"/>
          <a:ext cx="533399" cy="533399"/>
        </a:xfrm>
        <a:prstGeom prst="rect">
          <a:avLst/>
        </a:prstGeom>
      </xdr:spPr>
    </xdr:pic>
    <xdr:clientData/>
  </xdr:twoCellAnchor>
  <xdr:twoCellAnchor>
    <xdr:from>
      <xdr:col>48</xdr:col>
      <xdr:colOff>161925</xdr:colOff>
      <xdr:row>99</xdr:row>
      <xdr:rowOff>9525</xdr:rowOff>
    </xdr:from>
    <xdr:to>
      <xdr:col>48</xdr:col>
      <xdr:colOff>742950</xdr:colOff>
      <xdr:row>99</xdr:row>
      <xdr:rowOff>590550</xdr:rowOff>
    </xdr:to>
    <xdr:pic>
      <xdr:nvPicPr>
        <xdr:cNvPr id="345" name="Picture 344">
          <a:extLst>
            <a:ext uri="{FF2B5EF4-FFF2-40B4-BE49-F238E27FC236}">
              <a16:creationId xmlns:a16="http://schemas.microsoft.com/office/drawing/2014/main" id="{EC4A5911-BC41-4CB5-9D38-792FCEBF0B1A}"/>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53501925" y="56940450"/>
          <a:ext cx="581025" cy="581025"/>
        </a:xfrm>
        <a:prstGeom prst="rect">
          <a:avLst/>
        </a:prstGeom>
      </xdr:spPr>
    </xdr:pic>
    <xdr:clientData/>
  </xdr:twoCellAnchor>
  <xdr:twoCellAnchor>
    <xdr:from>
      <xdr:col>48</xdr:col>
      <xdr:colOff>171450</xdr:colOff>
      <xdr:row>100</xdr:row>
      <xdr:rowOff>66675</xdr:rowOff>
    </xdr:from>
    <xdr:to>
      <xdr:col>48</xdr:col>
      <xdr:colOff>714374</xdr:colOff>
      <xdr:row>100</xdr:row>
      <xdr:rowOff>609599</xdr:rowOff>
    </xdr:to>
    <xdr:pic>
      <xdr:nvPicPr>
        <xdr:cNvPr id="346" name="Picture 345">
          <a:extLst>
            <a:ext uri="{FF2B5EF4-FFF2-40B4-BE49-F238E27FC236}">
              <a16:creationId xmlns:a16="http://schemas.microsoft.com/office/drawing/2014/main" id="{E3DE6D5B-C599-4708-9057-2A0C8D023BED}"/>
            </a:ext>
          </a:extLst>
        </xdr:cNvPr>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53511450" y="57626250"/>
          <a:ext cx="542924" cy="542924"/>
        </a:xfrm>
        <a:prstGeom prst="rect">
          <a:avLst/>
        </a:prstGeom>
      </xdr:spPr>
    </xdr:pic>
    <xdr:clientData/>
  </xdr:twoCellAnchor>
  <xdr:twoCellAnchor>
    <xdr:from>
      <xdr:col>48</xdr:col>
      <xdr:colOff>152399</xdr:colOff>
      <xdr:row>101</xdr:row>
      <xdr:rowOff>19051</xdr:rowOff>
    </xdr:from>
    <xdr:to>
      <xdr:col>48</xdr:col>
      <xdr:colOff>742949</xdr:colOff>
      <xdr:row>101</xdr:row>
      <xdr:rowOff>609601</xdr:rowOff>
    </xdr:to>
    <xdr:pic>
      <xdr:nvPicPr>
        <xdr:cNvPr id="347" name="Picture 346">
          <a:extLst>
            <a:ext uri="{FF2B5EF4-FFF2-40B4-BE49-F238E27FC236}">
              <a16:creationId xmlns:a16="http://schemas.microsoft.com/office/drawing/2014/main" id="{395AE0BF-3985-44A0-8C2A-496B78EE4D86}"/>
            </a:ext>
          </a:extLst>
        </xdr:cNvPr>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flipH="1">
          <a:off x="53492399" y="58207276"/>
          <a:ext cx="590550" cy="590550"/>
        </a:xfrm>
        <a:prstGeom prst="rect">
          <a:avLst/>
        </a:prstGeom>
      </xdr:spPr>
    </xdr:pic>
    <xdr:clientData/>
  </xdr:twoCellAnchor>
  <xdr:twoCellAnchor>
    <xdr:from>
      <xdr:col>48</xdr:col>
      <xdr:colOff>142875</xdr:colOff>
      <xdr:row>103</xdr:row>
      <xdr:rowOff>47625</xdr:rowOff>
    </xdr:from>
    <xdr:to>
      <xdr:col>48</xdr:col>
      <xdr:colOff>704850</xdr:colOff>
      <xdr:row>103</xdr:row>
      <xdr:rowOff>609600</xdr:rowOff>
    </xdr:to>
    <xdr:pic>
      <xdr:nvPicPr>
        <xdr:cNvPr id="348" name="Picture 347">
          <a:extLst>
            <a:ext uri="{FF2B5EF4-FFF2-40B4-BE49-F238E27FC236}">
              <a16:creationId xmlns:a16="http://schemas.microsoft.com/office/drawing/2014/main" id="{4BFFA70A-A7D9-479E-83FB-35A8269EDFCA}"/>
            </a:ext>
          </a:extLst>
        </xdr:cNvPr>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53482875" y="59493150"/>
          <a:ext cx="561975" cy="561975"/>
        </a:xfrm>
        <a:prstGeom prst="rect">
          <a:avLst/>
        </a:prstGeom>
      </xdr:spPr>
    </xdr:pic>
    <xdr:clientData/>
  </xdr:twoCellAnchor>
  <xdr:twoCellAnchor>
    <xdr:from>
      <xdr:col>48</xdr:col>
      <xdr:colOff>142875</xdr:colOff>
      <xdr:row>104</xdr:row>
      <xdr:rowOff>38100</xdr:rowOff>
    </xdr:from>
    <xdr:to>
      <xdr:col>48</xdr:col>
      <xdr:colOff>704850</xdr:colOff>
      <xdr:row>104</xdr:row>
      <xdr:rowOff>600075</xdr:rowOff>
    </xdr:to>
    <xdr:pic>
      <xdr:nvPicPr>
        <xdr:cNvPr id="349" name="Picture 348">
          <a:extLst>
            <a:ext uri="{FF2B5EF4-FFF2-40B4-BE49-F238E27FC236}">
              <a16:creationId xmlns:a16="http://schemas.microsoft.com/office/drawing/2014/main" id="{87243EA1-1B93-4BD9-8848-C1F95766CCFD}"/>
            </a:ext>
          </a:extLst>
        </xdr:cNvPr>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53482875" y="60112275"/>
          <a:ext cx="561975" cy="561975"/>
        </a:xfrm>
        <a:prstGeom prst="rect">
          <a:avLst/>
        </a:prstGeom>
      </xdr:spPr>
    </xdr:pic>
    <xdr:clientData/>
  </xdr:twoCellAnchor>
  <xdr:twoCellAnchor>
    <xdr:from>
      <xdr:col>48</xdr:col>
      <xdr:colOff>123824</xdr:colOff>
      <xdr:row>106</xdr:row>
      <xdr:rowOff>28574</xdr:rowOff>
    </xdr:from>
    <xdr:to>
      <xdr:col>48</xdr:col>
      <xdr:colOff>714375</xdr:colOff>
      <xdr:row>106</xdr:row>
      <xdr:rowOff>619125</xdr:rowOff>
    </xdr:to>
    <xdr:pic>
      <xdr:nvPicPr>
        <xdr:cNvPr id="350" name="Picture 349">
          <a:extLst>
            <a:ext uri="{FF2B5EF4-FFF2-40B4-BE49-F238E27FC236}">
              <a16:creationId xmlns:a16="http://schemas.microsoft.com/office/drawing/2014/main" id="{F13C438A-CD11-4CAC-8366-8F9CFB08E3FF}"/>
            </a:ext>
          </a:extLst>
        </xdr:cNvPr>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53463824" y="61360049"/>
          <a:ext cx="590551" cy="590551"/>
        </a:xfrm>
        <a:prstGeom prst="rect">
          <a:avLst/>
        </a:prstGeom>
      </xdr:spPr>
    </xdr:pic>
    <xdr:clientData/>
  </xdr:twoCellAnchor>
  <xdr:twoCellAnchor>
    <xdr:from>
      <xdr:col>48</xdr:col>
      <xdr:colOff>152401</xdr:colOff>
      <xdr:row>107</xdr:row>
      <xdr:rowOff>19051</xdr:rowOff>
    </xdr:from>
    <xdr:to>
      <xdr:col>48</xdr:col>
      <xdr:colOff>695325</xdr:colOff>
      <xdr:row>107</xdr:row>
      <xdr:rowOff>561975</xdr:rowOff>
    </xdr:to>
    <xdr:pic>
      <xdr:nvPicPr>
        <xdr:cNvPr id="351" name="Picture 350">
          <a:extLst>
            <a:ext uri="{FF2B5EF4-FFF2-40B4-BE49-F238E27FC236}">
              <a16:creationId xmlns:a16="http://schemas.microsoft.com/office/drawing/2014/main" id="{F19A2F71-AB46-4235-9118-9FF7BE3ACDF6}"/>
            </a:ext>
          </a:extLst>
        </xdr:cNvPr>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53492401" y="61979176"/>
          <a:ext cx="542924" cy="542924"/>
        </a:xfrm>
        <a:prstGeom prst="rect">
          <a:avLst/>
        </a:prstGeom>
      </xdr:spPr>
    </xdr:pic>
    <xdr:clientData/>
  </xdr:twoCellAnchor>
  <xdr:twoCellAnchor>
    <xdr:from>
      <xdr:col>48</xdr:col>
      <xdr:colOff>171450</xdr:colOff>
      <xdr:row>108</xdr:row>
      <xdr:rowOff>28575</xdr:rowOff>
    </xdr:from>
    <xdr:to>
      <xdr:col>48</xdr:col>
      <xdr:colOff>704850</xdr:colOff>
      <xdr:row>108</xdr:row>
      <xdr:rowOff>561975</xdr:rowOff>
    </xdr:to>
    <xdr:pic>
      <xdr:nvPicPr>
        <xdr:cNvPr id="352" name="Picture 351">
          <a:extLst>
            <a:ext uri="{FF2B5EF4-FFF2-40B4-BE49-F238E27FC236}">
              <a16:creationId xmlns:a16="http://schemas.microsoft.com/office/drawing/2014/main" id="{03A7040C-2C83-4345-B0DA-C49C74A0AF96}"/>
            </a:ext>
          </a:extLst>
        </xdr:cNvPr>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53511450" y="62560200"/>
          <a:ext cx="533400" cy="533400"/>
        </a:xfrm>
        <a:prstGeom prst="rect">
          <a:avLst/>
        </a:prstGeom>
      </xdr:spPr>
    </xdr:pic>
    <xdr:clientData/>
  </xdr:twoCellAnchor>
  <xdr:twoCellAnchor>
    <xdr:from>
      <xdr:col>48</xdr:col>
      <xdr:colOff>161924</xdr:colOff>
      <xdr:row>110</xdr:row>
      <xdr:rowOff>66674</xdr:rowOff>
    </xdr:from>
    <xdr:to>
      <xdr:col>48</xdr:col>
      <xdr:colOff>704849</xdr:colOff>
      <xdr:row>110</xdr:row>
      <xdr:rowOff>609599</xdr:rowOff>
    </xdr:to>
    <xdr:pic>
      <xdr:nvPicPr>
        <xdr:cNvPr id="353" name="Picture 352">
          <a:extLst>
            <a:ext uri="{FF2B5EF4-FFF2-40B4-BE49-F238E27FC236}">
              <a16:creationId xmlns:a16="http://schemas.microsoft.com/office/drawing/2014/main" id="{76E0704E-E262-4668-9632-2D620834E7DE}"/>
            </a:ext>
          </a:extLst>
        </xdr:cNvPr>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53501924" y="63798449"/>
          <a:ext cx="542925" cy="542925"/>
        </a:xfrm>
        <a:prstGeom prst="rect">
          <a:avLst/>
        </a:prstGeom>
      </xdr:spPr>
    </xdr:pic>
    <xdr:clientData/>
  </xdr:twoCellAnchor>
  <xdr:twoCellAnchor>
    <xdr:from>
      <xdr:col>48</xdr:col>
      <xdr:colOff>171449</xdr:colOff>
      <xdr:row>111</xdr:row>
      <xdr:rowOff>76199</xdr:rowOff>
    </xdr:from>
    <xdr:to>
      <xdr:col>48</xdr:col>
      <xdr:colOff>695324</xdr:colOff>
      <xdr:row>111</xdr:row>
      <xdr:rowOff>600074</xdr:rowOff>
    </xdr:to>
    <xdr:pic>
      <xdr:nvPicPr>
        <xdr:cNvPr id="354" name="Picture 353">
          <a:extLst>
            <a:ext uri="{FF2B5EF4-FFF2-40B4-BE49-F238E27FC236}">
              <a16:creationId xmlns:a16="http://schemas.microsoft.com/office/drawing/2014/main" id="{96D1F79B-2110-40FA-B2FD-DF968EB9EA94}"/>
            </a:ext>
          </a:extLst>
        </xdr:cNvPr>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53511449" y="64436624"/>
          <a:ext cx="523875" cy="523875"/>
        </a:xfrm>
        <a:prstGeom prst="rect">
          <a:avLst/>
        </a:prstGeom>
      </xdr:spPr>
    </xdr:pic>
    <xdr:clientData/>
  </xdr:twoCellAnchor>
  <xdr:twoCellAnchor>
    <xdr:from>
      <xdr:col>48</xdr:col>
      <xdr:colOff>190500</xdr:colOff>
      <xdr:row>112</xdr:row>
      <xdr:rowOff>57150</xdr:rowOff>
    </xdr:from>
    <xdr:to>
      <xdr:col>48</xdr:col>
      <xdr:colOff>685799</xdr:colOff>
      <xdr:row>112</xdr:row>
      <xdr:rowOff>552449</xdr:rowOff>
    </xdr:to>
    <xdr:pic>
      <xdr:nvPicPr>
        <xdr:cNvPr id="355" name="Picture 354">
          <a:extLst>
            <a:ext uri="{FF2B5EF4-FFF2-40B4-BE49-F238E27FC236}">
              <a16:creationId xmlns:a16="http://schemas.microsoft.com/office/drawing/2014/main" id="{051DA80B-4663-4F35-B507-E979A24CC835}"/>
            </a:ext>
          </a:extLst>
        </xdr:cNvPr>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53530500" y="65046225"/>
          <a:ext cx="495299" cy="495299"/>
        </a:xfrm>
        <a:prstGeom prst="rect">
          <a:avLst/>
        </a:prstGeom>
      </xdr:spPr>
    </xdr:pic>
    <xdr:clientData/>
  </xdr:twoCellAnchor>
  <xdr:twoCellAnchor>
    <xdr:from>
      <xdr:col>48</xdr:col>
      <xdr:colOff>171450</xdr:colOff>
      <xdr:row>113</xdr:row>
      <xdr:rowOff>9525</xdr:rowOff>
    </xdr:from>
    <xdr:to>
      <xdr:col>48</xdr:col>
      <xdr:colOff>723900</xdr:colOff>
      <xdr:row>113</xdr:row>
      <xdr:rowOff>561975</xdr:rowOff>
    </xdr:to>
    <xdr:pic>
      <xdr:nvPicPr>
        <xdr:cNvPr id="356" name="Picture 355">
          <a:extLst>
            <a:ext uri="{FF2B5EF4-FFF2-40B4-BE49-F238E27FC236}">
              <a16:creationId xmlns:a16="http://schemas.microsoft.com/office/drawing/2014/main" id="{4D9F05AA-F9E4-49E6-AFB7-1BA4037B3F7D}"/>
            </a:ext>
          </a:extLst>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53511450" y="65560575"/>
          <a:ext cx="552450" cy="552450"/>
        </a:xfrm>
        <a:prstGeom prst="rect">
          <a:avLst/>
        </a:prstGeom>
      </xdr:spPr>
    </xdr:pic>
    <xdr:clientData/>
  </xdr:twoCellAnchor>
  <xdr:twoCellAnchor>
    <xdr:from>
      <xdr:col>48</xdr:col>
      <xdr:colOff>190500</xdr:colOff>
      <xdr:row>114</xdr:row>
      <xdr:rowOff>38100</xdr:rowOff>
    </xdr:from>
    <xdr:to>
      <xdr:col>48</xdr:col>
      <xdr:colOff>714375</xdr:colOff>
      <xdr:row>114</xdr:row>
      <xdr:rowOff>561975</xdr:rowOff>
    </xdr:to>
    <xdr:pic>
      <xdr:nvPicPr>
        <xdr:cNvPr id="357" name="Picture 356">
          <a:extLst>
            <a:ext uri="{FF2B5EF4-FFF2-40B4-BE49-F238E27FC236}">
              <a16:creationId xmlns:a16="http://schemas.microsoft.com/office/drawing/2014/main" id="{91A978AD-B91C-4F10-B845-4FA6335F82B1}"/>
            </a:ext>
          </a:extLst>
        </xdr:cNvPr>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53530500" y="66160650"/>
          <a:ext cx="523875" cy="523875"/>
        </a:xfrm>
        <a:prstGeom prst="rect">
          <a:avLst/>
        </a:prstGeom>
      </xdr:spPr>
    </xdr:pic>
    <xdr:clientData/>
  </xdr:twoCellAnchor>
  <xdr:twoCellAnchor>
    <xdr:from>
      <xdr:col>48</xdr:col>
      <xdr:colOff>171450</xdr:colOff>
      <xdr:row>116</xdr:row>
      <xdr:rowOff>28575</xdr:rowOff>
    </xdr:from>
    <xdr:to>
      <xdr:col>48</xdr:col>
      <xdr:colOff>704850</xdr:colOff>
      <xdr:row>116</xdr:row>
      <xdr:rowOff>561975</xdr:rowOff>
    </xdr:to>
    <xdr:pic>
      <xdr:nvPicPr>
        <xdr:cNvPr id="358" name="Picture 357">
          <a:extLst>
            <a:ext uri="{FF2B5EF4-FFF2-40B4-BE49-F238E27FC236}">
              <a16:creationId xmlns:a16="http://schemas.microsoft.com/office/drawing/2014/main" id="{124912AA-3E87-4867-A829-D850F6A52B3D}"/>
            </a:ext>
          </a:extLst>
        </xdr:cNvPr>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53511450" y="67294125"/>
          <a:ext cx="533400" cy="533400"/>
        </a:xfrm>
        <a:prstGeom prst="rect">
          <a:avLst/>
        </a:prstGeom>
      </xdr:spPr>
    </xdr:pic>
    <xdr:clientData/>
  </xdr:twoCellAnchor>
  <xdr:twoCellAnchor>
    <xdr:from>
      <xdr:col>48</xdr:col>
      <xdr:colOff>161925</xdr:colOff>
      <xdr:row>117</xdr:row>
      <xdr:rowOff>19050</xdr:rowOff>
    </xdr:from>
    <xdr:to>
      <xdr:col>48</xdr:col>
      <xdr:colOff>704850</xdr:colOff>
      <xdr:row>117</xdr:row>
      <xdr:rowOff>561975</xdr:rowOff>
    </xdr:to>
    <xdr:pic>
      <xdr:nvPicPr>
        <xdr:cNvPr id="359" name="Picture 358">
          <a:extLst>
            <a:ext uri="{FF2B5EF4-FFF2-40B4-BE49-F238E27FC236}">
              <a16:creationId xmlns:a16="http://schemas.microsoft.com/office/drawing/2014/main" id="{A0F48A4F-4C4F-4BFD-8584-154FAA56308C}"/>
            </a:ext>
          </a:extLst>
        </xdr:cNvPr>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53501925" y="67856100"/>
          <a:ext cx="542925" cy="542925"/>
        </a:xfrm>
        <a:prstGeom prst="rect">
          <a:avLst/>
        </a:prstGeom>
      </xdr:spPr>
    </xdr:pic>
    <xdr:clientData/>
  </xdr:twoCellAnchor>
  <xdr:twoCellAnchor>
    <xdr:from>
      <xdr:col>48</xdr:col>
      <xdr:colOff>152399</xdr:colOff>
      <xdr:row>119</xdr:row>
      <xdr:rowOff>66674</xdr:rowOff>
    </xdr:from>
    <xdr:to>
      <xdr:col>48</xdr:col>
      <xdr:colOff>687188</xdr:colOff>
      <xdr:row>119</xdr:row>
      <xdr:rowOff>601463</xdr:rowOff>
    </xdr:to>
    <xdr:pic>
      <xdr:nvPicPr>
        <xdr:cNvPr id="360" name="Picture 359">
          <a:extLst>
            <a:ext uri="{FF2B5EF4-FFF2-40B4-BE49-F238E27FC236}">
              <a16:creationId xmlns:a16="http://schemas.microsoft.com/office/drawing/2014/main" id="{E547710F-9C61-477C-949B-8493982484B7}"/>
            </a:ext>
          </a:extLst>
        </xdr:cNvPr>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53492399" y="69103874"/>
          <a:ext cx="534789" cy="534789"/>
        </a:xfrm>
        <a:prstGeom prst="rect">
          <a:avLst/>
        </a:prstGeom>
      </xdr:spPr>
    </xdr:pic>
    <xdr:clientData/>
  </xdr:twoCellAnchor>
  <xdr:twoCellAnchor>
    <xdr:from>
      <xdr:col>48</xdr:col>
      <xdr:colOff>190500</xdr:colOff>
      <xdr:row>120</xdr:row>
      <xdr:rowOff>9525</xdr:rowOff>
    </xdr:from>
    <xdr:to>
      <xdr:col>48</xdr:col>
      <xdr:colOff>695325</xdr:colOff>
      <xdr:row>120</xdr:row>
      <xdr:rowOff>514350</xdr:rowOff>
    </xdr:to>
    <xdr:pic>
      <xdr:nvPicPr>
        <xdr:cNvPr id="361" name="Picture 360">
          <a:extLst>
            <a:ext uri="{FF2B5EF4-FFF2-40B4-BE49-F238E27FC236}">
              <a16:creationId xmlns:a16="http://schemas.microsoft.com/office/drawing/2014/main" id="{7E8FF2C3-E84B-45E0-AD82-34B974D22AA1}"/>
            </a:ext>
          </a:extLst>
        </xdr:cNvPr>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53530500" y="69675375"/>
          <a:ext cx="504825" cy="504825"/>
        </a:xfrm>
        <a:prstGeom prst="rect">
          <a:avLst/>
        </a:prstGeom>
      </xdr:spPr>
    </xdr:pic>
    <xdr:clientData/>
  </xdr:twoCellAnchor>
  <xdr:twoCellAnchor>
    <xdr:from>
      <xdr:col>48</xdr:col>
      <xdr:colOff>142876</xdr:colOff>
      <xdr:row>120</xdr:row>
      <xdr:rowOff>561976</xdr:rowOff>
    </xdr:from>
    <xdr:to>
      <xdr:col>48</xdr:col>
      <xdr:colOff>676276</xdr:colOff>
      <xdr:row>121</xdr:row>
      <xdr:rowOff>523876</xdr:rowOff>
    </xdr:to>
    <xdr:pic>
      <xdr:nvPicPr>
        <xdr:cNvPr id="362" name="Picture 361">
          <a:extLst>
            <a:ext uri="{FF2B5EF4-FFF2-40B4-BE49-F238E27FC236}">
              <a16:creationId xmlns:a16="http://schemas.microsoft.com/office/drawing/2014/main" id="{3698968A-73C6-414C-88F1-13DFE745B082}"/>
            </a:ext>
          </a:extLst>
        </xdr:cNvPr>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53482876" y="70227826"/>
          <a:ext cx="533400" cy="533400"/>
        </a:xfrm>
        <a:prstGeom prst="rect">
          <a:avLst/>
        </a:prstGeom>
      </xdr:spPr>
    </xdr:pic>
    <xdr:clientData/>
  </xdr:twoCellAnchor>
  <xdr:twoCellAnchor>
    <xdr:from>
      <xdr:col>48</xdr:col>
      <xdr:colOff>171450</xdr:colOff>
      <xdr:row>122</xdr:row>
      <xdr:rowOff>38099</xdr:rowOff>
    </xdr:from>
    <xdr:to>
      <xdr:col>48</xdr:col>
      <xdr:colOff>695325</xdr:colOff>
      <xdr:row>122</xdr:row>
      <xdr:rowOff>561974</xdr:rowOff>
    </xdr:to>
    <xdr:pic>
      <xdr:nvPicPr>
        <xdr:cNvPr id="363" name="Picture 362">
          <a:extLst>
            <a:ext uri="{FF2B5EF4-FFF2-40B4-BE49-F238E27FC236}">
              <a16:creationId xmlns:a16="http://schemas.microsoft.com/office/drawing/2014/main" id="{5350D79D-F288-4D08-B825-464DD680F3E4}"/>
            </a:ext>
          </a:extLst>
        </xdr:cNvPr>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53511450" y="70846949"/>
          <a:ext cx="523875" cy="523875"/>
        </a:xfrm>
        <a:prstGeom prst="rect">
          <a:avLst/>
        </a:prstGeom>
      </xdr:spPr>
    </xdr:pic>
    <xdr:clientData/>
  </xdr:twoCellAnchor>
  <xdr:twoCellAnchor>
    <xdr:from>
      <xdr:col>48</xdr:col>
      <xdr:colOff>152400</xdr:colOff>
      <xdr:row>123</xdr:row>
      <xdr:rowOff>9525</xdr:rowOff>
    </xdr:from>
    <xdr:to>
      <xdr:col>48</xdr:col>
      <xdr:colOff>685800</xdr:colOff>
      <xdr:row>123</xdr:row>
      <xdr:rowOff>542925</xdr:rowOff>
    </xdr:to>
    <xdr:pic>
      <xdr:nvPicPr>
        <xdr:cNvPr id="364" name="Picture 363">
          <a:extLst>
            <a:ext uri="{FF2B5EF4-FFF2-40B4-BE49-F238E27FC236}">
              <a16:creationId xmlns:a16="http://schemas.microsoft.com/office/drawing/2014/main" id="{34DA11BF-283B-495F-A152-962927BB6931}"/>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53492400" y="71389875"/>
          <a:ext cx="533400" cy="533400"/>
        </a:xfrm>
        <a:prstGeom prst="rect">
          <a:avLst/>
        </a:prstGeom>
      </xdr:spPr>
    </xdr:pic>
    <xdr:clientData/>
  </xdr:twoCellAnchor>
  <xdr:twoCellAnchor>
    <xdr:from>
      <xdr:col>48</xdr:col>
      <xdr:colOff>123824</xdr:colOff>
      <xdr:row>128</xdr:row>
      <xdr:rowOff>38099</xdr:rowOff>
    </xdr:from>
    <xdr:to>
      <xdr:col>48</xdr:col>
      <xdr:colOff>704849</xdr:colOff>
      <xdr:row>128</xdr:row>
      <xdr:rowOff>619124</xdr:rowOff>
    </xdr:to>
    <xdr:pic>
      <xdr:nvPicPr>
        <xdr:cNvPr id="365" name="Picture 364">
          <a:extLst>
            <a:ext uri="{FF2B5EF4-FFF2-40B4-BE49-F238E27FC236}">
              <a16:creationId xmlns:a16="http://schemas.microsoft.com/office/drawing/2014/main" id="{A66F8302-12D7-4163-9654-CC886C5AEB0D}"/>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53463824" y="74447399"/>
          <a:ext cx="581025" cy="581025"/>
        </a:xfrm>
        <a:prstGeom prst="rect">
          <a:avLst/>
        </a:prstGeom>
      </xdr:spPr>
    </xdr:pic>
    <xdr:clientData/>
  </xdr:twoCellAnchor>
  <xdr:twoCellAnchor>
    <xdr:from>
      <xdr:col>48</xdr:col>
      <xdr:colOff>152400</xdr:colOff>
      <xdr:row>129</xdr:row>
      <xdr:rowOff>19050</xdr:rowOff>
    </xdr:from>
    <xdr:to>
      <xdr:col>48</xdr:col>
      <xdr:colOff>742949</xdr:colOff>
      <xdr:row>129</xdr:row>
      <xdr:rowOff>609599</xdr:rowOff>
    </xdr:to>
    <xdr:pic>
      <xdr:nvPicPr>
        <xdr:cNvPr id="366" name="Picture 365">
          <a:extLst>
            <a:ext uri="{FF2B5EF4-FFF2-40B4-BE49-F238E27FC236}">
              <a16:creationId xmlns:a16="http://schemas.microsoft.com/office/drawing/2014/main" id="{72E105D7-3611-410F-9EEF-C68DF1A05492}"/>
            </a:ext>
          </a:extLst>
        </xdr:cNvPr>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53492400" y="75057000"/>
          <a:ext cx="590549" cy="590549"/>
        </a:xfrm>
        <a:prstGeom prst="rect">
          <a:avLst/>
        </a:prstGeom>
      </xdr:spPr>
    </xdr:pic>
    <xdr:clientData/>
  </xdr:twoCellAnchor>
  <xdr:twoCellAnchor>
    <xdr:from>
      <xdr:col>48</xdr:col>
      <xdr:colOff>180975</xdr:colOff>
      <xdr:row>131</xdr:row>
      <xdr:rowOff>47625</xdr:rowOff>
    </xdr:from>
    <xdr:to>
      <xdr:col>48</xdr:col>
      <xdr:colOff>714373</xdr:colOff>
      <xdr:row>131</xdr:row>
      <xdr:rowOff>581023</xdr:rowOff>
    </xdr:to>
    <xdr:pic>
      <xdr:nvPicPr>
        <xdr:cNvPr id="367" name="Picture 366">
          <a:extLst>
            <a:ext uri="{FF2B5EF4-FFF2-40B4-BE49-F238E27FC236}">
              <a16:creationId xmlns:a16="http://schemas.microsoft.com/office/drawing/2014/main" id="{6DF9E7F1-BD7B-4C66-949B-3CB43A30B686}"/>
            </a:ext>
          </a:extLst>
        </xdr:cNvPr>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53520975" y="76342875"/>
          <a:ext cx="533398" cy="533398"/>
        </a:xfrm>
        <a:prstGeom prst="rect">
          <a:avLst/>
        </a:prstGeom>
      </xdr:spPr>
    </xdr:pic>
    <xdr:clientData/>
  </xdr:twoCellAnchor>
  <xdr:twoCellAnchor>
    <xdr:from>
      <xdr:col>48</xdr:col>
      <xdr:colOff>152399</xdr:colOff>
      <xdr:row>132</xdr:row>
      <xdr:rowOff>28574</xdr:rowOff>
    </xdr:from>
    <xdr:to>
      <xdr:col>48</xdr:col>
      <xdr:colOff>714374</xdr:colOff>
      <xdr:row>132</xdr:row>
      <xdr:rowOff>590549</xdr:rowOff>
    </xdr:to>
    <xdr:pic>
      <xdr:nvPicPr>
        <xdr:cNvPr id="368" name="Picture 367">
          <a:extLst>
            <a:ext uri="{FF2B5EF4-FFF2-40B4-BE49-F238E27FC236}">
              <a16:creationId xmlns:a16="http://schemas.microsoft.com/office/drawing/2014/main" id="{7A686048-925B-4CFE-9F2F-873CAEA4D516}"/>
            </a:ext>
          </a:extLst>
        </xdr:cNvPr>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53492399" y="76952474"/>
          <a:ext cx="561975" cy="561975"/>
        </a:xfrm>
        <a:prstGeom prst="rect">
          <a:avLst/>
        </a:prstGeom>
      </xdr:spPr>
    </xdr:pic>
    <xdr:clientData/>
  </xdr:twoCellAnchor>
  <xdr:twoCellAnchor>
    <xdr:from>
      <xdr:col>48</xdr:col>
      <xdr:colOff>19050</xdr:colOff>
      <xdr:row>134</xdr:row>
      <xdr:rowOff>49053</xdr:rowOff>
    </xdr:from>
    <xdr:to>
      <xdr:col>48</xdr:col>
      <xdr:colOff>824389</xdr:colOff>
      <xdr:row>134</xdr:row>
      <xdr:rowOff>581025</xdr:rowOff>
    </xdr:to>
    <xdr:pic>
      <xdr:nvPicPr>
        <xdr:cNvPr id="369" name="Picture 368">
          <a:extLst>
            <a:ext uri="{FF2B5EF4-FFF2-40B4-BE49-F238E27FC236}">
              <a16:creationId xmlns:a16="http://schemas.microsoft.com/office/drawing/2014/main" id="{DA078B44-D4F8-4BE1-BBFF-B661C9B39892}"/>
            </a:ext>
          </a:extLst>
        </xdr:cNvPr>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53359050" y="78373128"/>
          <a:ext cx="805339" cy="531972"/>
        </a:xfrm>
        <a:prstGeom prst="rect">
          <a:avLst/>
        </a:prstGeom>
      </xdr:spPr>
    </xdr:pic>
    <xdr:clientData/>
  </xdr:twoCellAnchor>
  <xdr:twoCellAnchor>
    <xdr:from>
      <xdr:col>48</xdr:col>
      <xdr:colOff>85725</xdr:colOff>
      <xdr:row>136</xdr:row>
      <xdr:rowOff>47625</xdr:rowOff>
    </xdr:from>
    <xdr:to>
      <xdr:col>48</xdr:col>
      <xdr:colOff>771525</xdr:colOff>
      <xdr:row>136</xdr:row>
      <xdr:rowOff>733425</xdr:rowOff>
    </xdr:to>
    <xdr:pic>
      <xdr:nvPicPr>
        <xdr:cNvPr id="370" name="Picture 369">
          <a:extLst>
            <a:ext uri="{FF2B5EF4-FFF2-40B4-BE49-F238E27FC236}">
              <a16:creationId xmlns:a16="http://schemas.microsoft.com/office/drawing/2014/main" id="{4B2BB083-F1B0-43E1-86AE-FEBA450A272D}"/>
            </a:ext>
          </a:extLst>
        </xdr:cNvPr>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53425725" y="79629000"/>
          <a:ext cx="685800" cy="685800"/>
        </a:xfrm>
        <a:prstGeom prst="rect">
          <a:avLst/>
        </a:prstGeom>
      </xdr:spPr>
    </xdr:pic>
    <xdr:clientData/>
  </xdr:twoCellAnchor>
  <xdr:twoCellAnchor>
    <xdr:from>
      <xdr:col>48</xdr:col>
      <xdr:colOff>57150</xdr:colOff>
      <xdr:row>138</xdr:row>
      <xdr:rowOff>19049</xdr:rowOff>
    </xdr:from>
    <xdr:to>
      <xdr:col>48</xdr:col>
      <xdr:colOff>752475</xdr:colOff>
      <xdr:row>138</xdr:row>
      <xdr:rowOff>714374</xdr:rowOff>
    </xdr:to>
    <xdr:pic>
      <xdr:nvPicPr>
        <xdr:cNvPr id="371" name="Picture 370">
          <a:extLst>
            <a:ext uri="{FF2B5EF4-FFF2-40B4-BE49-F238E27FC236}">
              <a16:creationId xmlns:a16="http://schemas.microsoft.com/office/drawing/2014/main" id="{28E0C5D8-A3CA-4300-9F45-E8FD6AC63A99}"/>
            </a:ext>
          </a:extLst>
        </xdr:cNvPr>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53397150" y="81143474"/>
          <a:ext cx="695325" cy="695325"/>
        </a:xfrm>
        <a:prstGeom prst="rect">
          <a:avLst/>
        </a:prstGeom>
      </xdr:spPr>
    </xdr:pic>
    <xdr:clientData/>
  </xdr:twoCellAnchor>
  <xdr:twoCellAnchor>
    <xdr:from>
      <xdr:col>48</xdr:col>
      <xdr:colOff>76199</xdr:colOff>
      <xdr:row>141</xdr:row>
      <xdr:rowOff>38099</xdr:rowOff>
    </xdr:from>
    <xdr:to>
      <xdr:col>48</xdr:col>
      <xdr:colOff>781050</xdr:colOff>
      <xdr:row>141</xdr:row>
      <xdr:rowOff>742950</xdr:rowOff>
    </xdr:to>
    <xdr:pic>
      <xdr:nvPicPr>
        <xdr:cNvPr id="372" name="Picture 371">
          <a:extLst>
            <a:ext uri="{FF2B5EF4-FFF2-40B4-BE49-F238E27FC236}">
              <a16:creationId xmlns:a16="http://schemas.microsoft.com/office/drawing/2014/main" id="{A8CFCFCB-686D-4F35-B786-6FAD130DEA26}"/>
            </a:ext>
          </a:extLst>
        </xdr:cNvPr>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53416199" y="83477099"/>
          <a:ext cx="704851" cy="704851"/>
        </a:xfrm>
        <a:prstGeom prst="rect">
          <a:avLst/>
        </a:prstGeom>
      </xdr:spPr>
    </xdr:pic>
    <xdr:clientData/>
  </xdr:twoCellAnchor>
  <xdr:twoCellAnchor>
    <xdr:from>
      <xdr:col>48</xdr:col>
      <xdr:colOff>123826</xdr:colOff>
      <xdr:row>143</xdr:row>
      <xdr:rowOff>9526</xdr:rowOff>
    </xdr:from>
    <xdr:to>
      <xdr:col>48</xdr:col>
      <xdr:colOff>695326</xdr:colOff>
      <xdr:row>143</xdr:row>
      <xdr:rowOff>581026</xdr:rowOff>
    </xdr:to>
    <xdr:pic>
      <xdr:nvPicPr>
        <xdr:cNvPr id="373" name="Picture 372">
          <a:extLst>
            <a:ext uri="{FF2B5EF4-FFF2-40B4-BE49-F238E27FC236}">
              <a16:creationId xmlns:a16="http://schemas.microsoft.com/office/drawing/2014/main" id="{88607CD0-0A10-41EF-90A6-EE4CCAF10D4D}"/>
            </a:ext>
          </a:extLst>
        </xdr:cNvPr>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53463826" y="84820126"/>
          <a:ext cx="571500" cy="571500"/>
        </a:xfrm>
        <a:prstGeom prst="rect">
          <a:avLst/>
        </a:prstGeom>
      </xdr:spPr>
    </xdr:pic>
    <xdr:clientData/>
  </xdr:twoCellAnchor>
  <xdr:twoCellAnchor>
    <xdr:from>
      <xdr:col>48</xdr:col>
      <xdr:colOff>152400</xdr:colOff>
      <xdr:row>144</xdr:row>
      <xdr:rowOff>28575</xdr:rowOff>
    </xdr:from>
    <xdr:to>
      <xdr:col>48</xdr:col>
      <xdr:colOff>695325</xdr:colOff>
      <xdr:row>144</xdr:row>
      <xdr:rowOff>571500</xdr:rowOff>
    </xdr:to>
    <xdr:pic>
      <xdr:nvPicPr>
        <xdr:cNvPr id="374" name="Picture 373">
          <a:extLst>
            <a:ext uri="{FF2B5EF4-FFF2-40B4-BE49-F238E27FC236}">
              <a16:creationId xmlns:a16="http://schemas.microsoft.com/office/drawing/2014/main" id="{00CD3FA3-AA61-46D1-8A79-27C8380B4AD1}"/>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53492400" y="85439250"/>
          <a:ext cx="542925" cy="542925"/>
        </a:xfrm>
        <a:prstGeom prst="rect">
          <a:avLst/>
        </a:prstGeom>
      </xdr:spPr>
    </xdr:pic>
    <xdr:clientData/>
  </xdr:twoCellAnchor>
  <xdr:twoCellAnchor>
    <xdr:from>
      <xdr:col>48</xdr:col>
      <xdr:colOff>85726</xdr:colOff>
      <xdr:row>147</xdr:row>
      <xdr:rowOff>38101</xdr:rowOff>
    </xdr:from>
    <xdr:to>
      <xdr:col>48</xdr:col>
      <xdr:colOff>800100</xdr:colOff>
      <xdr:row>147</xdr:row>
      <xdr:rowOff>752475</xdr:rowOff>
    </xdr:to>
    <xdr:pic>
      <xdr:nvPicPr>
        <xdr:cNvPr id="375" name="Picture 374">
          <a:extLst>
            <a:ext uri="{FF2B5EF4-FFF2-40B4-BE49-F238E27FC236}">
              <a16:creationId xmlns:a16="http://schemas.microsoft.com/office/drawing/2014/main" id="{A6AEE671-4BE6-4713-88DF-F19E856AACE3}"/>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53425726" y="87591901"/>
          <a:ext cx="714374" cy="714374"/>
        </a:xfrm>
        <a:prstGeom prst="rect">
          <a:avLst/>
        </a:prstGeom>
      </xdr:spPr>
    </xdr:pic>
    <xdr:clientData/>
  </xdr:twoCellAnchor>
  <xdr:twoCellAnchor>
    <xdr:from>
      <xdr:col>48</xdr:col>
      <xdr:colOff>85724</xdr:colOff>
      <xdr:row>149</xdr:row>
      <xdr:rowOff>38099</xdr:rowOff>
    </xdr:from>
    <xdr:to>
      <xdr:col>48</xdr:col>
      <xdr:colOff>790575</xdr:colOff>
      <xdr:row>149</xdr:row>
      <xdr:rowOff>742950</xdr:rowOff>
    </xdr:to>
    <xdr:pic>
      <xdr:nvPicPr>
        <xdr:cNvPr id="376" name="Picture 375">
          <a:extLst>
            <a:ext uri="{FF2B5EF4-FFF2-40B4-BE49-F238E27FC236}">
              <a16:creationId xmlns:a16="http://schemas.microsoft.com/office/drawing/2014/main" id="{72948A28-2745-4B75-B83C-F4E009F17D3F}"/>
            </a:ext>
          </a:extLst>
        </xdr:cNvPr>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53425724" y="89134949"/>
          <a:ext cx="704851" cy="704851"/>
        </a:xfrm>
        <a:prstGeom prst="rect">
          <a:avLst/>
        </a:prstGeom>
      </xdr:spPr>
    </xdr:pic>
    <xdr:clientData/>
  </xdr:twoCellAnchor>
  <xdr:twoCellAnchor>
    <xdr:from>
      <xdr:col>48</xdr:col>
      <xdr:colOff>47625</xdr:colOff>
      <xdr:row>150</xdr:row>
      <xdr:rowOff>28575</xdr:rowOff>
    </xdr:from>
    <xdr:to>
      <xdr:col>48</xdr:col>
      <xdr:colOff>781049</xdr:colOff>
      <xdr:row>150</xdr:row>
      <xdr:rowOff>761999</xdr:rowOff>
    </xdr:to>
    <xdr:pic>
      <xdr:nvPicPr>
        <xdr:cNvPr id="377" name="Picture 376">
          <a:extLst>
            <a:ext uri="{FF2B5EF4-FFF2-40B4-BE49-F238E27FC236}">
              <a16:creationId xmlns:a16="http://schemas.microsoft.com/office/drawing/2014/main" id="{CC9F34F4-33EE-4DA5-A34C-28C0730F53A7}"/>
            </a:ext>
          </a:extLst>
        </xdr:cNvPr>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53387625" y="89896950"/>
          <a:ext cx="733424" cy="733424"/>
        </a:xfrm>
        <a:prstGeom prst="rect">
          <a:avLst/>
        </a:prstGeom>
      </xdr:spPr>
    </xdr:pic>
    <xdr:clientData/>
  </xdr:twoCellAnchor>
  <xdr:twoCellAnchor>
    <xdr:from>
      <xdr:col>48</xdr:col>
      <xdr:colOff>76201</xdr:colOff>
      <xdr:row>154</xdr:row>
      <xdr:rowOff>28576</xdr:rowOff>
    </xdr:from>
    <xdr:to>
      <xdr:col>48</xdr:col>
      <xdr:colOff>790575</xdr:colOff>
      <xdr:row>154</xdr:row>
      <xdr:rowOff>742950</xdr:rowOff>
    </xdr:to>
    <xdr:pic>
      <xdr:nvPicPr>
        <xdr:cNvPr id="378" name="Picture 377">
          <a:extLst>
            <a:ext uri="{FF2B5EF4-FFF2-40B4-BE49-F238E27FC236}">
              <a16:creationId xmlns:a16="http://schemas.microsoft.com/office/drawing/2014/main" id="{7EF8AB6E-9E14-43B4-B3A3-A014E41DBEDA}"/>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53416201" y="92983051"/>
          <a:ext cx="714374" cy="714374"/>
        </a:xfrm>
        <a:prstGeom prst="rect">
          <a:avLst/>
        </a:prstGeom>
      </xdr:spPr>
    </xdr:pic>
    <xdr:clientData/>
  </xdr:twoCellAnchor>
  <xdr:twoCellAnchor>
    <xdr:from>
      <xdr:col>48</xdr:col>
      <xdr:colOff>75281</xdr:colOff>
      <xdr:row>157</xdr:row>
      <xdr:rowOff>44823</xdr:rowOff>
    </xdr:from>
    <xdr:to>
      <xdr:col>48</xdr:col>
      <xdr:colOff>762000</xdr:colOff>
      <xdr:row>157</xdr:row>
      <xdr:rowOff>732036</xdr:rowOff>
    </xdr:to>
    <xdr:pic>
      <xdr:nvPicPr>
        <xdr:cNvPr id="379" name="Picture 378">
          <a:extLst>
            <a:ext uri="{FF2B5EF4-FFF2-40B4-BE49-F238E27FC236}">
              <a16:creationId xmlns:a16="http://schemas.microsoft.com/office/drawing/2014/main" id="{5D7BEF8E-43DF-4257-B211-5BB84F116B5B}"/>
            </a:ext>
          </a:extLst>
        </xdr:cNvPr>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53415281" y="95313873"/>
          <a:ext cx="686719" cy="687213"/>
        </a:xfrm>
        <a:prstGeom prst="rect">
          <a:avLst/>
        </a:prstGeom>
      </xdr:spPr>
    </xdr:pic>
    <xdr:clientData/>
  </xdr:twoCellAnchor>
  <xdr:twoCellAnchor>
    <xdr:from>
      <xdr:col>48</xdr:col>
      <xdr:colOff>78440</xdr:colOff>
      <xdr:row>158</xdr:row>
      <xdr:rowOff>44824</xdr:rowOff>
    </xdr:from>
    <xdr:to>
      <xdr:col>48</xdr:col>
      <xdr:colOff>806821</xdr:colOff>
      <xdr:row>159</xdr:row>
      <xdr:rowOff>-1</xdr:rowOff>
    </xdr:to>
    <xdr:pic>
      <xdr:nvPicPr>
        <xdr:cNvPr id="380" name="Picture 379">
          <a:extLst>
            <a:ext uri="{FF2B5EF4-FFF2-40B4-BE49-F238E27FC236}">
              <a16:creationId xmlns:a16="http://schemas.microsoft.com/office/drawing/2014/main" id="{578BF3A2-72FD-47E6-A8E3-DC4536CA49DD}"/>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53418440" y="96085399"/>
          <a:ext cx="728381" cy="726700"/>
        </a:xfrm>
        <a:prstGeom prst="rect">
          <a:avLst/>
        </a:prstGeom>
      </xdr:spPr>
    </xdr:pic>
    <xdr:clientData/>
  </xdr:twoCellAnchor>
  <xdr:twoCellAnchor>
    <xdr:from>
      <xdr:col>48</xdr:col>
      <xdr:colOff>89646</xdr:colOff>
      <xdr:row>160</xdr:row>
      <xdr:rowOff>22409</xdr:rowOff>
    </xdr:from>
    <xdr:to>
      <xdr:col>48</xdr:col>
      <xdr:colOff>806825</xdr:colOff>
      <xdr:row>160</xdr:row>
      <xdr:rowOff>739588</xdr:rowOff>
    </xdr:to>
    <xdr:pic>
      <xdr:nvPicPr>
        <xdr:cNvPr id="381" name="Picture 380">
          <a:extLst>
            <a:ext uri="{FF2B5EF4-FFF2-40B4-BE49-F238E27FC236}">
              <a16:creationId xmlns:a16="http://schemas.microsoft.com/office/drawing/2014/main" id="{34DDB6DD-BE97-4CF7-AE12-E3A985C082D5}"/>
            </a:ext>
          </a:extLst>
        </xdr:cNvPr>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53429646" y="97606034"/>
          <a:ext cx="717179" cy="717179"/>
        </a:xfrm>
        <a:prstGeom prst="rect">
          <a:avLst/>
        </a:prstGeom>
      </xdr:spPr>
    </xdr:pic>
    <xdr:clientData/>
  </xdr:twoCellAnchor>
  <xdr:twoCellAnchor>
    <xdr:from>
      <xdr:col>48</xdr:col>
      <xdr:colOff>89647</xdr:colOff>
      <xdr:row>162</xdr:row>
      <xdr:rowOff>22412</xdr:rowOff>
    </xdr:from>
    <xdr:to>
      <xdr:col>48</xdr:col>
      <xdr:colOff>791134</xdr:colOff>
      <xdr:row>162</xdr:row>
      <xdr:rowOff>723899</xdr:rowOff>
    </xdr:to>
    <xdr:pic>
      <xdr:nvPicPr>
        <xdr:cNvPr id="382" name="Picture 381">
          <a:extLst>
            <a:ext uri="{FF2B5EF4-FFF2-40B4-BE49-F238E27FC236}">
              <a16:creationId xmlns:a16="http://schemas.microsoft.com/office/drawing/2014/main" id="{F0D1AD2A-BA84-4C83-AC84-A8E51C3057B1}"/>
            </a:ext>
          </a:extLst>
        </xdr:cNvPr>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53429647" y="99149087"/>
          <a:ext cx="701487" cy="701487"/>
        </a:xfrm>
        <a:prstGeom prst="rect">
          <a:avLst/>
        </a:prstGeom>
      </xdr:spPr>
    </xdr:pic>
    <xdr:clientData/>
  </xdr:twoCellAnchor>
  <xdr:twoCellAnchor>
    <xdr:from>
      <xdr:col>48</xdr:col>
      <xdr:colOff>100852</xdr:colOff>
      <xdr:row>164</xdr:row>
      <xdr:rowOff>22411</xdr:rowOff>
    </xdr:from>
    <xdr:to>
      <xdr:col>48</xdr:col>
      <xdr:colOff>795617</xdr:colOff>
      <xdr:row>164</xdr:row>
      <xdr:rowOff>717176</xdr:rowOff>
    </xdr:to>
    <xdr:pic>
      <xdr:nvPicPr>
        <xdr:cNvPr id="383" name="Picture 382">
          <a:extLst>
            <a:ext uri="{FF2B5EF4-FFF2-40B4-BE49-F238E27FC236}">
              <a16:creationId xmlns:a16="http://schemas.microsoft.com/office/drawing/2014/main" id="{CF60B4A7-6A9B-4013-B1E1-C7599A55F65B}"/>
            </a:ext>
          </a:extLst>
        </xdr:cNvPr>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53440852" y="100692136"/>
          <a:ext cx="694765" cy="694765"/>
        </a:xfrm>
        <a:prstGeom prst="rect">
          <a:avLst/>
        </a:prstGeom>
      </xdr:spPr>
    </xdr:pic>
    <xdr:clientData/>
  </xdr:twoCellAnchor>
  <xdr:twoCellAnchor>
    <xdr:from>
      <xdr:col>48</xdr:col>
      <xdr:colOff>22412</xdr:colOff>
      <xdr:row>166</xdr:row>
      <xdr:rowOff>26894</xdr:rowOff>
    </xdr:from>
    <xdr:to>
      <xdr:col>48</xdr:col>
      <xdr:colOff>847692</xdr:colOff>
      <xdr:row>166</xdr:row>
      <xdr:rowOff>728382</xdr:rowOff>
    </xdr:to>
    <xdr:pic>
      <xdr:nvPicPr>
        <xdr:cNvPr id="384" name="Picture 383">
          <a:extLst>
            <a:ext uri="{FF2B5EF4-FFF2-40B4-BE49-F238E27FC236}">
              <a16:creationId xmlns:a16="http://schemas.microsoft.com/office/drawing/2014/main" id="{CD386ACF-16F6-4245-BC63-79F3A32120A4}"/>
            </a:ext>
          </a:extLst>
        </xdr:cNvPr>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53362412" y="102239669"/>
          <a:ext cx="825280" cy="701488"/>
        </a:xfrm>
        <a:prstGeom prst="rect">
          <a:avLst/>
        </a:prstGeom>
      </xdr:spPr>
    </xdr:pic>
    <xdr:clientData/>
  </xdr:twoCellAnchor>
  <xdr:twoCellAnchor>
    <xdr:from>
      <xdr:col>48</xdr:col>
      <xdr:colOff>112058</xdr:colOff>
      <xdr:row>167</xdr:row>
      <xdr:rowOff>56027</xdr:rowOff>
    </xdr:from>
    <xdr:to>
      <xdr:col>48</xdr:col>
      <xdr:colOff>806823</xdr:colOff>
      <xdr:row>167</xdr:row>
      <xdr:rowOff>750792</xdr:rowOff>
    </xdr:to>
    <xdr:pic>
      <xdr:nvPicPr>
        <xdr:cNvPr id="385" name="Picture 384">
          <a:extLst>
            <a:ext uri="{FF2B5EF4-FFF2-40B4-BE49-F238E27FC236}">
              <a16:creationId xmlns:a16="http://schemas.microsoft.com/office/drawing/2014/main" id="{53A75BD7-68CB-4A7C-B123-03E9F8D87D14}"/>
            </a:ext>
          </a:extLst>
        </xdr:cNvPr>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53452058" y="103040327"/>
          <a:ext cx="694765" cy="694765"/>
        </a:xfrm>
        <a:prstGeom prst="rect">
          <a:avLst/>
        </a:prstGeom>
      </xdr:spPr>
    </xdr:pic>
    <xdr:clientData/>
  </xdr:twoCellAnchor>
  <xdr:twoCellAnchor>
    <xdr:from>
      <xdr:col>48</xdr:col>
      <xdr:colOff>156882</xdr:colOff>
      <xdr:row>168</xdr:row>
      <xdr:rowOff>33618</xdr:rowOff>
    </xdr:from>
    <xdr:to>
      <xdr:col>48</xdr:col>
      <xdr:colOff>802340</xdr:colOff>
      <xdr:row>168</xdr:row>
      <xdr:rowOff>679076</xdr:rowOff>
    </xdr:to>
    <xdr:pic>
      <xdr:nvPicPr>
        <xdr:cNvPr id="386" name="Picture 385">
          <a:extLst>
            <a:ext uri="{FF2B5EF4-FFF2-40B4-BE49-F238E27FC236}">
              <a16:creationId xmlns:a16="http://schemas.microsoft.com/office/drawing/2014/main" id="{E578999D-E030-4EC2-AB0E-D454110147E1}"/>
            </a:ext>
          </a:extLst>
        </xdr:cNvPr>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53496882" y="103789443"/>
          <a:ext cx="645458" cy="645458"/>
        </a:xfrm>
        <a:prstGeom prst="rect">
          <a:avLst/>
        </a:prstGeom>
      </xdr:spPr>
    </xdr:pic>
    <xdr:clientData/>
  </xdr:twoCellAnchor>
  <xdr:twoCellAnchor>
    <xdr:from>
      <xdr:col>48</xdr:col>
      <xdr:colOff>67235</xdr:colOff>
      <xdr:row>170</xdr:row>
      <xdr:rowOff>22412</xdr:rowOff>
    </xdr:from>
    <xdr:to>
      <xdr:col>48</xdr:col>
      <xdr:colOff>795617</xdr:colOff>
      <xdr:row>170</xdr:row>
      <xdr:rowOff>750794</xdr:rowOff>
    </xdr:to>
    <xdr:pic>
      <xdr:nvPicPr>
        <xdr:cNvPr id="387" name="Picture 386">
          <a:extLst>
            <a:ext uri="{FF2B5EF4-FFF2-40B4-BE49-F238E27FC236}">
              <a16:creationId xmlns:a16="http://schemas.microsoft.com/office/drawing/2014/main" id="{176B9976-6B4A-45C9-BB55-D1476C2FC75F}"/>
            </a:ext>
          </a:extLst>
        </xdr:cNvPr>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53407235" y="105321287"/>
          <a:ext cx="728382" cy="728382"/>
        </a:xfrm>
        <a:prstGeom prst="rect">
          <a:avLst/>
        </a:prstGeom>
      </xdr:spPr>
    </xdr:pic>
    <xdr:clientData/>
  </xdr:twoCellAnchor>
  <xdr:twoCellAnchor>
    <xdr:from>
      <xdr:col>48</xdr:col>
      <xdr:colOff>67236</xdr:colOff>
      <xdr:row>171</xdr:row>
      <xdr:rowOff>33617</xdr:rowOff>
    </xdr:from>
    <xdr:to>
      <xdr:col>48</xdr:col>
      <xdr:colOff>795617</xdr:colOff>
      <xdr:row>171</xdr:row>
      <xdr:rowOff>761998</xdr:rowOff>
    </xdr:to>
    <xdr:pic>
      <xdr:nvPicPr>
        <xdr:cNvPr id="388" name="Picture 387">
          <a:extLst>
            <a:ext uri="{FF2B5EF4-FFF2-40B4-BE49-F238E27FC236}">
              <a16:creationId xmlns:a16="http://schemas.microsoft.com/office/drawing/2014/main" id="{A7668981-D45C-410B-B2AA-89232F7359DA}"/>
            </a:ext>
          </a:extLst>
        </xdr:cNvPr>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53407236" y="106104017"/>
          <a:ext cx="728381" cy="728381"/>
        </a:xfrm>
        <a:prstGeom prst="rect">
          <a:avLst/>
        </a:prstGeom>
      </xdr:spPr>
    </xdr:pic>
    <xdr:clientData/>
  </xdr:twoCellAnchor>
  <xdr:twoCellAnchor>
    <xdr:from>
      <xdr:col>48</xdr:col>
      <xdr:colOff>89648</xdr:colOff>
      <xdr:row>172</xdr:row>
      <xdr:rowOff>22413</xdr:rowOff>
    </xdr:from>
    <xdr:to>
      <xdr:col>48</xdr:col>
      <xdr:colOff>806824</xdr:colOff>
      <xdr:row>172</xdr:row>
      <xdr:rowOff>739589</xdr:rowOff>
    </xdr:to>
    <xdr:pic>
      <xdr:nvPicPr>
        <xdr:cNvPr id="389" name="Picture 388">
          <a:extLst>
            <a:ext uri="{FF2B5EF4-FFF2-40B4-BE49-F238E27FC236}">
              <a16:creationId xmlns:a16="http://schemas.microsoft.com/office/drawing/2014/main" id="{A8E8D7C9-FB9E-4A9C-A879-69B5235AE374}"/>
            </a:ext>
          </a:extLst>
        </xdr:cNvPr>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53429648" y="106864338"/>
          <a:ext cx="717176" cy="717176"/>
        </a:xfrm>
        <a:prstGeom prst="rect">
          <a:avLst/>
        </a:prstGeom>
      </xdr:spPr>
    </xdr:pic>
    <xdr:clientData/>
  </xdr:twoCellAnchor>
  <xdr:twoCellAnchor>
    <xdr:from>
      <xdr:col>48</xdr:col>
      <xdr:colOff>78441</xdr:colOff>
      <xdr:row>177</xdr:row>
      <xdr:rowOff>44823</xdr:rowOff>
    </xdr:from>
    <xdr:to>
      <xdr:col>48</xdr:col>
      <xdr:colOff>773206</xdr:colOff>
      <xdr:row>177</xdr:row>
      <xdr:rowOff>739588</xdr:rowOff>
    </xdr:to>
    <xdr:pic>
      <xdr:nvPicPr>
        <xdr:cNvPr id="390" name="Picture 389">
          <a:extLst>
            <a:ext uri="{FF2B5EF4-FFF2-40B4-BE49-F238E27FC236}">
              <a16:creationId xmlns:a16="http://schemas.microsoft.com/office/drawing/2014/main" id="{E6A618AD-CF0E-4AA7-AAE9-4610477CFF5F}"/>
            </a:ext>
          </a:extLst>
        </xdr:cNvPr>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53418441" y="110744373"/>
          <a:ext cx="694765" cy="694765"/>
        </a:xfrm>
        <a:prstGeom prst="rect">
          <a:avLst/>
        </a:prstGeom>
      </xdr:spPr>
    </xdr:pic>
    <xdr:clientData/>
  </xdr:twoCellAnchor>
  <xdr:twoCellAnchor>
    <xdr:from>
      <xdr:col>48</xdr:col>
      <xdr:colOff>56029</xdr:colOff>
      <xdr:row>179</xdr:row>
      <xdr:rowOff>33617</xdr:rowOff>
    </xdr:from>
    <xdr:to>
      <xdr:col>48</xdr:col>
      <xdr:colOff>784412</xdr:colOff>
      <xdr:row>179</xdr:row>
      <xdr:rowOff>762000</xdr:rowOff>
    </xdr:to>
    <xdr:pic>
      <xdr:nvPicPr>
        <xdr:cNvPr id="391" name="Picture 390">
          <a:extLst>
            <a:ext uri="{FF2B5EF4-FFF2-40B4-BE49-F238E27FC236}">
              <a16:creationId xmlns:a16="http://schemas.microsoft.com/office/drawing/2014/main" id="{54424EC6-9E4F-45F3-B367-626CAFD69187}"/>
            </a:ext>
          </a:extLst>
        </xdr:cNvPr>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53396029" y="112276217"/>
          <a:ext cx="728383" cy="728383"/>
        </a:xfrm>
        <a:prstGeom prst="rect">
          <a:avLst/>
        </a:prstGeom>
      </xdr:spPr>
    </xdr:pic>
    <xdr:clientData/>
  </xdr:twoCellAnchor>
  <xdr:twoCellAnchor>
    <xdr:from>
      <xdr:col>48</xdr:col>
      <xdr:colOff>89645</xdr:colOff>
      <xdr:row>181</xdr:row>
      <xdr:rowOff>56029</xdr:rowOff>
    </xdr:from>
    <xdr:to>
      <xdr:col>48</xdr:col>
      <xdr:colOff>773204</xdr:colOff>
      <xdr:row>181</xdr:row>
      <xdr:rowOff>739588</xdr:rowOff>
    </xdr:to>
    <xdr:pic>
      <xdr:nvPicPr>
        <xdr:cNvPr id="392" name="Picture 391">
          <a:extLst>
            <a:ext uri="{FF2B5EF4-FFF2-40B4-BE49-F238E27FC236}">
              <a16:creationId xmlns:a16="http://schemas.microsoft.com/office/drawing/2014/main" id="{08FE2B25-CA84-4FD0-A906-7A1EBB09285E}"/>
            </a:ext>
          </a:extLst>
        </xdr:cNvPr>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53429645" y="113841679"/>
          <a:ext cx="683559" cy="683559"/>
        </a:xfrm>
        <a:prstGeom prst="rect">
          <a:avLst/>
        </a:prstGeom>
      </xdr:spPr>
    </xdr:pic>
    <xdr:clientData/>
  </xdr:twoCellAnchor>
  <xdr:twoCellAnchor>
    <xdr:from>
      <xdr:col>48</xdr:col>
      <xdr:colOff>67236</xdr:colOff>
      <xdr:row>182</xdr:row>
      <xdr:rowOff>44824</xdr:rowOff>
    </xdr:from>
    <xdr:to>
      <xdr:col>48</xdr:col>
      <xdr:colOff>750795</xdr:colOff>
      <xdr:row>182</xdr:row>
      <xdr:rowOff>728383</xdr:rowOff>
    </xdr:to>
    <xdr:pic>
      <xdr:nvPicPr>
        <xdr:cNvPr id="393" name="Picture 392">
          <a:extLst>
            <a:ext uri="{FF2B5EF4-FFF2-40B4-BE49-F238E27FC236}">
              <a16:creationId xmlns:a16="http://schemas.microsoft.com/office/drawing/2014/main" id="{EF315308-1182-4811-B1C7-3788387F2F81}"/>
            </a:ext>
          </a:extLst>
        </xdr:cNvPr>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53407236" y="114601999"/>
          <a:ext cx="683559" cy="683559"/>
        </a:xfrm>
        <a:prstGeom prst="rect">
          <a:avLst/>
        </a:prstGeom>
      </xdr:spPr>
    </xdr:pic>
    <xdr:clientData/>
  </xdr:twoCellAnchor>
  <xdr:twoCellAnchor>
    <xdr:from>
      <xdr:col>48</xdr:col>
      <xdr:colOff>179293</xdr:colOff>
      <xdr:row>87</xdr:row>
      <xdr:rowOff>33618</xdr:rowOff>
    </xdr:from>
    <xdr:to>
      <xdr:col>48</xdr:col>
      <xdr:colOff>717176</xdr:colOff>
      <xdr:row>88</xdr:row>
      <xdr:rowOff>1</xdr:rowOff>
    </xdr:to>
    <xdr:pic>
      <xdr:nvPicPr>
        <xdr:cNvPr id="394" name="Picture 393">
          <a:extLst>
            <a:ext uri="{FF2B5EF4-FFF2-40B4-BE49-F238E27FC236}">
              <a16:creationId xmlns:a16="http://schemas.microsoft.com/office/drawing/2014/main" id="{93B6745A-1196-4686-813A-A63460682A48}"/>
            </a:ext>
          </a:extLst>
        </xdr:cNvPr>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53519293" y="49535043"/>
          <a:ext cx="537883" cy="537883"/>
        </a:xfrm>
        <a:prstGeom prst="rect">
          <a:avLst/>
        </a:prstGeom>
      </xdr:spPr>
    </xdr:pic>
    <xdr:clientData/>
  </xdr:twoCellAnchor>
  <xdr:twoCellAnchor>
    <xdr:from>
      <xdr:col>48</xdr:col>
      <xdr:colOff>33616</xdr:colOff>
      <xdr:row>183</xdr:row>
      <xdr:rowOff>22411</xdr:rowOff>
    </xdr:from>
    <xdr:to>
      <xdr:col>48</xdr:col>
      <xdr:colOff>784411</xdr:colOff>
      <xdr:row>184</xdr:row>
      <xdr:rowOff>0</xdr:rowOff>
    </xdr:to>
    <xdr:pic>
      <xdr:nvPicPr>
        <xdr:cNvPr id="395" name="Picture 394">
          <a:extLst>
            <a:ext uri="{FF2B5EF4-FFF2-40B4-BE49-F238E27FC236}">
              <a16:creationId xmlns:a16="http://schemas.microsoft.com/office/drawing/2014/main" id="{4B50B5B5-96EB-4A10-9F93-72833A6FCE54}"/>
            </a:ext>
          </a:extLst>
        </xdr:cNvPr>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53373616" y="115351111"/>
          <a:ext cx="750795" cy="749114"/>
        </a:xfrm>
        <a:prstGeom prst="rect">
          <a:avLst/>
        </a:prstGeom>
      </xdr:spPr>
    </xdr:pic>
    <xdr:clientData/>
  </xdr:twoCellAnchor>
  <xdr:twoCellAnchor>
    <xdr:from>
      <xdr:col>48</xdr:col>
      <xdr:colOff>78441</xdr:colOff>
      <xdr:row>184</xdr:row>
      <xdr:rowOff>22412</xdr:rowOff>
    </xdr:from>
    <xdr:to>
      <xdr:col>48</xdr:col>
      <xdr:colOff>829236</xdr:colOff>
      <xdr:row>185</xdr:row>
      <xdr:rowOff>1</xdr:rowOff>
    </xdr:to>
    <xdr:pic>
      <xdr:nvPicPr>
        <xdr:cNvPr id="396" name="Picture 395">
          <a:extLst>
            <a:ext uri="{FF2B5EF4-FFF2-40B4-BE49-F238E27FC236}">
              <a16:creationId xmlns:a16="http://schemas.microsoft.com/office/drawing/2014/main" id="{0E2D7C9E-AA77-4E07-A616-7725EB2353B7}"/>
            </a:ext>
          </a:extLst>
        </xdr:cNvPr>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53418441" y="116122637"/>
          <a:ext cx="750795" cy="749114"/>
        </a:xfrm>
        <a:prstGeom prst="rect">
          <a:avLst/>
        </a:prstGeom>
      </xdr:spPr>
    </xdr:pic>
    <xdr:clientData/>
  </xdr:twoCellAnchor>
  <xdr:twoCellAnchor>
    <xdr:from>
      <xdr:col>48</xdr:col>
      <xdr:colOff>67236</xdr:colOff>
      <xdr:row>185</xdr:row>
      <xdr:rowOff>44823</xdr:rowOff>
    </xdr:from>
    <xdr:to>
      <xdr:col>48</xdr:col>
      <xdr:colOff>773208</xdr:colOff>
      <xdr:row>185</xdr:row>
      <xdr:rowOff>750795</xdr:rowOff>
    </xdr:to>
    <xdr:pic>
      <xdr:nvPicPr>
        <xdr:cNvPr id="397" name="Picture 396">
          <a:extLst>
            <a:ext uri="{FF2B5EF4-FFF2-40B4-BE49-F238E27FC236}">
              <a16:creationId xmlns:a16="http://schemas.microsoft.com/office/drawing/2014/main" id="{CBBB8522-E94D-47BA-8564-82E4876CE65A}"/>
            </a:ext>
          </a:extLst>
        </xdr:cNvPr>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53407236" y="116916573"/>
          <a:ext cx="705972" cy="705972"/>
        </a:xfrm>
        <a:prstGeom prst="rect">
          <a:avLst/>
        </a:prstGeom>
      </xdr:spPr>
    </xdr:pic>
    <xdr:clientData/>
  </xdr:twoCellAnchor>
  <xdr:twoCellAnchor>
    <xdr:from>
      <xdr:col>48</xdr:col>
      <xdr:colOff>44823</xdr:colOff>
      <xdr:row>188</xdr:row>
      <xdr:rowOff>33618</xdr:rowOff>
    </xdr:from>
    <xdr:to>
      <xdr:col>48</xdr:col>
      <xdr:colOff>773206</xdr:colOff>
      <xdr:row>188</xdr:row>
      <xdr:rowOff>762001</xdr:rowOff>
    </xdr:to>
    <xdr:pic>
      <xdr:nvPicPr>
        <xdr:cNvPr id="398" name="Picture 397">
          <a:extLst>
            <a:ext uri="{FF2B5EF4-FFF2-40B4-BE49-F238E27FC236}">
              <a16:creationId xmlns:a16="http://schemas.microsoft.com/office/drawing/2014/main" id="{9D40FC12-6855-4ED9-BCF6-2D085780CBDB}"/>
            </a:ext>
          </a:extLst>
        </xdr:cNvPr>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53384823" y="119219943"/>
          <a:ext cx="728383" cy="728383"/>
        </a:xfrm>
        <a:prstGeom prst="rect">
          <a:avLst/>
        </a:prstGeom>
      </xdr:spPr>
    </xdr:pic>
    <xdr:clientData/>
  </xdr:twoCellAnchor>
  <xdr:twoCellAnchor>
    <xdr:from>
      <xdr:col>48</xdr:col>
      <xdr:colOff>78442</xdr:colOff>
      <xdr:row>189</xdr:row>
      <xdr:rowOff>33618</xdr:rowOff>
    </xdr:from>
    <xdr:to>
      <xdr:col>48</xdr:col>
      <xdr:colOff>784412</xdr:colOff>
      <xdr:row>189</xdr:row>
      <xdr:rowOff>739588</xdr:rowOff>
    </xdr:to>
    <xdr:pic>
      <xdr:nvPicPr>
        <xdr:cNvPr id="399" name="Picture 398">
          <a:extLst>
            <a:ext uri="{FF2B5EF4-FFF2-40B4-BE49-F238E27FC236}">
              <a16:creationId xmlns:a16="http://schemas.microsoft.com/office/drawing/2014/main" id="{746824B5-D13F-47E8-B76A-E14E2D114C1B}"/>
            </a:ext>
          </a:extLst>
        </xdr:cNvPr>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53418442" y="119991468"/>
          <a:ext cx="705970" cy="705970"/>
        </a:xfrm>
        <a:prstGeom prst="rect">
          <a:avLst/>
        </a:prstGeom>
      </xdr:spPr>
    </xdr:pic>
    <xdr:clientData/>
  </xdr:twoCellAnchor>
  <xdr:twoCellAnchor>
    <xdr:from>
      <xdr:col>48</xdr:col>
      <xdr:colOff>100851</xdr:colOff>
      <xdr:row>190</xdr:row>
      <xdr:rowOff>33617</xdr:rowOff>
    </xdr:from>
    <xdr:to>
      <xdr:col>48</xdr:col>
      <xdr:colOff>795617</xdr:colOff>
      <xdr:row>190</xdr:row>
      <xdr:rowOff>728383</xdr:rowOff>
    </xdr:to>
    <xdr:pic>
      <xdr:nvPicPr>
        <xdr:cNvPr id="400" name="Picture 399">
          <a:extLst>
            <a:ext uri="{FF2B5EF4-FFF2-40B4-BE49-F238E27FC236}">
              <a16:creationId xmlns:a16="http://schemas.microsoft.com/office/drawing/2014/main" id="{6372F7D1-4218-4A38-A6ED-7BE133A5A267}"/>
            </a:ext>
          </a:extLst>
        </xdr:cNvPr>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53440851" y="120762992"/>
          <a:ext cx="694766" cy="694766"/>
        </a:xfrm>
        <a:prstGeom prst="rect">
          <a:avLst/>
        </a:prstGeom>
      </xdr:spPr>
    </xdr:pic>
    <xdr:clientData/>
  </xdr:twoCellAnchor>
  <xdr:twoCellAnchor>
    <xdr:from>
      <xdr:col>48</xdr:col>
      <xdr:colOff>67236</xdr:colOff>
      <xdr:row>195</xdr:row>
      <xdr:rowOff>22412</xdr:rowOff>
    </xdr:from>
    <xdr:to>
      <xdr:col>48</xdr:col>
      <xdr:colOff>784412</xdr:colOff>
      <xdr:row>195</xdr:row>
      <xdr:rowOff>739588</xdr:rowOff>
    </xdr:to>
    <xdr:pic>
      <xdr:nvPicPr>
        <xdr:cNvPr id="401" name="Picture 400">
          <a:extLst>
            <a:ext uri="{FF2B5EF4-FFF2-40B4-BE49-F238E27FC236}">
              <a16:creationId xmlns:a16="http://schemas.microsoft.com/office/drawing/2014/main" id="{678D5E38-F8D4-4518-BA37-8A439B2A50CF}"/>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53407236" y="124609412"/>
          <a:ext cx="717176" cy="717176"/>
        </a:xfrm>
        <a:prstGeom prst="rect">
          <a:avLst/>
        </a:prstGeom>
      </xdr:spPr>
    </xdr:pic>
    <xdr:clientData/>
  </xdr:twoCellAnchor>
  <xdr:twoCellAnchor>
    <xdr:from>
      <xdr:col>48</xdr:col>
      <xdr:colOff>67233</xdr:colOff>
      <xdr:row>196</xdr:row>
      <xdr:rowOff>44822</xdr:rowOff>
    </xdr:from>
    <xdr:to>
      <xdr:col>48</xdr:col>
      <xdr:colOff>761998</xdr:colOff>
      <xdr:row>196</xdr:row>
      <xdr:rowOff>739587</xdr:rowOff>
    </xdr:to>
    <xdr:pic>
      <xdr:nvPicPr>
        <xdr:cNvPr id="402" name="Picture 401">
          <a:extLst>
            <a:ext uri="{FF2B5EF4-FFF2-40B4-BE49-F238E27FC236}">
              <a16:creationId xmlns:a16="http://schemas.microsoft.com/office/drawing/2014/main" id="{C927D24F-BCCB-486A-BD99-8CFB9CFFBEEC}"/>
            </a:ext>
          </a:extLst>
        </xdr:cNvPr>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53407233" y="125403347"/>
          <a:ext cx="694765" cy="694765"/>
        </a:xfrm>
        <a:prstGeom prst="rect">
          <a:avLst/>
        </a:prstGeom>
      </xdr:spPr>
    </xdr:pic>
    <xdr:clientData/>
  </xdr:twoCellAnchor>
  <xdr:twoCellAnchor>
    <xdr:from>
      <xdr:col>48</xdr:col>
      <xdr:colOff>78441</xdr:colOff>
      <xdr:row>197</xdr:row>
      <xdr:rowOff>44822</xdr:rowOff>
    </xdr:from>
    <xdr:to>
      <xdr:col>48</xdr:col>
      <xdr:colOff>773206</xdr:colOff>
      <xdr:row>197</xdr:row>
      <xdr:rowOff>739587</xdr:rowOff>
    </xdr:to>
    <xdr:pic>
      <xdr:nvPicPr>
        <xdr:cNvPr id="403" name="Picture 402">
          <a:extLst>
            <a:ext uri="{FF2B5EF4-FFF2-40B4-BE49-F238E27FC236}">
              <a16:creationId xmlns:a16="http://schemas.microsoft.com/office/drawing/2014/main" id="{DCB12C28-E372-4482-B091-2ADFAA3D93E5}"/>
            </a:ext>
          </a:extLst>
        </xdr:cNvPr>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53418441" y="126174872"/>
          <a:ext cx="694765" cy="694765"/>
        </a:xfrm>
        <a:prstGeom prst="rect">
          <a:avLst/>
        </a:prstGeom>
      </xdr:spPr>
    </xdr:pic>
    <xdr:clientData/>
  </xdr:twoCellAnchor>
  <xdr:twoCellAnchor>
    <xdr:from>
      <xdr:col>48</xdr:col>
      <xdr:colOff>67234</xdr:colOff>
      <xdr:row>198</xdr:row>
      <xdr:rowOff>22411</xdr:rowOff>
    </xdr:from>
    <xdr:to>
      <xdr:col>48</xdr:col>
      <xdr:colOff>795617</xdr:colOff>
      <xdr:row>198</xdr:row>
      <xdr:rowOff>750794</xdr:rowOff>
    </xdr:to>
    <xdr:pic>
      <xdr:nvPicPr>
        <xdr:cNvPr id="404" name="Picture 403">
          <a:extLst>
            <a:ext uri="{FF2B5EF4-FFF2-40B4-BE49-F238E27FC236}">
              <a16:creationId xmlns:a16="http://schemas.microsoft.com/office/drawing/2014/main" id="{1650FC52-01F9-4EEB-AD1A-C6071B063137}"/>
            </a:ext>
          </a:extLst>
        </xdr:cNvPr>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53407234" y="126923986"/>
          <a:ext cx="728383" cy="728383"/>
        </a:xfrm>
        <a:prstGeom prst="rect">
          <a:avLst/>
        </a:prstGeom>
      </xdr:spPr>
    </xdr:pic>
    <xdr:clientData/>
  </xdr:twoCellAnchor>
  <xdr:twoCellAnchor>
    <xdr:from>
      <xdr:col>48</xdr:col>
      <xdr:colOff>56030</xdr:colOff>
      <xdr:row>199</xdr:row>
      <xdr:rowOff>33617</xdr:rowOff>
    </xdr:from>
    <xdr:to>
      <xdr:col>48</xdr:col>
      <xdr:colOff>779929</xdr:colOff>
      <xdr:row>199</xdr:row>
      <xdr:rowOff>757516</xdr:rowOff>
    </xdr:to>
    <xdr:pic>
      <xdr:nvPicPr>
        <xdr:cNvPr id="405" name="Picture 404">
          <a:extLst>
            <a:ext uri="{FF2B5EF4-FFF2-40B4-BE49-F238E27FC236}">
              <a16:creationId xmlns:a16="http://schemas.microsoft.com/office/drawing/2014/main" id="{C0545E64-8A0A-4A95-BC57-D4A3E7811ADA}"/>
            </a:ext>
          </a:extLst>
        </xdr:cNvPr>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53396030" y="127706717"/>
          <a:ext cx="723899" cy="723899"/>
        </a:xfrm>
        <a:prstGeom prst="rect">
          <a:avLst/>
        </a:prstGeom>
      </xdr:spPr>
    </xdr:pic>
    <xdr:clientData/>
  </xdr:twoCellAnchor>
  <xdr:twoCellAnchor>
    <xdr:from>
      <xdr:col>48</xdr:col>
      <xdr:colOff>67235</xdr:colOff>
      <xdr:row>201</xdr:row>
      <xdr:rowOff>33618</xdr:rowOff>
    </xdr:from>
    <xdr:to>
      <xdr:col>48</xdr:col>
      <xdr:colOff>784411</xdr:colOff>
      <xdr:row>201</xdr:row>
      <xdr:rowOff>750794</xdr:rowOff>
    </xdr:to>
    <xdr:pic>
      <xdr:nvPicPr>
        <xdr:cNvPr id="406" name="Picture 405">
          <a:extLst>
            <a:ext uri="{FF2B5EF4-FFF2-40B4-BE49-F238E27FC236}">
              <a16:creationId xmlns:a16="http://schemas.microsoft.com/office/drawing/2014/main" id="{686BDDF1-F8D9-4FF0-8F37-DECA903A7099}"/>
            </a:ext>
          </a:extLst>
        </xdr:cNvPr>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53407235" y="129249768"/>
          <a:ext cx="717176" cy="717176"/>
        </a:xfrm>
        <a:prstGeom prst="rect">
          <a:avLst/>
        </a:prstGeom>
      </xdr:spPr>
    </xdr:pic>
    <xdr:clientData/>
  </xdr:twoCellAnchor>
  <xdr:twoCellAnchor>
    <xdr:from>
      <xdr:col>48</xdr:col>
      <xdr:colOff>89647</xdr:colOff>
      <xdr:row>202</xdr:row>
      <xdr:rowOff>44823</xdr:rowOff>
    </xdr:from>
    <xdr:to>
      <xdr:col>48</xdr:col>
      <xdr:colOff>784412</xdr:colOff>
      <xdr:row>202</xdr:row>
      <xdr:rowOff>739588</xdr:rowOff>
    </xdr:to>
    <xdr:pic>
      <xdr:nvPicPr>
        <xdr:cNvPr id="407" name="Picture 406">
          <a:extLst>
            <a:ext uri="{FF2B5EF4-FFF2-40B4-BE49-F238E27FC236}">
              <a16:creationId xmlns:a16="http://schemas.microsoft.com/office/drawing/2014/main" id="{771C4457-E758-4974-99A0-021A271A9A79}"/>
            </a:ext>
          </a:extLst>
        </xdr:cNvPr>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53429647" y="130032498"/>
          <a:ext cx="694765" cy="694765"/>
        </a:xfrm>
        <a:prstGeom prst="rect">
          <a:avLst/>
        </a:prstGeom>
      </xdr:spPr>
    </xdr:pic>
    <xdr:clientData/>
  </xdr:twoCellAnchor>
  <xdr:twoCellAnchor>
    <xdr:from>
      <xdr:col>48</xdr:col>
      <xdr:colOff>72278</xdr:colOff>
      <xdr:row>203</xdr:row>
      <xdr:rowOff>65555</xdr:rowOff>
    </xdr:from>
    <xdr:to>
      <xdr:col>48</xdr:col>
      <xdr:colOff>751354</xdr:colOff>
      <xdr:row>203</xdr:row>
      <xdr:rowOff>744631</xdr:rowOff>
    </xdr:to>
    <xdr:pic>
      <xdr:nvPicPr>
        <xdr:cNvPr id="408" name="Picture 407">
          <a:extLst>
            <a:ext uri="{FF2B5EF4-FFF2-40B4-BE49-F238E27FC236}">
              <a16:creationId xmlns:a16="http://schemas.microsoft.com/office/drawing/2014/main" id="{85B080C0-A082-479B-A699-242EEA3C2E18}"/>
            </a:ext>
          </a:extLst>
        </xdr:cNvPr>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53412278" y="130824755"/>
          <a:ext cx="679076" cy="679076"/>
        </a:xfrm>
        <a:prstGeom prst="rect">
          <a:avLst/>
        </a:prstGeom>
      </xdr:spPr>
    </xdr:pic>
    <xdr:clientData/>
  </xdr:twoCellAnchor>
  <xdr:twoCellAnchor>
    <xdr:from>
      <xdr:col>48</xdr:col>
      <xdr:colOff>78442</xdr:colOff>
      <xdr:row>208</xdr:row>
      <xdr:rowOff>44823</xdr:rowOff>
    </xdr:from>
    <xdr:to>
      <xdr:col>48</xdr:col>
      <xdr:colOff>779929</xdr:colOff>
      <xdr:row>208</xdr:row>
      <xdr:rowOff>746310</xdr:rowOff>
    </xdr:to>
    <xdr:pic>
      <xdr:nvPicPr>
        <xdr:cNvPr id="409" name="Picture 408">
          <a:extLst>
            <a:ext uri="{FF2B5EF4-FFF2-40B4-BE49-F238E27FC236}">
              <a16:creationId xmlns:a16="http://schemas.microsoft.com/office/drawing/2014/main" id="{C04572D2-F63B-4A96-B8C2-F778BC256458}"/>
            </a:ext>
          </a:extLst>
        </xdr:cNvPr>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53418442" y="134661648"/>
          <a:ext cx="701487" cy="701487"/>
        </a:xfrm>
        <a:prstGeom prst="rect">
          <a:avLst/>
        </a:prstGeom>
      </xdr:spPr>
    </xdr:pic>
    <xdr:clientData/>
  </xdr:twoCellAnchor>
  <xdr:twoCellAnchor>
    <xdr:from>
      <xdr:col>48</xdr:col>
      <xdr:colOff>100854</xdr:colOff>
      <xdr:row>222</xdr:row>
      <xdr:rowOff>67235</xdr:rowOff>
    </xdr:from>
    <xdr:to>
      <xdr:col>48</xdr:col>
      <xdr:colOff>779929</xdr:colOff>
      <xdr:row>222</xdr:row>
      <xdr:rowOff>746310</xdr:rowOff>
    </xdr:to>
    <xdr:pic>
      <xdr:nvPicPr>
        <xdr:cNvPr id="410" name="Picture 409">
          <a:extLst>
            <a:ext uri="{FF2B5EF4-FFF2-40B4-BE49-F238E27FC236}">
              <a16:creationId xmlns:a16="http://schemas.microsoft.com/office/drawing/2014/main" id="{4BB50D31-8377-456B-9A7D-CCAB6BF611DE}"/>
            </a:ext>
          </a:extLst>
        </xdr:cNvPr>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53440854" y="145485410"/>
          <a:ext cx="679075" cy="679075"/>
        </a:xfrm>
        <a:prstGeom prst="rect">
          <a:avLst/>
        </a:prstGeom>
      </xdr:spPr>
    </xdr:pic>
    <xdr:clientData/>
  </xdr:twoCellAnchor>
  <xdr:twoCellAnchor>
    <xdr:from>
      <xdr:col>48</xdr:col>
      <xdr:colOff>56030</xdr:colOff>
      <xdr:row>290</xdr:row>
      <xdr:rowOff>33618</xdr:rowOff>
    </xdr:from>
    <xdr:to>
      <xdr:col>48</xdr:col>
      <xdr:colOff>784412</xdr:colOff>
      <xdr:row>290</xdr:row>
      <xdr:rowOff>762000</xdr:rowOff>
    </xdr:to>
    <xdr:pic>
      <xdr:nvPicPr>
        <xdr:cNvPr id="411" name="Picture 410">
          <a:extLst>
            <a:ext uri="{FF2B5EF4-FFF2-40B4-BE49-F238E27FC236}">
              <a16:creationId xmlns:a16="http://schemas.microsoft.com/office/drawing/2014/main" id="{41219307-99F2-43DA-B9D4-5C1F3BF04A00}"/>
            </a:ext>
          </a:extLst>
        </xdr:cNvPr>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53396030" y="195934293"/>
          <a:ext cx="728382" cy="728382"/>
        </a:xfrm>
        <a:prstGeom prst="rect">
          <a:avLst/>
        </a:prstGeom>
      </xdr:spPr>
    </xdr:pic>
    <xdr:clientData/>
  </xdr:twoCellAnchor>
  <xdr:twoCellAnchor>
    <xdr:from>
      <xdr:col>48</xdr:col>
      <xdr:colOff>89646</xdr:colOff>
      <xdr:row>310</xdr:row>
      <xdr:rowOff>33616</xdr:rowOff>
    </xdr:from>
    <xdr:to>
      <xdr:col>48</xdr:col>
      <xdr:colOff>806825</xdr:colOff>
      <xdr:row>310</xdr:row>
      <xdr:rowOff>750795</xdr:rowOff>
    </xdr:to>
    <xdr:pic>
      <xdr:nvPicPr>
        <xdr:cNvPr id="412" name="Picture 411">
          <a:extLst>
            <a:ext uri="{FF2B5EF4-FFF2-40B4-BE49-F238E27FC236}">
              <a16:creationId xmlns:a16="http://schemas.microsoft.com/office/drawing/2014/main" id="{47460146-BF87-4D11-9DF7-3F4317D6F320}"/>
            </a:ext>
          </a:extLst>
        </xdr:cNvPr>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53429646" y="211364791"/>
          <a:ext cx="717179" cy="717179"/>
        </a:xfrm>
        <a:prstGeom prst="rect">
          <a:avLst/>
        </a:prstGeom>
      </xdr:spPr>
    </xdr:pic>
    <xdr:clientData/>
  </xdr:twoCellAnchor>
  <xdr:twoCellAnchor>
    <xdr:from>
      <xdr:col>48</xdr:col>
      <xdr:colOff>44823</xdr:colOff>
      <xdr:row>298</xdr:row>
      <xdr:rowOff>33618</xdr:rowOff>
    </xdr:from>
    <xdr:to>
      <xdr:col>48</xdr:col>
      <xdr:colOff>773206</xdr:colOff>
      <xdr:row>298</xdr:row>
      <xdr:rowOff>762001</xdr:rowOff>
    </xdr:to>
    <xdr:pic>
      <xdr:nvPicPr>
        <xdr:cNvPr id="413" name="Picture 412">
          <a:extLst>
            <a:ext uri="{FF2B5EF4-FFF2-40B4-BE49-F238E27FC236}">
              <a16:creationId xmlns:a16="http://schemas.microsoft.com/office/drawing/2014/main" id="{0861BD15-D37C-41AF-9889-592E4D044612}"/>
            </a:ext>
          </a:extLst>
        </xdr:cNvPr>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53384823" y="202106493"/>
          <a:ext cx="728383" cy="728383"/>
        </a:xfrm>
        <a:prstGeom prst="rect">
          <a:avLst/>
        </a:prstGeom>
      </xdr:spPr>
    </xdr:pic>
    <xdr:clientData/>
  </xdr:twoCellAnchor>
  <xdr:twoCellAnchor>
    <xdr:from>
      <xdr:col>48</xdr:col>
      <xdr:colOff>100853</xdr:colOff>
      <xdr:row>297</xdr:row>
      <xdr:rowOff>67236</xdr:rowOff>
    </xdr:from>
    <xdr:to>
      <xdr:col>48</xdr:col>
      <xdr:colOff>746310</xdr:colOff>
      <xdr:row>297</xdr:row>
      <xdr:rowOff>712693</xdr:rowOff>
    </xdr:to>
    <xdr:pic>
      <xdr:nvPicPr>
        <xdr:cNvPr id="414" name="Picture 413">
          <a:extLst>
            <a:ext uri="{FF2B5EF4-FFF2-40B4-BE49-F238E27FC236}">
              <a16:creationId xmlns:a16="http://schemas.microsoft.com/office/drawing/2014/main" id="{B2137D95-7CA8-4E0B-8152-4413FA88DA18}"/>
            </a:ext>
          </a:extLst>
        </xdr:cNvPr>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53440853" y="201368586"/>
          <a:ext cx="645457" cy="645457"/>
        </a:xfrm>
        <a:prstGeom prst="rect">
          <a:avLst/>
        </a:prstGeom>
      </xdr:spPr>
    </xdr:pic>
    <xdr:clientData/>
  </xdr:twoCellAnchor>
  <xdr:twoCellAnchor>
    <xdr:from>
      <xdr:col>48</xdr:col>
      <xdr:colOff>80120</xdr:colOff>
      <xdr:row>295</xdr:row>
      <xdr:rowOff>16248</xdr:rowOff>
    </xdr:from>
    <xdr:to>
      <xdr:col>48</xdr:col>
      <xdr:colOff>786092</xdr:colOff>
      <xdr:row>295</xdr:row>
      <xdr:rowOff>722220</xdr:rowOff>
    </xdr:to>
    <xdr:pic>
      <xdr:nvPicPr>
        <xdr:cNvPr id="415" name="Picture 414">
          <a:extLst>
            <a:ext uri="{FF2B5EF4-FFF2-40B4-BE49-F238E27FC236}">
              <a16:creationId xmlns:a16="http://schemas.microsoft.com/office/drawing/2014/main" id="{F0F87BFB-68CD-4975-A051-D43D088DC7D2}"/>
            </a:ext>
          </a:extLst>
        </xdr:cNvPr>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53420120" y="199774548"/>
          <a:ext cx="705972" cy="705972"/>
        </a:xfrm>
        <a:prstGeom prst="rect">
          <a:avLst/>
        </a:prstGeom>
      </xdr:spPr>
    </xdr:pic>
    <xdr:clientData/>
  </xdr:twoCellAnchor>
  <xdr:twoCellAnchor>
    <xdr:from>
      <xdr:col>48</xdr:col>
      <xdr:colOff>112058</xdr:colOff>
      <xdr:row>226</xdr:row>
      <xdr:rowOff>67235</xdr:rowOff>
    </xdr:from>
    <xdr:to>
      <xdr:col>48</xdr:col>
      <xdr:colOff>784412</xdr:colOff>
      <xdr:row>226</xdr:row>
      <xdr:rowOff>739589</xdr:rowOff>
    </xdr:to>
    <xdr:pic>
      <xdr:nvPicPr>
        <xdr:cNvPr id="416" name="Picture 415">
          <a:extLst>
            <a:ext uri="{FF2B5EF4-FFF2-40B4-BE49-F238E27FC236}">
              <a16:creationId xmlns:a16="http://schemas.microsoft.com/office/drawing/2014/main" id="{6120B05C-233F-4AC7-9024-820A262F1082}"/>
            </a:ext>
          </a:extLst>
        </xdr:cNvPr>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53452058" y="148571510"/>
          <a:ext cx="672354" cy="672354"/>
        </a:xfrm>
        <a:prstGeom prst="rect">
          <a:avLst/>
        </a:prstGeom>
      </xdr:spPr>
    </xdr:pic>
    <xdr:clientData/>
  </xdr:twoCellAnchor>
  <xdr:twoCellAnchor>
    <xdr:from>
      <xdr:col>48</xdr:col>
      <xdr:colOff>78439</xdr:colOff>
      <xdr:row>229</xdr:row>
      <xdr:rowOff>44824</xdr:rowOff>
    </xdr:from>
    <xdr:to>
      <xdr:col>48</xdr:col>
      <xdr:colOff>773205</xdr:colOff>
      <xdr:row>229</xdr:row>
      <xdr:rowOff>739590</xdr:rowOff>
    </xdr:to>
    <xdr:pic>
      <xdr:nvPicPr>
        <xdr:cNvPr id="417" name="Picture 416">
          <a:extLst>
            <a:ext uri="{FF2B5EF4-FFF2-40B4-BE49-F238E27FC236}">
              <a16:creationId xmlns:a16="http://schemas.microsoft.com/office/drawing/2014/main" id="{F73659B1-4862-4F40-B76D-A8E3D3CE6E9C}"/>
            </a:ext>
          </a:extLst>
        </xdr:cNvPr>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53418439" y="150863674"/>
          <a:ext cx="694766" cy="694766"/>
        </a:xfrm>
        <a:prstGeom prst="rect">
          <a:avLst/>
        </a:prstGeom>
      </xdr:spPr>
    </xdr:pic>
    <xdr:clientData/>
  </xdr:twoCellAnchor>
  <xdr:twoCellAnchor>
    <xdr:from>
      <xdr:col>48</xdr:col>
      <xdr:colOff>123263</xdr:colOff>
      <xdr:row>230</xdr:row>
      <xdr:rowOff>56029</xdr:rowOff>
    </xdr:from>
    <xdr:to>
      <xdr:col>48</xdr:col>
      <xdr:colOff>784411</xdr:colOff>
      <xdr:row>230</xdr:row>
      <xdr:rowOff>717177</xdr:rowOff>
    </xdr:to>
    <xdr:pic>
      <xdr:nvPicPr>
        <xdr:cNvPr id="418" name="Picture 417">
          <a:extLst>
            <a:ext uri="{FF2B5EF4-FFF2-40B4-BE49-F238E27FC236}">
              <a16:creationId xmlns:a16="http://schemas.microsoft.com/office/drawing/2014/main" id="{1B729038-7B6C-4913-9882-45DA7A4254EC}"/>
            </a:ext>
          </a:extLst>
        </xdr:cNvPr>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53463263" y="151646404"/>
          <a:ext cx="661148" cy="661148"/>
        </a:xfrm>
        <a:prstGeom prst="rect">
          <a:avLst/>
        </a:prstGeom>
      </xdr:spPr>
    </xdr:pic>
    <xdr:clientData/>
  </xdr:twoCellAnchor>
  <xdr:twoCellAnchor>
    <xdr:from>
      <xdr:col>48</xdr:col>
      <xdr:colOff>78440</xdr:colOff>
      <xdr:row>231</xdr:row>
      <xdr:rowOff>33620</xdr:rowOff>
    </xdr:from>
    <xdr:to>
      <xdr:col>48</xdr:col>
      <xdr:colOff>739586</xdr:colOff>
      <xdr:row>231</xdr:row>
      <xdr:rowOff>694766</xdr:rowOff>
    </xdr:to>
    <xdr:pic>
      <xdr:nvPicPr>
        <xdr:cNvPr id="419" name="Picture 418">
          <a:extLst>
            <a:ext uri="{FF2B5EF4-FFF2-40B4-BE49-F238E27FC236}">
              <a16:creationId xmlns:a16="http://schemas.microsoft.com/office/drawing/2014/main" id="{DEA4622D-4A78-4F7E-96F8-D094562B6DFE}"/>
            </a:ext>
          </a:extLst>
        </xdr:cNvPr>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53418440" y="152395520"/>
          <a:ext cx="661146" cy="661146"/>
        </a:xfrm>
        <a:prstGeom prst="rect">
          <a:avLst/>
        </a:prstGeom>
      </xdr:spPr>
    </xdr:pic>
    <xdr:clientData/>
  </xdr:twoCellAnchor>
  <xdr:twoCellAnchor>
    <xdr:from>
      <xdr:col>48</xdr:col>
      <xdr:colOff>56028</xdr:colOff>
      <xdr:row>233</xdr:row>
      <xdr:rowOff>44823</xdr:rowOff>
    </xdr:from>
    <xdr:to>
      <xdr:col>48</xdr:col>
      <xdr:colOff>750793</xdr:colOff>
      <xdr:row>233</xdr:row>
      <xdr:rowOff>739588</xdr:rowOff>
    </xdr:to>
    <xdr:pic>
      <xdr:nvPicPr>
        <xdr:cNvPr id="420" name="Picture 419">
          <a:extLst>
            <a:ext uri="{FF2B5EF4-FFF2-40B4-BE49-F238E27FC236}">
              <a16:creationId xmlns:a16="http://schemas.microsoft.com/office/drawing/2014/main" id="{D15438B6-4302-4192-AFDE-3F36D7B5CA41}"/>
            </a:ext>
          </a:extLst>
        </xdr:cNvPr>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53396028" y="153949773"/>
          <a:ext cx="694765" cy="694765"/>
        </a:xfrm>
        <a:prstGeom prst="rect">
          <a:avLst/>
        </a:prstGeom>
      </xdr:spPr>
    </xdr:pic>
    <xdr:clientData/>
  </xdr:twoCellAnchor>
  <xdr:twoCellAnchor>
    <xdr:from>
      <xdr:col>48</xdr:col>
      <xdr:colOff>89645</xdr:colOff>
      <xdr:row>234</xdr:row>
      <xdr:rowOff>33616</xdr:rowOff>
    </xdr:from>
    <xdr:to>
      <xdr:col>48</xdr:col>
      <xdr:colOff>818028</xdr:colOff>
      <xdr:row>234</xdr:row>
      <xdr:rowOff>761999</xdr:rowOff>
    </xdr:to>
    <xdr:pic>
      <xdr:nvPicPr>
        <xdr:cNvPr id="422" name="Picture 421">
          <a:extLst>
            <a:ext uri="{FF2B5EF4-FFF2-40B4-BE49-F238E27FC236}">
              <a16:creationId xmlns:a16="http://schemas.microsoft.com/office/drawing/2014/main" id="{9817D868-50DE-4E3A-B924-E56C8BE0C705}"/>
            </a:ext>
          </a:extLst>
        </xdr:cNvPr>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53429645" y="154710091"/>
          <a:ext cx="728383" cy="728383"/>
        </a:xfrm>
        <a:prstGeom prst="rect">
          <a:avLst/>
        </a:prstGeom>
      </xdr:spPr>
    </xdr:pic>
    <xdr:clientData/>
  </xdr:twoCellAnchor>
  <xdr:twoCellAnchor>
    <xdr:from>
      <xdr:col>48</xdr:col>
      <xdr:colOff>67236</xdr:colOff>
      <xdr:row>235</xdr:row>
      <xdr:rowOff>22411</xdr:rowOff>
    </xdr:from>
    <xdr:to>
      <xdr:col>48</xdr:col>
      <xdr:colOff>784411</xdr:colOff>
      <xdr:row>235</xdr:row>
      <xdr:rowOff>739586</xdr:rowOff>
    </xdr:to>
    <xdr:pic>
      <xdr:nvPicPr>
        <xdr:cNvPr id="423" name="Picture 422">
          <a:extLst>
            <a:ext uri="{FF2B5EF4-FFF2-40B4-BE49-F238E27FC236}">
              <a16:creationId xmlns:a16="http://schemas.microsoft.com/office/drawing/2014/main" id="{CC27467C-B162-4672-B1BF-233C5F726006}"/>
            </a:ext>
          </a:extLst>
        </xdr:cNvPr>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53407236" y="155470411"/>
          <a:ext cx="717175" cy="717175"/>
        </a:xfrm>
        <a:prstGeom prst="rect">
          <a:avLst/>
        </a:prstGeom>
      </xdr:spPr>
    </xdr:pic>
    <xdr:clientData/>
  </xdr:twoCellAnchor>
  <xdr:twoCellAnchor>
    <xdr:from>
      <xdr:col>48</xdr:col>
      <xdr:colOff>56028</xdr:colOff>
      <xdr:row>236</xdr:row>
      <xdr:rowOff>22410</xdr:rowOff>
    </xdr:from>
    <xdr:to>
      <xdr:col>48</xdr:col>
      <xdr:colOff>795617</xdr:colOff>
      <xdr:row>236</xdr:row>
      <xdr:rowOff>761999</xdr:rowOff>
    </xdr:to>
    <xdr:pic>
      <xdr:nvPicPr>
        <xdr:cNvPr id="424" name="Picture 423">
          <a:extLst>
            <a:ext uri="{FF2B5EF4-FFF2-40B4-BE49-F238E27FC236}">
              <a16:creationId xmlns:a16="http://schemas.microsoft.com/office/drawing/2014/main" id="{C12D5336-9F33-4589-9EC4-E7D9F060FB11}"/>
            </a:ext>
          </a:extLst>
        </xdr:cNvPr>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53396028" y="156241935"/>
          <a:ext cx="739589" cy="739589"/>
        </a:xfrm>
        <a:prstGeom prst="rect">
          <a:avLst/>
        </a:prstGeom>
      </xdr:spPr>
    </xdr:pic>
    <xdr:clientData/>
  </xdr:twoCellAnchor>
  <xdr:twoCellAnchor>
    <xdr:from>
      <xdr:col>48</xdr:col>
      <xdr:colOff>67234</xdr:colOff>
      <xdr:row>238</xdr:row>
      <xdr:rowOff>22411</xdr:rowOff>
    </xdr:from>
    <xdr:to>
      <xdr:col>48</xdr:col>
      <xdr:colOff>791133</xdr:colOff>
      <xdr:row>238</xdr:row>
      <xdr:rowOff>746310</xdr:rowOff>
    </xdr:to>
    <xdr:pic>
      <xdr:nvPicPr>
        <xdr:cNvPr id="425" name="Picture 424">
          <a:extLst>
            <a:ext uri="{FF2B5EF4-FFF2-40B4-BE49-F238E27FC236}">
              <a16:creationId xmlns:a16="http://schemas.microsoft.com/office/drawing/2014/main" id="{23AF09CD-CE8D-4053-8898-A16F599D08A7}"/>
            </a:ext>
          </a:extLst>
        </xdr:cNvPr>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53407234" y="157784986"/>
          <a:ext cx="723899" cy="723899"/>
        </a:xfrm>
        <a:prstGeom prst="rect">
          <a:avLst/>
        </a:prstGeom>
      </xdr:spPr>
    </xdr:pic>
    <xdr:clientData/>
  </xdr:twoCellAnchor>
  <xdr:twoCellAnchor>
    <xdr:from>
      <xdr:col>48</xdr:col>
      <xdr:colOff>145675</xdr:colOff>
      <xdr:row>239</xdr:row>
      <xdr:rowOff>11207</xdr:rowOff>
    </xdr:from>
    <xdr:to>
      <xdr:col>48</xdr:col>
      <xdr:colOff>717176</xdr:colOff>
      <xdr:row>239</xdr:row>
      <xdr:rowOff>582708</xdr:rowOff>
    </xdr:to>
    <xdr:pic>
      <xdr:nvPicPr>
        <xdr:cNvPr id="426" name="Picture 425">
          <a:extLst>
            <a:ext uri="{FF2B5EF4-FFF2-40B4-BE49-F238E27FC236}">
              <a16:creationId xmlns:a16="http://schemas.microsoft.com/office/drawing/2014/main" id="{A4C18449-598A-4D69-850C-72B352F79E89}"/>
            </a:ext>
          </a:extLst>
        </xdr:cNvPr>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53485675" y="158545307"/>
          <a:ext cx="571501" cy="571501"/>
        </a:xfrm>
        <a:prstGeom prst="rect">
          <a:avLst/>
        </a:prstGeom>
      </xdr:spPr>
    </xdr:pic>
    <xdr:clientData/>
  </xdr:twoCellAnchor>
  <xdr:twoCellAnchor>
    <xdr:from>
      <xdr:col>48</xdr:col>
      <xdr:colOff>201707</xdr:colOff>
      <xdr:row>240</xdr:row>
      <xdr:rowOff>33618</xdr:rowOff>
    </xdr:from>
    <xdr:to>
      <xdr:col>48</xdr:col>
      <xdr:colOff>649941</xdr:colOff>
      <xdr:row>240</xdr:row>
      <xdr:rowOff>481852</xdr:rowOff>
    </xdr:to>
    <xdr:pic>
      <xdr:nvPicPr>
        <xdr:cNvPr id="427" name="Picture 426">
          <a:extLst>
            <a:ext uri="{FF2B5EF4-FFF2-40B4-BE49-F238E27FC236}">
              <a16:creationId xmlns:a16="http://schemas.microsoft.com/office/drawing/2014/main" id="{F2006488-0B4E-4690-9536-7EAB16829305}"/>
            </a:ext>
          </a:extLst>
        </xdr:cNvPr>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53541707" y="159167793"/>
          <a:ext cx="448234" cy="438709"/>
        </a:xfrm>
        <a:prstGeom prst="rect">
          <a:avLst/>
        </a:prstGeom>
      </xdr:spPr>
    </xdr:pic>
    <xdr:clientData/>
  </xdr:twoCellAnchor>
  <xdr:twoCellAnchor>
    <xdr:from>
      <xdr:col>48</xdr:col>
      <xdr:colOff>145677</xdr:colOff>
      <xdr:row>241</xdr:row>
      <xdr:rowOff>33617</xdr:rowOff>
    </xdr:from>
    <xdr:to>
      <xdr:col>48</xdr:col>
      <xdr:colOff>656665</xdr:colOff>
      <xdr:row>241</xdr:row>
      <xdr:rowOff>544605</xdr:rowOff>
    </xdr:to>
    <xdr:pic>
      <xdr:nvPicPr>
        <xdr:cNvPr id="428" name="Picture 427">
          <a:extLst>
            <a:ext uri="{FF2B5EF4-FFF2-40B4-BE49-F238E27FC236}">
              <a16:creationId xmlns:a16="http://schemas.microsoft.com/office/drawing/2014/main" id="{0482B827-0D3A-4B27-82B1-CB4F98A9753A}"/>
            </a:ext>
          </a:extLst>
        </xdr:cNvPr>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53485677" y="159644042"/>
          <a:ext cx="510988" cy="510988"/>
        </a:xfrm>
        <a:prstGeom prst="rect">
          <a:avLst/>
        </a:prstGeom>
      </xdr:spPr>
    </xdr:pic>
    <xdr:clientData/>
  </xdr:twoCellAnchor>
  <xdr:twoCellAnchor>
    <xdr:from>
      <xdr:col>48</xdr:col>
      <xdr:colOff>190499</xdr:colOff>
      <xdr:row>242</xdr:row>
      <xdr:rowOff>22410</xdr:rowOff>
    </xdr:from>
    <xdr:to>
      <xdr:col>48</xdr:col>
      <xdr:colOff>705970</xdr:colOff>
      <xdr:row>242</xdr:row>
      <xdr:rowOff>537881</xdr:rowOff>
    </xdr:to>
    <xdr:pic>
      <xdr:nvPicPr>
        <xdr:cNvPr id="429" name="Picture 428">
          <a:extLst>
            <a:ext uri="{FF2B5EF4-FFF2-40B4-BE49-F238E27FC236}">
              <a16:creationId xmlns:a16="http://schemas.microsoft.com/office/drawing/2014/main" id="{D67DC7FC-33BD-44D1-BFEE-E66FE79A9648}"/>
            </a:ext>
          </a:extLst>
        </xdr:cNvPr>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53530499" y="160204335"/>
          <a:ext cx="515471" cy="515471"/>
        </a:xfrm>
        <a:prstGeom prst="rect">
          <a:avLst/>
        </a:prstGeom>
      </xdr:spPr>
    </xdr:pic>
    <xdr:clientData/>
  </xdr:twoCellAnchor>
  <xdr:twoCellAnchor>
    <xdr:from>
      <xdr:col>48</xdr:col>
      <xdr:colOff>62753</xdr:colOff>
      <xdr:row>250</xdr:row>
      <xdr:rowOff>44824</xdr:rowOff>
    </xdr:from>
    <xdr:to>
      <xdr:col>48</xdr:col>
      <xdr:colOff>746310</xdr:colOff>
      <xdr:row>250</xdr:row>
      <xdr:rowOff>728381</xdr:rowOff>
    </xdr:to>
    <xdr:pic>
      <xdr:nvPicPr>
        <xdr:cNvPr id="430" name="Picture 429">
          <a:extLst>
            <a:ext uri="{FF2B5EF4-FFF2-40B4-BE49-F238E27FC236}">
              <a16:creationId xmlns:a16="http://schemas.microsoft.com/office/drawing/2014/main" id="{513C8DDC-5789-471D-B97B-DB792182E741}"/>
            </a:ext>
          </a:extLst>
        </xdr:cNvPr>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53402753" y="165856024"/>
          <a:ext cx="683557" cy="683557"/>
        </a:xfrm>
        <a:prstGeom prst="rect">
          <a:avLst/>
        </a:prstGeom>
      </xdr:spPr>
    </xdr:pic>
    <xdr:clientData/>
  </xdr:twoCellAnchor>
  <xdr:twoCellAnchor>
    <xdr:from>
      <xdr:col>48</xdr:col>
      <xdr:colOff>89647</xdr:colOff>
      <xdr:row>248</xdr:row>
      <xdr:rowOff>44825</xdr:rowOff>
    </xdr:from>
    <xdr:to>
      <xdr:col>48</xdr:col>
      <xdr:colOff>757517</xdr:colOff>
      <xdr:row>248</xdr:row>
      <xdr:rowOff>712695</xdr:rowOff>
    </xdr:to>
    <xdr:pic>
      <xdr:nvPicPr>
        <xdr:cNvPr id="431" name="Picture 430">
          <a:extLst>
            <a:ext uri="{FF2B5EF4-FFF2-40B4-BE49-F238E27FC236}">
              <a16:creationId xmlns:a16="http://schemas.microsoft.com/office/drawing/2014/main" id="{08087889-2516-449A-AE2F-DF220D56C1A8}"/>
            </a:ext>
          </a:extLst>
        </xdr:cNvPr>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53429647" y="164312975"/>
          <a:ext cx="667870" cy="667870"/>
        </a:xfrm>
        <a:prstGeom prst="rect">
          <a:avLst/>
        </a:prstGeom>
      </xdr:spPr>
    </xdr:pic>
    <xdr:clientData/>
  </xdr:twoCellAnchor>
  <xdr:twoCellAnchor>
    <xdr:from>
      <xdr:col>48</xdr:col>
      <xdr:colOff>89648</xdr:colOff>
      <xdr:row>251</xdr:row>
      <xdr:rowOff>56029</xdr:rowOff>
    </xdr:from>
    <xdr:to>
      <xdr:col>48</xdr:col>
      <xdr:colOff>773208</xdr:colOff>
      <xdr:row>251</xdr:row>
      <xdr:rowOff>739589</xdr:rowOff>
    </xdr:to>
    <xdr:pic>
      <xdr:nvPicPr>
        <xdr:cNvPr id="432" name="Picture 431">
          <a:extLst>
            <a:ext uri="{FF2B5EF4-FFF2-40B4-BE49-F238E27FC236}">
              <a16:creationId xmlns:a16="http://schemas.microsoft.com/office/drawing/2014/main" id="{43901F3D-D8FF-4C21-8224-1DB76EDFD364}"/>
            </a:ext>
          </a:extLst>
        </xdr:cNvPr>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53429648" y="166638754"/>
          <a:ext cx="683560" cy="683560"/>
        </a:xfrm>
        <a:prstGeom prst="rect">
          <a:avLst/>
        </a:prstGeom>
      </xdr:spPr>
    </xdr:pic>
    <xdr:clientData/>
  </xdr:twoCellAnchor>
  <xdr:twoCellAnchor>
    <xdr:from>
      <xdr:col>48</xdr:col>
      <xdr:colOff>89645</xdr:colOff>
      <xdr:row>249</xdr:row>
      <xdr:rowOff>33617</xdr:rowOff>
    </xdr:from>
    <xdr:to>
      <xdr:col>48</xdr:col>
      <xdr:colOff>791135</xdr:colOff>
      <xdr:row>249</xdr:row>
      <xdr:rowOff>735107</xdr:rowOff>
    </xdr:to>
    <xdr:pic>
      <xdr:nvPicPr>
        <xdr:cNvPr id="433" name="Picture 432">
          <a:extLst>
            <a:ext uri="{FF2B5EF4-FFF2-40B4-BE49-F238E27FC236}">
              <a16:creationId xmlns:a16="http://schemas.microsoft.com/office/drawing/2014/main" id="{C451CF13-CDE1-49E7-B5E9-5D211A2BDB09}"/>
            </a:ext>
          </a:extLst>
        </xdr:cNvPr>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53429645" y="165073292"/>
          <a:ext cx="701490" cy="701490"/>
        </a:xfrm>
        <a:prstGeom prst="rect">
          <a:avLst/>
        </a:prstGeom>
      </xdr:spPr>
    </xdr:pic>
    <xdr:clientData/>
  </xdr:twoCellAnchor>
  <xdr:twoCellAnchor>
    <xdr:from>
      <xdr:col>48</xdr:col>
      <xdr:colOff>89649</xdr:colOff>
      <xdr:row>247</xdr:row>
      <xdr:rowOff>56031</xdr:rowOff>
    </xdr:from>
    <xdr:to>
      <xdr:col>48</xdr:col>
      <xdr:colOff>762001</xdr:colOff>
      <xdr:row>247</xdr:row>
      <xdr:rowOff>728383</xdr:rowOff>
    </xdr:to>
    <xdr:pic>
      <xdr:nvPicPr>
        <xdr:cNvPr id="434" name="Picture 433">
          <a:extLst>
            <a:ext uri="{FF2B5EF4-FFF2-40B4-BE49-F238E27FC236}">
              <a16:creationId xmlns:a16="http://schemas.microsoft.com/office/drawing/2014/main" id="{285A8EB4-9F84-4389-BC7E-8D0E8913483A}"/>
            </a:ext>
          </a:extLst>
        </xdr:cNvPr>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53429649" y="163552656"/>
          <a:ext cx="672352" cy="672352"/>
        </a:xfrm>
        <a:prstGeom prst="rect">
          <a:avLst/>
        </a:prstGeom>
      </xdr:spPr>
    </xdr:pic>
    <xdr:clientData/>
  </xdr:twoCellAnchor>
  <xdr:twoCellAnchor>
    <xdr:from>
      <xdr:col>48</xdr:col>
      <xdr:colOff>89646</xdr:colOff>
      <xdr:row>246</xdr:row>
      <xdr:rowOff>44822</xdr:rowOff>
    </xdr:from>
    <xdr:to>
      <xdr:col>48</xdr:col>
      <xdr:colOff>779929</xdr:colOff>
      <xdr:row>246</xdr:row>
      <xdr:rowOff>735105</xdr:rowOff>
    </xdr:to>
    <xdr:pic>
      <xdr:nvPicPr>
        <xdr:cNvPr id="435" name="Picture 434">
          <a:extLst>
            <a:ext uri="{FF2B5EF4-FFF2-40B4-BE49-F238E27FC236}">
              <a16:creationId xmlns:a16="http://schemas.microsoft.com/office/drawing/2014/main" id="{B033CDB0-52B9-4964-B352-B900A39441DF}"/>
            </a:ext>
          </a:extLst>
        </xdr:cNvPr>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53429646" y="162769922"/>
          <a:ext cx="690283" cy="690283"/>
        </a:xfrm>
        <a:prstGeom prst="rect">
          <a:avLst/>
        </a:prstGeom>
      </xdr:spPr>
    </xdr:pic>
    <xdr:clientData/>
  </xdr:twoCellAnchor>
  <xdr:twoCellAnchor>
    <xdr:from>
      <xdr:col>48</xdr:col>
      <xdr:colOff>89647</xdr:colOff>
      <xdr:row>252</xdr:row>
      <xdr:rowOff>51546</xdr:rowOff>
    </xdr:from>
    <xdr:to>
      <xdr:col>48</xdr:col>
      <xdr:colOff>795618</xdr:colOff>
      <xdr:row>252</xdr:row>
      <xdr:rowOff>757517</xdr:rowOff>
    </xdr:to>
    <xdr:pic>
      <xdr:nvPicPr>
        <xdr:cNvPr id="436" name="Picture 435">
          <a:extLst>
            <a:ext uri="{FF2B5EF4-FFF2-40B4-BE49-F238E27FC236}">
              <a16:creationId xmlns:a16="http://schemas.microsoft.com/office/drawing/2014/main" id="{E0FCE31B-03A2-4455-9E38-ADDEBAA65808}"/>
            </a:ext>
          </a:extLst>
        </xdr:cNvPr>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53429647" y="167405796"/>
          <a:ext cx="705971" cy="705971"/>
        </a:xfrm>
        <a:prstGeom prst="rect">
          <a:avLst/>
        </a:prstGeom>
      </xdr:spPr>
    </xdr:pic>
    <xdr:clientData/>
  </xdr:twoCellAnchor>
  <xdr:twoCellAnchor>
    <xdr:from>
      <xdr:col>48</xdr:col>
      <xdr:colOff>67235</xdr:colOff>
      <xdr:row>253</xdr:row>
      <xdr:rowOff>26825</xdr:rowOff>
    </xdr:from>
    <xdr:to>
      <xdr:col>48</xdr:col>
      <xdr:colOff>773207</xdr:colOff>
      <xdr:row>253</xdr:row>
      <xdr:rowOff>750074</xdr:rowOff>
    </xdr:to>
    <xdr:pic>
      <xdr:nvPicPr>
        <xdr:cNvPr id="437" name="Picture 436">
          <a:extLst>
            <a:ext uri="{FF2B5EF4-FFF2-40B4-BE49-F238E27FC236}">
              <a16:creationId xmlns:a16="http://schemas.microsoft.com/office/drawing/2014/main" id="{16462CA3-0384-4548-8F96-BBF933368F8F}"/>
            </a:ext>
          </a:extLst>
        </xdr:cNvPr>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53407235" y="168152600"/>
          <a:ext cx="705972" cy="723249"/>
        </a:xfrm>
        <a:prstGeom prst="rect">
          <a:avLst/>
        </a:prstGeom>
      </xdr:spPr>
    </xdr:pic>
    <xdr:clientData/>
  </xdr:twoCellAnchor>
  <xdr:twoCellAnchor>
    <xdr:from>
      <xdr:col>48</xdr:col>
      <xdr:colOff>67235</xdr:colOff>
      <xdr:row>254</xdr:row>
      <xdr:rowOff>11206</xdr:rowOff>
    </xdr:from>
    <xdr:to>
      <xdr:col>48</xdr:col>
      <xdr:colOff>802341</xdr:colOff>
      <xdr:row>254</xdr:row>
      <xdr:rowOff>746312</xdr:rowOff>
    </xdr:to>
    <xdr:pic>
      <xdr:nvPicPr>
        <xdr:cNvPr id="438" name="Picture 437">
          <a:extLst>
            <a:ext uri="{FF2B5EF4-FFF2-40B4-BE49-F238E27FC236}">
              <a16:creationId xmlns:a16="http://schemas.microsoft.com/office/drawing/2014/main" id="{6CDA8906-CC6B-4C8A-AD1A-BE0C3A4789D6}"/>
            </a:ext>
          </a:extLst>
        </xdr:cNvPr>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53407235" y="168908506"/>
          <a:ext cx="735106" cy="735106"/>
        </a:xfrm>
        <a:prstGeom prst="rect">
          <a:avLst/>
        </a:prstGeom>
      </xdr:spPr>
    </xdr:pic>
    <xdr:clientData/>
  </xdr:twoCellAnchor>
  <xdr:twoCellAnchor>
    <xdr:from>
      <xdr:col>48</xdr:col>
      <xdr:colOff>67233</xdr:colOff>
      <xdr:row>255</xdr:row>
      <xdr:rowOff>22409</xdr:rowOff>
    </xdr:from>
    <xdr:to>
      <xdr:col>48</xdr:col>
      <xdr:colOff>802340</xdr:colOff>
      <xdr:row>255</xdr:row>
      <xdr:rowOff>757516</xdr:rowOff>
    </xdr:to>
    <xdr:pic>
      <xdr:nvPicPr>
        <xdr:cNvPr id="439" name="Picture 438">
          <a:extLst>
            <a:ext uri="{FF2B5EF4-FFF2-40B4-BE49-F238E27FC236}">
              <a16:creationId xmlns:a16="http://schemas.microsoft.com/office/drawing/2014/main" id="{FCD53E58-2582-4DB0-9BE2-DFFAA6C38E91}"/>
            </a:ext>
          </a:extLst>
        </xdr:cNvPr>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53407233" y="169691234"/>
          <a:ext cx="735107" cy="735107"/>
        </a:xfrm>
        <a:prstGeom prst="rect">
          <a:avLst/>
        </a:prstGeom>
      </xdr:spPr>
    </xdr:pic>
    <xdr:clientData/>
  </xdr:twoCellAnchor>
  <xdr:twoCellAnchor>
    <xdr:from>
      <xdr:col>48</xdr:col>
      <xdr:colOff>78442</xdr:colOff>
      <xdr:row>256</xdr:row>
      <xdr:rowOff>44824</xdr:rowOff>
    </xdr:from>
    <xdr:to>
      <xdr:col>48</xdr:col>
      <xdr:colOff>784412</xdr:colOff>
      <xdr:row>256</xdr:row>
      <xdr:rowOff>750794</xdr:rowOff>
    </xdr:to>
    <xdr:pic>
      <xdr:nvPicPr>
        <xdr:cNvPr id="440" name="Picture 439">
          <a:extLst>
            <a:ext uri="{FF2B5EF4-FFF2-40B4-BE49-F238E27FC236}">
              <a16:creationId xmlns:a16="http://schemas.microsoft.com/office/drawing/2014/main" id="{FE0E263E-0561-4F6C-BC84-C711D1CF4FBA}"/>
            </a:ext>
          </a:extLst>
        </xdr:cNvPr>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53418442" y="170485174"/>
          <a:ext cx="705970" cy="705970"/>
        </a:xfrm>
        <a:prstGeom prst="rect">
          <a:avLst/>
        </a:prstGeom>
      </xdr:spPr>
    </xdr:pic>
    <xdr:clientData/>
  </xdr:twoCellAnchor>
  <xdr:twoCellAnchor>
    <xdr:from>
      <xdr:col>48</xdr:col>
      <xdr:colOff>78441</xdr:colOff>
      <xdr:row>257</xdr:row>
      <xdr:rowOff>33618</xdr:rowOff>
    </xdr:from>
    <xdr:to>
      <xdr:col>48</xdr:col>
      <xdr:colOff>806823</xdr:colOff>
      <xdr:row>257</xdr:row>
      <xdr:rowOff>762000</xdr:rowOff>
    </xdr:to>
    <xdr:pic>
      <xdr:nvPicPr>
        <xdr:cNvPr id="441" name="Picture 440">
          <a:extLst>
            <a:ext uri="{FF2B5EF4-FFF2-40B4-BE49-F238E27FC236}">
              <a16:creationId xmlns:a16="http://schemas.microsoft.com/office/drawing/2014/main" id="{11BC2CAF-49F2-4859-BF77-3C316E5BE57E}"/>
            </a:ext>
          </a:extLst>
        </xdr:cNvPr>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53418441" y="171245493"/>
          <a:ext cx="728382" cy="728382"/>
        </a:xfrm>
        <a:prstGeom prst="rect">
          <a:avLst/>
        </a:prstGeom>
      </xdr:spPr>
    </xdr:pic>
    <xdr:clientData/>
  </xdr:twoCellAnchor>
  <xdr:twoCellAnchor>
    <xdr:from>
      <xdr:col>48</xdr:col>
      <xdr:colOff>78440</xdr:colOff>
      <xdr:row>258</xdr:row>
      <xdr:rowOff>33618</xdr:rowOff>
    </xdr:from>
    <xdr:to>
      <xdr:col>48</xdr:col>
      <xdr:colOff>795616</xdr:colOff>
      <xdr:row>258</xdr:row>
      <xdr:rowOff>750794</xdr:rowOff>
    </xdr:to>
    <xdr:pic>
      <xdr:nvPicPr>
        <xdr:cNvPr id="442" name="Picture 441">
          <a:extLst>
            <a:ext uri="{FF2B5EF4-FFF2-40B4-BE49-F238E27FC236}">
              <a16:creationId xmlns:a16="http://schemas.microsoft.com/office/drawing/2014/main" id="{D063E091-EA7A-430F-84FF-BBC21F27F2B3}"/>
            </a:ext>
          </a:extLst>
        </xdr:cNvPr>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53418440" y="172017018"/>
          <a:ext cx="717176" cy="717176"/>
        </a:xfrm>
        <a:prstGeom prst="rect">
          <a:avLst/>
        </a:prstGeom>
      </xdr:spPr>
    </xdr:pic>
    <xdr:clientData/>
  </xdr:twoCellAnchor>
  <xdr:twoCellAnchor>
    <xdr:from>
      <xdr:col>48</xdr:col>
      <xdr:colOff>89646</xdr:colOff>
      <xdr:row>259</xdr:row>
      <xdr:rowOff>33616</xdr:rowOff>
    </xdr:from>
    <xdr:to>
      <xdr:col>48</xdr:col>
      <xdr:colOff>806823</xdr:colOff>
      <xdr:row>259</xdr:row>
      <xdr:rowOff>750793</xdr:rowOff>
    </xdr:to>
    <xdr:pic>
      <xdr:nvPicPr>
        <xdr:cNvPr id="443" name="Picture 442">
          <a:extLst>
            <a:ext uri="{FF2B5EF4-FFF2-40B4-BE49-F238E27FC236}">
              <a16:creationId xmlns:a16="http://schemas.microsoft.com/office/drawing/2014/main" id="{BCC2E7CC-B83D-4EC8-8E25-279489F9ADE2}"/>
            </a:ext>
          </a:extLst>
        </xdr:cNvPr>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53429646" y="172788541"/>
          <a:ext cx="717177" cy="717177"/>
        </a:xfrm>
        <a:prstGeom prst="rect">
          <a:avLst/>
        </a:prstGeom>
      </xdr:spPr>
    </xdr:pic>
    <xdr:clientData/>
  </xdr:twoCellAnchor>
  <xdr:twoCellAnchor>
    <xdr:from>
      <xdr:col>48</xdr:col>
      <xdr:colOff>78441</xdr:colOff>
      <xdr:row>260</xdr:row>
      <xdr:rowOff>11206</xdr:rowOff>
    </xdr:from>
    <xdr:to>
      <xdr:col>48</xdr:col>
      <xdr:colOff>818030</xdr:colOff>
      <xdr:row>260</xdr:row>
      <xdr:rowOff>750795</xdr:rowOff>
    </xdr:to>
    <xdr:pic>
      <xdr:nvPicPr>
        <xdr:cNvPr id="444" name="Picture 443">
          <a:extLst>
            <a:ext uri="{FF2B5EF4-FFF2-40B4-BE49-F238E27FC236}">
              <a16:creationId xmlns:a16="http://schemas.microsoft.com/office/drawing/2014/main" id="{171D0533-5D6A-40A9-BA89-AB53F6DB15E6}"/>
            </a:ext>
          </a:extLst>
        </xdr:cNvPr>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53418441" y="173537656"/>
          <a:ext cx="739589" cy="739589"/>
        </a:xfrm>
        <a:prstGeom prst="rect">
          <a:avLst/>
        </a:prstGeom>
      </xdr:spPr>
    </xdr:pic>
    <xdr:clientData/>
  </xdr:twoCellAnchor>
  <xdr:twoCellAnchor>
    <xdr:from>
      <xdr:col>48</xdr:col>
      <xdr:colOff>100852</xdr:colOff>
      <xdr:row>261</xdr:row>
      <xdr:rowOff>22412</xdr:rowOff>
    </xdr:from>
    <xdr:to>
      <xdr:col>48</xdr:col>
      <xdr:colOff>813545</xdr:colOff>
      <xdr:row>261</xdr:row>
      <xdr:rowOff>735105</xdr:rowOff>
    </xdr:to>
    <xdr:pic>
      <xdr:nvPicPr>
        <xdr:cNvPr id="445" name="Picture 444">
          <a:extLst>
            <a:ext uri="{FF2B5EF4-FFF2-40B4-BE49-F238E27FC236}">
              <a16:creationId xmlns:a16="http://schemas.microsoft.com/office/drawing/2014/main" id="{D019B529-EFC8-4868-ADDB-BC808AE31D32}"/>
            </a:ext>
          </a:extLst>
        </xdr:cNvPr>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53440852" y="174320387"/>
          <a:ext cx="712693" cy="712693"/>
        </a:xfrm>
        <a:prstGeom prst="rect">
          <a:avLst/>
        </a:prstGeom>
      </xdr:spPr>
    </xdr:pic>
    <xdr:clientData/>
  </xdr:twoCellAnchor>
  <xdr:twoCellAnchor>
    <xdr:from>
      <xdr:col>48</xdr:col>
      <xdr:colOff>100853</xdr:colOff>
      <xdr:row>262</xdr:row>
      <xdr:rowOff>44824</xdr:rowOff>
    </xdr:from>
    <xdr:to>
      <xdr:col>48</xdr:col>
      <xdr:colOff>795619</xdr:colOff>
      <xdr:row>262</xdr:row>
      <xdr:rowOff>739590</xdr:rowOff>
    </xdr:to>
    <xdr:pic>
      <xdr:nvPicPr>
        <xdr:cNvPr id="446" name="Picture 445">
          <a:extLst>
            <a:ext uri="{FF2B5EF4-FFF2-40B4-BE49-F238E27FC236}">
              <a16:creationId xmlns:a16="http://schemas.microsoft.com/office/drawing/2014/main" id="{226B2A5C-16AF-4F3E-84F5-AFB971CCF4CD}"/>
            </a:ext>
          </a:extLst>
        </xdr:cNvPr>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53440853" y="175114324"/>
          <a:ext cx="694766" cy="694766"/>
        </a:xfrm>
        <a:prstGeom prst="rect">
          <a:avLst/>
        </a:prstGeom>
      </xdr:spPr>
    </xdr:pic>
    <xdr:clientData/>
  </xdr:twoCellAnchor>
  <xdr:twoCellAnchor>
    <xdr:from>
      <xdr:col>48</xdr:col>
      <xdr:colOff>89649</xdr:colOff>
      <xdr:row>263</xdr:row>
      <xdr:rowOff>33618</xdr:rowOff>
    </xdr:from>
    <xdr:to>
      <xdr:col>48</xdr:col>
      <xdr:colOff>813547</xdr:colOff>
      <xdr:row>263</xdr:row>
      <xdr:rowOff>757516</xdr:rowOff>
    </xdr:to>
    <xdr:pic>
      <xdr:nvPicPr>
        <xdr:cNvPr id="447" name="Picture 446">
          <a:extLst>
            <a:ext uri="{FF2B5EF4-FFF2-40B4-BE49-F238E27FC236}">
              <a16:creationId xmlns:a16="http://schemas.microsoft.com/office/drawing/2014/main" id="{146EE59E-D6DE-459C-9033-DE353789A92F}"/>
            </a:ext>
          </a:extLst>
        </xdr:cNvPr>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53429649" y="175874643"/>
          <a:ext cx="723898" cy="723898"/>
        </a:xfrm>
        <a:prstGeom prst="rect">
          <a:avLst/>
        </a:prstGeom>
      </xdr:spPr>
    </xdr:pic>
    <xdr:clientData/>
  </xdr:twoCellAnchor>
  <xdr:twoCellAnchor>
    <xdr:from>
      <xdr:col>48</xdr:col>
      <xdr:colOff>78439</xdr:colOff>
      <xdr:row>264</xdr:row>
      <xdr:rowOff>11203</xdr:rowOff>
    </xdr:from>
    <xdr:to>
      <xdr:col>48</xdr:col>
      <xdr:colOff>795616</xdr:colOff>
      <xdr:row>264</xdr:row>
      <xdr:rowOff>728380</xdr:rowOff>
    </xdr:to>
    <xdr:pic>
      <xdr:nvPicPr>
        <xdr:cNvPr id="448" name="Picture 447">
          <a:extLst>
            <a:ext uri="{FF2B5EF4-FFF2-40B4-BE49-F238E27FC236}">
              <a16:creationId xmlns:a16="http://schemas.microsoft.com/office/drawing/2014/main" id="{8F9F3B10-C6EE-43AA-8A59-1DE0B9BAC221}"/>
            </a:ext>
          </a:extLst>
        </xdr:cNvPr>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53418439" y="176623753"/>
          <a:ext cx="717177" cy="717177"/>
        </a:xfrm>
        <a:prstGeom prst="rect">
          <a:avLst/>
        </a:prstGeom>
      </xdr:spPr>
    </xdr:pic>
    <xdr:clientData/>
  </xdr:twoCellAnchor>
  <xdr:twoCellAnchor>
    <xdr:from>
      <xdr:col>48</xdr:col>
      <xdr:colOff>78441</xdr:colOff>
      <xdr:row>265</xdr:row>
      <xdr:rowOff>22411</xdr:rowOff>
    </xdr:from>
    <xdr:to>
      <xdr:col>48</xdr:col>
      <xdr:colOff>806823</xdr:colOff>
      <xdr:row>265</xdr:row>
      <xdr:rowOff>750793</xdr:rowOff>
    </xdr:to>
    <xdr:pic>
      <xdr:nvPicPr>
        <xdr:cNvPr id="449" name="Picture 448">
          <a:extLst>
            <a:ext uri="{FF2B5EF4-FFF2-40B4-BE49-F238E27FC236}">
              <a16:creationId xmlns:a16="http://schemas.microsoft.com/office/drawing/2014/main" id="{3E9FD408-2747-4D85-973F-C5DFB8EB698D}"/>
            </a:ext>
          </a:extLst>
        </xdr:cNvPr>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53418441" y="177406486"/>
          <a:ext cx="728382" cy="728382"/>
        </a:xfrm>
        <a:prstGeom prst="rect">
          <a:avLst/>
        </a:prstGeom>
      </xdr:spPr>
    </xdr:pic>
    <xdr:clientData/>
  </xdr:twoCellAnchor>
  <xdr:twoCellAnchor>
    <xdr:from>
      <xdr:col>48</xdr:col>
      <xdr:colOff>78442</xdr:colOff>
      <xdr:row>266</xdr:row>
      <xdr:rowOff>33618</xdr:rowOff>
    </xdr:from>
    <xdr:to>
      <xdr:col>48</xdr:col>
      <xdr:colOff>784412</xdr:colOff>
      <xdr:row>266</xdr:row>
      <xdr:rowOff>739588</xdr:rowOff>
    </xdr:to>
    <xdr:pic>
      <xdr:nvPicPr>
        <xdr:cNvPr id="450" name="Picture 449">
          <a:extLst>
            <a:ext uri="{FF2B5EF4-FFF2-40B4-BE49-F238E27FC236}">
              <a16:creationId xmlns:a16="http://schemas.microsoft.com/office/drawing/2014/main" id="{EB233E9A-2991-43D8-8B03-450EC698DB48}"/>
            </a:ext>
          </a:extLst>
        </xdr:cNvPr>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53418442" y="178189218"/>
          <a:ext cx="705970" cy="705970"/>
        </a:xfrm>
        <a:prstGeom prst="rect">
          <a:avLst/>
        </a:prstGeom>
      </xdr:spPr>
    </xdr:pic>
    <xdr:clientData/>
  </xdr:twoCellAnchor>
  <xdr:twoCellAnchor>
    <xdr:from>
      <xdr:col>48</xdr:col>
      <xdr:colOff>89648</xdr:colOff>
      <xdr:row>267</xdr:row>
      <xdr:rowOff>44822</xdr:rowOff>
    </xdr:from>
    <xdr:to>
      <xdr:col>48</xdr:col>
      <xdr:colOff>784414</xdr:colOff>
      <xdr:row>267</xdr:row>
      <xdr:rowOff>739588</xdr:rowOff>
    </xdr:to>
    <xdr:pic>
      <xdr:nvPicPr>
        <xdr:cNvPr id="451" name="Picture 450">
          <a:extLst>
            <a:ext uri="{FF2B5EF4-FFF2-40B4-BE49-F238E27FC236}">
              <a16:creationId xmlns:a16="http://schemas.microsoft.com/office/drawing/2014/main" id="{5489DE5B-BC8A-4814-B7BE-1CCC1535688B}"/>
            </a:ext>
          </a:extLst>
        </xdr:cNvPr>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53429648" y="178971947"/>
          <a:ext cx="694766" cy="694766"/>
        </a:xfrm>
        <a:prstGeom prst="rect">
          <a:avLst/>
        </a:prstGeom>
      </xdr:spPr>
    </xdr:pic>
    <xdr:clientData/>
  </xdr:twoCellAnchor>
  <xdr:twoCellAnchor>
    <xdr:from>
      <xdr:col>48</xdr:col>
      <xdr:colOff>78442</xdr:colOff>
      <xdr:row>268</xdr:row>
      <xdr:rowOff>44822</xdr:rowOff>
    </xdr:from>
    <xdr:to>
      <xdr:col>48</xdr:col>
      <xdr:colOff>768724</xdr:colOff>
      <xdr:row>268</xdr:row>
      <xdr:rowOff>735104</xdr:rowOff>
    </xdr:to>
    <xdr:pic>
      <xdr:nvPicPr>
        <xdr:cNvPr id="452" name="Picture 451">
          <a:extLst>
            <a:ext uri="{FF2B5EF4-FFF2-40B4-BE49-F238E27FC236}">
              <a16:creationId xmlns:a16="http://schemas.microsoft.com/office/drawing/2014/main" id="{8EDC751A-937A-4624-9B54-22C7CE97E007}"/>
            </a:ext>
          </a:extLst>
        </xdr:cNvPr>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53418442" y="179743472"/>
          <a:ext cx="690282" cy="690282"/>
        </a:xfrm>
        <a:prstGeom prst="rect">
          <a:avLst/>
        </a:prstGeom>
      </xdr:spPr>
    </xdr:pic>
    <xdr:clientData/>
  </xdr:twoCellAnchor>
  <xdr:twoCellAnchor>
    <xdr:from>
      <xdr:col>48</xdr:col>
      <xdr:colOff>78441</xdr:colOff>
      <xdr:row>269</xdr:row>
      <xdr:rowOff>11207</xdr:rowOff>
    </xdr:from>
    <xdr:to>
      <xdr:col>48</xdr:col>
      <xdr:colOff>806823</xdr:colOff>
      <xdr:row>269</xdr:row>
      <xdr:rowOff>739589</xdr:rowOff>
    </xdr:to>
    <xdr:pic>
      <xdr:nvPicPr>
        <xdr:cNvPr id="453" name="Picture 452">
          <a:extLst>
            <a:ext uri="{FF2B5EF4-FFF2-40B4-BE49-F238E27FC236}">
              <a16:creationId xmlns:a16="http://schemas.microsoft.com/office/drawing/2014/main" id="{848DDC2E-E829-4C76-AC68-546495FD9BE1}"/>
            </a:ext>
          </a:extLst>
        </xdr:cNvPr>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53418441" y="180481382"/>
          <a:ext cx="728382" cy="728382"/>
        </a:xfrm>
        <a:prstGeom prst="rect">
          <a:avLst/>
        </a:prstGeom>
      </xdr:spPr>
    </xdr:pic>
    <xdr:clientData/>
  </xdr:twoCellAnchor>
  <xdr:twoCellAnchor>
    <xdr:from>
      <xdr:col>48</xdr:col>
      <xdr:colOff>78443</xdr:colOff>
      <xdr:row>270</xdr:row>
      <xdr:rowOff>33619</xdr:rowOff>
    </xdr:from>
    <xdr:to>
      <xdr:col>48</xdr:col>
      <xdr:colOff>806825</xdr:colOff>
      <xdr:row>270</xdr:row>
      <xdr:rowOff>762001</xdr:rowOff>
    </xdr:to>
    <xdr:pic>
      <xdr:nvPicPr>
        <xdr:cNvPr id="454" name="Picture 453">
          <a:extLst>
            <a:ext uri="{FF2B5EF4-FFF2-40B4-BE49-F238E27FC236}">
              <a16:creationId xmlns:a16="http://schemas.microsoft.com/office/drawing/2014/main" id="{DC8DD4AE-719D-43B5-BC9A-29DE419DCE86}"/>
            </a:ext>
          </a:extLst>
        </xdr:cNvPr>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53418443" y="181275319"/>
          <a:ext cx="728382" cy="728382"/>
        </a:xfrm>
        <a:prstGeom prst="rect">
          <a:avLst/>
        </a:prstGeom>
      </xdr:spPr>
    </xdr:pic>
    <xdr:clientData/>
  </xdr:twoCellAnchor>
  <xdr:twoCellAnchor>
    <xdr:from>
      <xdr:col>48</xdr:col>
      <xdr:colOff>78440</xdr:colOff>
      <xdr:row>271</xdr:row>
      <xdr:rowOff>44823</xdr:rowOff>
    </xdr:from>
    <xdr:to>
      <xdr:col>48</xdr:col>
      <xdr:colOff>784411</xdr:colOff>
      <xdr:row>271</xdr:row>
      <xdr:rowOff>750794</xdr:rowOff>
    </xdr:to>
    <xdr:pic>
      <xdr:nvPicPr>
        <xdr:cNvPr id="455" name="Picture 454">
          <a:extLst>
            <a:ext uri="{FF2B5EF4-FFF2-40B4-BE49-F238E27FC236}">
              <a16:creationId xmlns:a16="http://schemas.microsoft.com/office/drawing/2014/main" id="{2F1643CC-BF20-47D7-903A-A91B71B3E75A}"/>
            </a:ext>
          </a:extLst>
        </xdr:cNvPr>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53418440" y="182058048"/>
          <a:ext cx="705971" cy="705971"/>
        </a:xfrm>
        <a:prstGeom prst="rect">
          <a:avLst/>
        </a:prstGeom>
      </xdr:spPr>
    </xdr:pic>
    <xdr:clientData/>
  </xdr:twoCellAnchor>
  <xdr:twoCellAnchor>
    <xdr:from>
      <xdr:col>48</xdr:col>
      <xdr:colOff>78442</xdr:colOff>
      <xdr:row>272</xdr:row>
      <xdr:rowOff>22413</xdr:rowOff>
    </xdr:from>
    <xdr:to>
      <xdr:col>48</xdr:col>
      <xdr:colOff>795618</xdr:colOff>
      <xdr:row>272</xdr:row>
      <xdr:rowOff>739589</xdr:rowOff>
    </xdr:to>
    <xdr:pic>
      <xdr:nvPicPr>
        <xdr:cNvPr id="456" name="Picture 455">
          <a:extLst>
            <a:ext uri="{FF2B5EF4-FFF2-40B4-BE49-F238E27FC236}">
              <a16:creationId xmlns:a16="http://schemas.microsoft.com/office/drawing/2014/main" id="{A5278DD4-2C27-4524-B6EE-93371C107621}"/>
            </a:ext>
          </a:extLst>
        </xdr:cNvPr>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53418442" y="182807163"/>
          <a:ext cx="717176" cy="717176"/>
        </a:xfrm>
        <a:prstGeom prst="rect">
          <a:avLst/>
        </a:prstGeom>
      </xdr:spPr>
    </xdr:pic>
    <xdr:clientData/>
  </xdr:twoCellAnchor>
  <xdr:twoCellAnchor>
    <xdr:from>
      <xdr:col>48</xdr:col>
      <xdr:colOff>67238</xdr:colOff>
      <xdr:row>273</xdr:row>
      <xdr:rowOff>33620</xdr:rowOff>
    </xdr:from>
    <xdr:to>
      <xdr:col>48</xdr:col>
      <xdr:colOff>784412</xdr:colOff>
      <xdr:row>273</xdr:row>
      <xdr:rowOff>750794</xdr:rowOff>
    </xdr:to>
    <xdr:pic>
      <xdr:nvPicPr>
        <xdr:cNvPr id="457" name="Picture 456">
          <a:extLst>
            <a:ext uri="{FF2B5EF4-FFF2-40B4-BE49-F238E27FC236}">
              <a16:creationId xmlns:a16="http://schemas.microsoft.com/office/drawing/2014/main" id="{41D218E5-1D9B-425E-9045-05A505ECEA3B}"/>
            </a:ext>
          </a:extLst>
        </xdr:cNvPr>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53407238" y="183589895"/>
          <a:ext cx="717174" cy="717174"/>
        </a:xfrm>
        <a:prstGeom prst="rect">
          <a:avLst/>
        </a:prstGeom>
      </xdr:spPr>
    </xdr:pic>
    <xdr:clientData/>
  </xdr:twoCellAnchor>
  <xdr:twoCellAnchor>
    <xdr:from>
      <xdr:col>48</xdr:col>
      <xdr:colOff>33617</xdr:colOff>
      <xdr:row>274</xdr:row>
      <xdr:rowOff>22413</xdr:rowOff>
    </xdr:from>
    <xdr:to>
      <xdr:col>48</xdr:col>
      <xdr:colOff>761998</xdr:colOff>
      <xdr:row>274</xdr:row>
      <xdr:rowOff>750794</xdr:rowOff>
    </xdr:to>
    <xdr:pic>
      <xdr:nvPicPr>
        <xdr:cNvPr id="458" name="Picture 457">
          <a:extLst>
            <a:ext uri="{FF2B5EF4-FFF2-40B4-BE49-F238E27FC236}">
              <a16:creationId xmlns:a16="http://schemas.microsoft.com/office/drawing/2014/main" id="{0A911A6E-BF05-48BD-B2AA-F3F6B016D292}"/>
            </a:ext>
          </a:extLst>
        </xdr:cNvPr>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53373617" y="184350213"/>
          <a:ext cx="728381" cy="728381"/>
        </a:xfrm>
        <a:prstGeom prst="rect">
          <a:avLst/>
        </a:prstGeom>
      </xdr:spPr>
    </xdr:pic>
    <xdr:clientData/>
  </xdr:twoCellAnchor>
  <xdr:twoCellAnchor>
    <xdr:from>
      <xdr:col>48</xdr:col>
      <xdr:colOff>39352</xdr:colOff>
      <xdr:row>275</xdr:row>
      <xdr:rowOff>78441</xdr:rowOff>
    </xdr:from>
    <xdr:to>
      <xdr:col>48</xdr:col>
      <xdr:colOff>829235</xdr:colOff>
      <xdr:row>275</xdr:row>
      <xdr:rowOff>706938</xdr:rowOff>
    </xdr:to>
    <xdr:pic>
      <xdr:nvPicPr>
        <xdr:cNvPr id="459" name="Picture 458">
          <a:extLst>
            <a:ext uri="{FF2B5EF4-FFF2-40B4-BE49-F238E27FC236}">
              <a16:creationId xmlns:a16="http://schemas.microsoft.com/office/drawing/2014/main" id="{23261201-481A-4329-8FD2-4333646DD361}"/>
            </a:ext>
          </a:extLst>
        </xdr:cNvPr>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53379352" y="185177766"/>
          <a:ext cx="789883" cy="628497"/>
        </a:xfrm>
        <a:prstGeom prst="rect">
          <a:avLst/>
        </a:prstGeom>
      </xdr:spPr>
    </xdr:pic>
    <xdr:clientData/>
  </xdr:twoCellAnchor>
  <xdr:twoCellAnchor>
    <xdr:from>
      <xdr:col>48</xdr:col>
      <xdr:colOff>47625</xdr:colOff>
      <xdr:row>276</xdr:row>
      <xdr:rowOff>101086</xdr:rowOff>
    </xdr:from>
    <xdr:to>
      <xdr:col>48</xdr:col>
      <xdr:colOff>830365</xdr:colOff>
      <xdr:row>276</xdr:row>
      <xdr:rowOff>723899</xdr:rowOff>
    </xdr:to>
    <xdr:pic>
      <xdr:nvPicPr>
        <xdr:cNvPr id="460" name="Picture 459">
          <a:extLst>
            <a:ext uri="{FF2B5EF4-FFF2-40B4-BE49-F238E27FC236}">
              <a16:creationId xmlns:a16="http://schemas.microsoft.com/office/drawing/2014/main" id="{1B7CED7D-2315-46CA-8DC5-C0F7E49FA2C8}"/>
            </a:ext>
          </a:extLst>
        </xdr:cNvPr>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53387625" y="185971936"/>
          <a:ext cx="782740" cy="622813"/>
        </a:xfrm>
        <a:prstGeom prst="rect">
          <a:avLst/>
        </a:prstGeom>
      </xdr:spPr>
    </xdr:pic>
    <xdr:clientData/>
  </xdr:twoCellAnchor>
  <xdr:twoCellAnchor>
    <xdr:from>
      <xdr:col>48</xdr:col>
      <xdr:colOff>104775</xdr:colOff>
      <xdr:row>277</xdr:row>
      <xdr:rowOff>68154</xdr:rowOff>
    </xdr:from>
    <xdr:to>
      <xdr:col>48</xdr:col>
      <xdr:colOff>742949</xdr:colOff>
      <xdr:row>277</xdr:row>
      <xdr:rowOff>708164</xdr:rowOff>
    </xdr:to>
    <xdr:pic>
      <xdr:nvPicPr>
        <xdr:cNvPr id="461" name="Picture 460">
          <a:extLst>
            <a:ext uri="{FF2B5EF4-FFF2-40B4-BE49-F238E27FC236}">
              <a16:creationId xmlns:a16="http://schemas.microsoft.com/office/drawing/2014/main" id="{799E4B5E-BDA6-4B97-805D-B560592B6FAD}"/>
            </a:ext>
          </a:extLst>
        </xdr:cNvPr>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53444775" y="186710529"/>
          <a:ext cx="638174" cy="640010"/>
        </a:xfrm>
        <a:prstGeom prst="rect">
          <a:avLst/>
        </a:prstGeom>
      </xdr:spPr>
    </xdr:pic>
    <xdr:clientData/>
  </xdr:twoCellAnchor>
  <xdr:twoCellAnchor>
    <xdr:from>
      <xdr:col>48</xdr:col>
      <xdr:colOff>85724</xdr:colOff>
      <xdr:row>278</xdr:row>
      <xdr:rowOff>38099</xdr:rowOff>
    </xdr:from>
    <xdr:to>
      <xdr:col>48</xdr:col>
      <xdr:colOff>809625</xdr:colOff>
      <xdr:row>278</xdr:row>
      <xdr:rowOff>762000</xdr:rowOff>
    </xdr:to>
    <xdr:pic>
      <xdr:nvPicPr>
        <xdr:cNvPr id="463" name="Picture 462">
          <a:extLst>
            <a:ext uri="{FF2B5EF4-FFF2-40B4-BE49-F238E27FC236}">
              <a16:creationId xmlns:a16="http://schemas.microsoft.com/office/drawing/2014/main" id="{0574463A-94B6-4A7A-9D9A-C80C6D199FE9}"/>
            </a:ext>
          </a:extLst>
        </xdr:cNvPr>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53425724" y="187451999"/>
          <a:ext cx="723901" cy="723901"/>
        </a:xfrm>
        <a:prstGeom prst="rect">
          <a:avLst/>
        </a:prstGeom>
      </xdr:spPr>
    </xdr:pic>
    <xdr:clientData/>
  </xdr:twoCellAnchor>
  <xdr:twoCellAnchor>
    <xdr:from>
      <xdr:col>48</xdr:col>
      <xdr:colOff>85724</xdr:colOff>
      <xdr:row>279</xdr:row>
      <xdr:rowOff>19049</xdr:rowOff>
    </xdr:from>
    <xdr:to>
      <xdr:col>48</xdr:col>
      <xdr:colOff>790575</xdr:colOff>
      <xdr:row>279</xdr:row>
      <xdr:rowOff>723900</xdr:rowOff>
    </xdr:to>
    <xdr:pic>
      <xdr:nvPicPr>
        <xdr:cNvPr id="464" name="Picture 463">
          <a:extLst>
            <a:ext uri="{FF2B5EF4-FFF2-40B4-BE49-F238E27FC236}">
              <a16:creationId xmlns:a16="http://schemas.microsoft.com/office/drawing/2014/main" id="{1D57CF33-5288-4F3A-9BD3-A5BF075D393A}"/>
            </a:ext>
          </a:extLst>
        </xdr:cNvPr>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53425724" y="188204474"/>
          <a:ext cx="704851" cy="704851"/>
        </a:xfrm>
        <a:prstGeom prst="rect">
          <a:avLst/>
        </a:prstGeom>
      </xdr:spPr>
    </xdr:pic>
    <xdr:clientData/>
  </xdr:twoCellAnchor>
  <xdr:twoCellAnchor>
    <xdr:from>
      <xdr:col>48</xdr:col>
      <xdr:colOff>76199</xdr:colOff>
      <xdr:row>280</xdr:row>
      <xdr:rowOff>9524</xdr:rowOff>
    </xdr:from>
    <xdr:to>
      <xdr:col>48</xdr:col>
      <xdr:colOff>809624</xdr:colOff>
      <xdr:row>280</xdr:row>
      <xdr:rowOff>742949</xdr:rowOff>
    </xdr:to>
    <xdr:pic>
      <xdr:nvPicPr>
        <xdr:cNvPr id="465" name="Picture 464">
          <a:extLst>
            <a:ext uri="{FF2B5EF4-FFF2-40B4-BE49-F238E27FC236}">
              <a16:creationId xmlns:a16="http://schemas.microsoft.com/office/drawing/2014/main" id="{4EE1E0BC-30EA-4947-A32C-886FD97A035E}"/>
            </a:ext>
          </a:extLst>
        </xdr:cNvPr>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53416199" y="188966474"/>
          <a:ext cx="733425" cy="733425"/>
        </a:xfrm>
        <a:prstGeom prst="rect">
          <a:avLst/>
        </a:prstGeom>
      </xdr:spPr>
    </xdr:pic>
    <xdr:clientData/>
  </xdr:twoCellAnchor>
  <xdr:twoCellAnchor>
    <xdr:from>
      <xdr:col>48</xdr:col>
      <xdr:colOff>76200</xdr:colOff>
      <xdr:row>281</xdr:row>
      <xdr:rowOff>9525</xdr:rowOff>
    </xdr:from>
    <xdr:to>
      <xdr:col>48</xdr:col>
      <xdr:colOff>828675</xdr:colOff>
      <xdr:row>281</xdr:row>
      <xdr:rowOff>762000</xdr:rowOff>
    </xdr:to>
    <xdr:pic>
      <xdr:nvPicPr>
        <xdr:cNvPr id="466" name="Picture 465">
          <a:extLst>
            <a:ext uri="{FF2B5EF4-FFF2-40B4-BE49-F238E27FC236}">
              <a16:creationId xmlns:a16="http://schemas.microsoft.com/office/drawing/2014/main" id="{DB3F5DEA-2D77-45CD-B172-8CF5AAD5586E}"/>
            </a:ext>
          </a:extLst>
        </xdr:cNvPr>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53416200" y="189738000"/>
          <a:ext cx="752475" cy="752475"/>
        </a:xfrm>
        <a:prstGeom prst="rect">
          <a:avLst/>
        </a:prstGeom>
      </xdr:spPr>
    </xdr:pic>
    <xdr:clientData/>
  </xdr:twoCellAnchor>
  <xdr:twoCellAnchor>
    <xdr:from>
      <xdr:col>48</xdr:col>
      <xdr:colOff>76201</xdr:colOff>
      <xdr:row>282</xdr:row>
      <xdr:rowOff>28576</xdr:rowOff>
    </xdr:from>
    <xdr:to>
      <xdr:col>48</xdr:col>
      <xdr:colOff>781051</xdr:colOff>
      <xdr:row>282</xdr:row>
      <xdr:rowOff>733426</xdr:rowOff>
    </xdr:to>
    <xdr:pic>
      <xdr:nvPicPr>
        <xdr:cNvPr id="467" name="Picture 466">
          <a:extLst>
            <a:ext uri="{FF2B5EF4-FFF2-40B4-BE49-F238E27FC236}">
              <a16:creationId xmlns:a16="http://schemas.microsoft.com/office/drawing/2014/main" id="{C6640DEB-74ED-4995-B109-B415B1DCFED1}"/>
            </a:ext>
          </a:extLst>
        </xdr:cNvPr>
        <xdr:cNvPicPr>
          <a:picLocks noChangeAspect="1"/>
        </xdr:cNvPicPr>
      </xdr:nvPicPr>
      <xdr:blipFill>
        <a:blip xmlns:r="http://schemas.openxmlformats.org/officeDocument/2006/relationships" r:embed="rId449" cstate="print">
          <a:extLst>
            <a:ext uri="{28A0092B-C50C-407E-A947-70E740481C1C}">
              <a14:useLocalDpi xmlns:a14="http://schemas.microsoft.com/office/drawing/2010/main" val="0"/>
            </a:ext>
          </a:extLst>
        </a:blip>
        <a:stretch>
          <a:fillRect/>
        </a:stretch>
      </xdr:blipFill>
      <xdr:spPr>
        <a:xfrm>
          <a:off x="53416201" y="190528576"/>
          <a:ext cx="704850" cy="704850"/>
        </a:xfrm>
        <a:prstGeom prst="rect">
          <a:avLst/>
        </a:prstGeom>
      </xdr:spPr>
    </xdr:pic>
    <xdr:clientData/>
  </xdr:twoCellAnchor>
  <xdr:twoCellAnchor>
    <xdr:from>
      <xdr:col>48</xdr:col>
      <xdr:colOff>66674</xdr:colOff>
      <xdr:row>283</xdr:row>
      <xdr:rowOff>28574</xdr:rowOff>
    </xdr:from>
    <xdr:to>
      <xdr:col>48</xdr:col>
      <xdr:colOff>790575</xdr:colOff>
      <xdr:row>283</xdr:row>
      <xdr:rowOff>752475</xdr:rowOff>
    </xdr:to>
    <xdr:pic>
      <xdr:nvPicPr>
        <xdr:cNvPr id="468" name="Picture 467">
          <a:extLst>
            <a:ext uri="{FF2B5EF4-FFF2-40B4-BE49-F238E27FC236}">
              <a16:creationId xmlns:a16="http://schemas.microsoft.com/office/drawing/2014/main" id="{C07DDA7F-E8BD-4743-9850-07D42ABA39E2}"/>
            </a:ext>
          </a:extLst>
        </xdr:cNvPr>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53406674" y="191300099"/>
          <a:ext cx="723901" cy="723901"/>
        </a:xfrm>
        <a:prstGeom prst="rect">
          <a:avLst/>
        </a:prstGeom>
      </xdr:spPr>
    </xdr:pic>
    <xdr:clientData/>
  </xdr:twoCellAnchor>
  <xdr:twoCellAnchor>
    <xdr:from>
      <xdr:col>48</xdr:col>
      <xdr:colOff>76201</xdr:colOff>
      <xdr:row>284</xdr:row>
      <xdr:rowOff>28576</xdr:rowOff>
    </xdr:from>
    <xdr:to>
      <xdr:col>48</xdr:col>
      <xdr:colOff>790575</xdr:colOff>
      <xdr:row>284</xdr:row>
      <xdr:rowOff>742950</xdr:rowOff>
    </xdr:to>
    <xdr:pic>
      <xdr:nvPicPr>
        <xdr:cNvPr id="469" name="Picture 468">
          <a:extLst>
            <a:ext uri="{FF2B5EF4-FFF2-40B4-BE49-F238E27FC236}">
              <a16:creationId xmlns:a16="http://schemas.microsoft.com/office/drawing/2014/main" id="{3D6ED45F-1D33-473E-8EA1-9C809D724206}"/>
            </a:ext>
          </a:extLst>
        </xdr:cNvPr>
        <xdr:cNvPicPr>
          <a:picLocks noChangeAspect="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a:xfrm>
          <a:off x="53416201" y="192071626"/>
          <a:ext cx="714374" cy="714374"/>
        </a:xfrm>
        <a:prstGeom prst="rect">
          <a:avLst/>
        </a:prstGeom>
      </xdr:spPr>
    </xdr:pic>
    <xdr:clientData/>
  </xdr:twoCellAnchor>
  <xdr:twoCellAnchor>
    <xdr:from>
      <xdr:col>48</xdr:col>
      <xdr:colOff>85725</xdr:colOff>
      <xdr:row>285</xdr:row>
      <xdr:rowOff>38100</xdr:rowOff>
    </xdr:from>
    <xdr:to>
      <xdr:col>48</xdr:col>
      <xdr:colOff>800100</xdr:colOff>
      <xdr:row>285</xdr:row>
      <xdr:rowOff>752475</xdr:rowOff>
    </xdr:to>
    <xdr:pic>
      <xdr:nvPicPr>
        <xdr:cNvPr id="470" name="Picture 469">
          <a:extLst>
            <a:ext uri="{FF2B5EF4-FFF2-40B4-BE49-F238E27FC236}">
              <a16:creationId xmlns:a16="http://schemas.microsoft.com/office/drawing/2014/main" id="{42D0A413-A700-464A-84EC-6666B3B6CEAB}"/>
            </a:ext>
          </a:extLst>
        </xdr:cNvPr>
        <xdr:cNvPicPr>
          <a:picLocks noChangeAspect="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a:xfrm>
          <a:off x="53425725" y="192852675"/>
          <a:ext cx="714375" cy="714375"/>
        </a:xfrm>
        <a:prstGeom prst="rect">
          <a:avLst/>
        </a:prstGeom>
      </xdr:spPr>
    </xdr:pic>
    <xdr:clientData/>
  </xdr:twoCellAnchor>
  <xdr:twoCellAnchor>
    <xdr:from>
      <xdr:col>48</xdr:col>
      <xdr:colOff>70824</xdr:colOff>
      <xdr:row>287</xdr:row>
      <xdr:rowOff>9524</xdr:rowOff>
    </xdr:from>
    <xdr:to>
      <xdr:col>48</xdr:col>
      <xdr:colOff>800100</xdr:colOff>
      <xdr:row>287</xdr:row>
      <xdr:rowOff>752000</xdr:rowOff>
    </xdr:to>
    <xdr:pic>
      <xdr:nvPicPr>
        <xdr:cNvPr id="471" name="Picture 470">
          <a:extLst>
            <a:ext uri="{FF2B5EF4-FFF2-40B4-BE49-F238E27FC236}">
              <a16:creationId xmlns:a16="http://schemas.microsoft.com/office/drawing/2014/main" id="{D060935D-0069-48B2-AB62-AF1A1A8B2272}"/>
            </a:ext>
          </a:extLst>
        </xdr:cNvPr>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53410824" y="193595624"/>
          <a:ext cx="729276" cy="742476"/>
        </a:xfrm>
        <a:prstGeom prst="rect">
          <a:avLst/>
        </a:prstGeom>
      </xdr:spPr>
    </xdr:pic>
    <xdr:clientData/>
  </xdr:twoCellAnchor>
  <xdr:twoCellAnchor>
    <xdr:from>
      <xdr:col>48</xdr:col>
      <xdr:colOff>66674</xdr:colOff>
      <xdr:row>288</xdr:row>
      <xdr:rowOff>19049</xdr:rowOff>
    </xdr:from>
    <xdr:to>
      <xdr:col>48</xdr:col>
      <xdr:colOff>781049</xdr:colOff>
      <xdr:row>288</xdr:row>
      <xdr:rowOff>733424</xdr:rowOff>
    </xdr:to>
    <xdr:pic>
      <xdr:nvPicPr>
        <xdr:cNvPr id="472" name="Picture 471">
          <a:extLst>
            <a:ext uri="{FF2B5EF4-FFF2-40B4-BE49-F238E27FC236}">
              <a16:creationId xmlns:a16="http://schemas.microsoft.com/office/drawing/2014/main" id="{8362A1BD-4F24-4100-B560-85FC9F7298AE}"/>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53406674" y="194376674"/>
          <a:ext cx="714375" cy="714375"/>
        </a:xfrm>
        <a:prstGeom prst="rect">
          <a:avLst/>
        </a:prstGeom>
      </xdr:spPr>
    </xdr:pic>
    <xdr:clientData/>
  </xdr:twoCellAnchor>
  <xdr:twoCellAnchor>
    <xdr:from>
      <xdr:col>48</xdr:col>
      <xdr:colOff>66675</xdr:colOff>
      <xdr:row>289</xdr:row>
      <xdr:rowOff>28575</xdr:rowOff>
    </xdr:from>
    <xdr:to>
      <xdr:col>48</xdr:col>
      <xdr:colOff>771525</xdr:colOff>
      <xdr:row>289</xdr:row>
      <xdr:rowOff>733425</xdr:rowOff>
    </xdr:to>
    <xdr:pic>
      <xdr:nvPicPr>
        <xdr:cNvPr id="473" name="Picture 472">
          <a:extLst>
            <a:ext uri="{FF2B5EF4-FFF2-40B4-BE49-F238E27FC236}">
              <a16:creationId xmlns:a16="http://schemas.microsoft.com/office/drawing/2014/main" id="{483DF68B-F160-4C6D-B9AB-C7072409AC62}"/>
            </a:ext>
          </a:extLst>
        </xdr:cNvPr>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53406675" y="195157725"/>
          <a:ext cx="704850" cy="704850"/>
        </a:xfrm>
        <a:prstGeom prst="rect">
          <a:avLst/>
        </a:prstGeom>
      </xdr:spPr>
    </xdr:pic>
    <xdr:clientData/>
  </xdr:twoCellAnchor>
  <xdr:twoCellAnchor>
    <xdr:from>
      <xdr:col>48</xdr:col>
      <xdr:colOff>66676</xdr:colOff>
      <xdr:row>291</xdr:row>
      <xdr:rowOff>38101</xdr:rowOff>
    </xdr:from>
    <xdr:to>
      <xdr:col>48</xdr:col>
      <xdr:colOff>771526</xdr:colOff>
      <xdr:row>291</xdr:row>
      <xdr:rowOff>742951</xdr:rowOff>
    </xdr:to>
    <xdr:pic>
      <xdr:nvPicPr>
        <xdr:cNvPr id="474" name="Picture 473">
          <a:extLst>
            <a:ext uri="{FF2B5EF4-FFF2-40B4-BE49-F238E27FC236}">
              <a16:creationId xmlns:a16="http://schemas.microsoft.com/office/drawing/2014/main" id="{6DEDB951-8C31-4EC6-88A4-5B5611E7693E}"/>
            </a:ext>
          </a:extLst>
        </xdr:cNvPr>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53406676" y="196710301"/>
          <a:ext cx="704850" cy="704850"/>
        </a:xfrm>
        <a:prstGeom prst="rect">
          <a:avLst/>
        </a:prstGeom>
      </xdr:spPr>
    </xdr:pic>
    <xdr:clientData/>
  </xdr:twoCellAnchor>
  <xdr:twoCellAnchor>
    <xdr:from>
      <xdr:col>48</xdr:col>
      <xdr:colOff>85724</xdr:colOff>
      <xdr:row>292</xdr:row>
      <xdr:rowOff>19049</xdr:rowOff>
    </xdr:from>
    <xdr:to>
      <xdr:col>48</xdr:col>
      <xdr:colOff>800100</xdr:colOff>
      <xdr:row>292</xdr:row>
      <xdr:rowOff>733425</xdr:rowOff>
    </xdr:to>
    <xdr:pic>
      <xdr:nvPicPr>
        <xdr:cNvPr id="475" name="Picture 474">
          <a:extLst>
            <a:ext uri="{FF2B5EF4-FFF2-40B4-BE49-F238E27FC236}">
              <a16:creationId xmlns:a16="http://schemas.microsoft.com/office/drawing/2014/main" id="{5C2E5CD7-C379-4060-AFEF-99376B0693BD}"/>
            </a:ext>
          </a:extLst>
        </xdr:cNvPr>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53425724" y="197462774"/>
          <a:ext cx="714376" cy="714376"/>
        </a:xfrm>
        <a:prstGeom prst="rect">
          <a:avLst/>
        </a:prstGeom>
      </xdr:spPr>
    </xdr:pic>
    <xdr:clientData/>
  </xdr:twoCellAnchor>
  <xdr:twoCellAnchor>
    <xdr:from>
      <xdr:col>48</xdr:col>
      <xdr:colOff>95250</xdr:colOff>
      <xdr:row>293</xdr:row>
      <xdr:rowOff>76200</xdr:rowOff>
    </xdr:from>
    <xdr:to>
      <xdr:col>48</xdr:col>
      <xdr:colOff>771524</xdr:colOff>
      <xdr:row>293</xdr:row>
      <xdr:rowOff>752474</xdr:rowOff>
    </xdr:to>
    <xdr:pic>
      <xdr:nvPicPr>
        <xdr:cNvPr id="476" name="Picture 475">
          <a:extLst>
            <a:ext uri="{FF2B5EF4-FFF2-40B4-BE49-F238E27FC236}">
              <a16:creationId xmlns:a16="http://schemas.microsoft.com/office/drawing/2014/main" id="{1FABA3C7-E1B7-4CB5-8F65-E1D696550873}"/>
            </a:ext>
          </a:extLst>
        </xdr:cNvPr>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53435250" y="198291450"/>
          <a:ext cx="676274" cy="676274"/>
        </a:xfrm>
        <a:prstGeom prst="rect">
          <a:avLst/>
        </a:prstGeom>
      </xdr:spPr>
    </xdr:pic>
    <xdr:clientData/>
  </xdr:twoCellAnchor>
  <xdr:twoCellAnchor>
    <xdr:from>
      <xdr:col>48</xdr:col>
      <xdr:colOff>47625</xdr:colOff>
      <xdr:row>294</xdr:row>
      <xdr:rowOff>38100</xdr:rowOff>
    </xdr:from>
    <xdr:to>
      <xdr:col>48</xdr:col>
      <xdr:colOff>752475</xdr:colOff>
      <xdr:row>294</xdr:row>
      <xdr:rowOff>742950</xdr:rowOff>
    </xdr:to>
    <xdr:pic>
      <xdr:nvPicPr>
        <xdr:cNvPr id="477" name="Picture 476">
          <a:extLst>
            <a:ext uri="{FF2B5EF4-FFF2-40B4-BE49-F238E27FC236}">
              <a16:creationId xmlns:a16="http://schemas.microsoft.com/office/drawing/2014/main" id="{80573900-281F-4759-AD76-0BB08D690A65}"/>
            </a:ext>
          </a:extLst>
        </xdr:cNvPr>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val="0"/>
            </a:ext>
          </a:extLst>
        </a:blip>
        <a:stretch>
          <a:fillRect/>
        </a:stretch>
      </xdr:blipFill>
      <xdr:spPr>
        <a:xfrm>
          <a:off x="53387625" y="199024875"/>
          <a:ext cx="704850" cy="704850"/>
        </a:xfrm>
        <a:prstGeom prst="rect">
          <a:avLst/>
        </a:prstGeom>
      </xdr:spPr>
    </xdr:pic>
    <xdr:clientData/>
  </xdr:twoCellAnchor>
  <xdr:twoCellAnchor>
    <xdr:from>
      <xdr:col>48</xdr:col>
      <xdr:colOff>47625</xdr:colOff>
      <xdr:row>296</xdr:row>
      <xdr:rowOff>9525</xdr:rowOff>
    </xdr:from>
    <xdr:to>
      <xdr:col>48</xdr:col>
      <xdr:colOff>781050</xdr:colOff>
      <xdr:row>296</xdr:row>
      <xdr:rowOff>742950</xdr:rowOff>
    </xdr:to>
    <xdr:pic>
      <xdr:nvPicPr>
        <xdr:cNvPr id="478" name="Picture 477">
          <a:extLst>
            <a:ext uri="{FF2B5EF4-FFF2-40B4-BE49-F238E27FC236}">
              <a16:creationId xmlns:a16="http://schemas.microsoft.com/office/drawing/2014/main" id="{3BDB1E90-2883-44E9-A72D-E5F1D77C7EC6}"/>
            </a:ext>
          </a:extLst>
        </xdr:cNvPr>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53387625" y="200539350"/>
          <a:ext cx="733425" cy="733425"/>
        </a:xfrm>
        <a:prstGeom prst="rect">
          <a:avLst/>
        </a:prstGeom>
      </xdr:spPr>
    </xdr:pic>
    <xdr:clientData/>
  </xdr:twoCellAnchor>
  <xdr:twoCellAnchor>
    <xdr:from>
      <xdr:col>48</xdr:col>
      <xdr:colOff>76200</xdr:colOff>
      <xdr:row>299</xdr:row>
      <xdr:rowOff>19050</xdr:rowOff>
    </xdr:from>
    <xdr:to>
      <xdr:col>48</xdr:col>
      <xdr:colOff>800100</xdr:colOff>
      <xdr:row>299</xdr:row>
      <xdr:rowOff>742950</xdr:rowOff>
    </xdr:to>
    <xdr:pic>
      <xdr:nvPicPr>
        <xdr:cNvPr id="479" name="Picture 478">
          <a:extLst>
            <a:ext uri="{FF2B5EF4-FFF2-40B4-BE49-F238E27FC236}">
              <a16:creationId xmlns:a16="http://schemas.microsoft.com/office/drawing/2014/main" id="{25BC427A-3103-4CC6-AEFE-183DA15882A5}"/>
            </a:ext>
          </a:extLst>
        </xdr:cNvPr>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53416200" y="202863450"/>
          <a:ext cx="723900" cy="723900"/>
        </a:xfrm>
        <a:prstGeom prst="rect">
          <a:avLst/>
        </a:prstGeom>
      </xdr:spPr>
    </xdr:pic>
    <xdr:clientData/>
  </xdr:twoCellAnchor>
  <xdr:twoCellAnchor>
    <xdr:from>
      <xdr:col>48</xdr:col>
      <xdr:colOff>85725</xdr:colOff>
      <xdr:row>300</xdr:row>
      <xdr:rowOff>38100</xdr:rowOff>
    </xdr:from>
    <xdr:to>
      <xdr:col>48</xdr:col>
      <xdr:colOff>790575</xdr:colOff>
      <xdr:row>300</xdr:row>
      <xdr:rowOff>742950</xdr:rowOff>
    </xdr:to>
    <xdr:pic>
      <xdr:nvPicPr>
        <xdr:cNvPr id="480" name="Picture 479">
          <a:extLst>
            <a:ext uri="{FF2B5EF4-FFF2-40B4-BE49-F238E27FC236}">
              <a16:creationId xmlns:a16="http://schemas.microsoft.com/office/drawing/2014/main" id="{33F561EE-CFDD-40C1-ADE4-086F5EEC1A74}"/>
            </a:ext>
          </a:extLst>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53425725" y="203654025"/>
          <a:ext cx="704850" cy="704850"/>
        </a:xfrm>
        <a:prstGeom prst="rect">
          <a:avLst/>
        </a:prstGeom>
      </xdr:spPr>
    </xdr:pic>
    <xdr:clientData/>
  </xdr:twoCellAnchor>
  <xdr:twoCellAnchor>
    <xdr:from>
      <xdr:col>48</xdr:col>
      <xdr:colOff>47624</xdr:colOff>
      <xdr:row>301</xdr:row>
      <xdr:rowOff>9524</xdr:rowOff>
    </xdr:from>
    <xdr:to>
      <xdr:col>48</xdr:col>
      <xdr:colOff>800099</xdr:colOff>
      <xdr:row>301</xdr:row>
      <xdr:rowOff>761999</xdr:rowOff>
    </xdr:to>
    <xdr:pic>
      <xdr:nvPicPr>
        <xdr:cNvPr id="481" name="Picture 480">
          <a:extLst>
            <a:ext uri="{FF2B5EF4-FFF2-40B4-BE49-F238E27FC236}">
              <a16:creationId xmlns:a16="http://schemas.microsoft.com/office/drawing/2014/main" id="{616B55D7-80DB-411F-A477-7284F5BCC05D}"/>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53387624" y="204396974"/>
          <a:ext cx="752475" cy="752475"/>
        </a:xfrm>
        <a:prstGeom prst="rect">
          <a:avLst/>
        </a:prstGeom>
      </xdr:spPr>
    </xdr:pic>
    <xdr:clientData/>
  </xdr:twoCellAnchor>
  <xdr:twoCellAnchor>
    <xdr:from>
      <xdr:col>48</xdr:col>
      <xdr:colOff>66676</xdr:colOff>
      <xdr:row>302</xdr:row>
      <xdr:rowOff>38101</xdr:rowOff>
    </xdr:from>
    <xdr:to>
      <xdr:col>48</xdr:col>
      <xdr:colOff>771526</xdr:colOff>
      <xdr:row>302</xdr:row>
      <xdr:rowOff>742951</xdr:rowOff>
    </xdr:to>
    <xdr:pic>
      <xdr:nvPicPr>
        <xdr:cNvPr id="482" name="Picture 481">
          <a:extLst>
            <a:ext uri="{FF2B5EF4-FFF2-40B4-BE49-F238E27FC236}">
              <a16:creationId xmlns:a16="http://schemas.microsoft.com/office/drawing/2014/main" id="{38B4BA31-07F2-46B2-9D93-231F86F4AB3B}"/>
            </a:ext>
          </a:extLst>
        </xdr:cNvPr>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53406676" y="205197076"/>
          <a:ext cx="704850" cy="704850"/>
        </a:xfrm>
        <a:prstGeom prst="rect">
          <a:avLst/>
        </a:prstGeom>
      </xdr:spPr>
    </xdr:pic>
    <xdr:clientData/>
  </xdr:twoCellAnchor>
  <xdr:twoCellAnchor>
    <xdr:from>
      <xdr:col>48</xdr:col>
      <xdr:colOff>66675</xdr:colOff>
      <xdr:row>303</xdr:row>
      <xdr:rowOff>28575</xdr:rowOff>
    </xdr:from>
    <xdr:to>
      <xdr:col>48</xdr:col>
      <xdr:colOff>800101</xdr:colOff>
      <xdr:row>303</xdr:row>
      <xdr:rowOff>762001</xdr:rowOff>
    </xdr:to>
    <xdr:pic>
      <xdr:nvPicPr>
        <xdr:cNvPr id="483" name="Picture 482">
          <a:extLst>
            <a:ext uri="{FF2B5EF4-FFF2-40B4-BE49-F238E27FC236}">
              <a16:creationId xmlns:a16="http://schemas.microsoft.com/office/drawing/2014/main" id="{BC1E968F-691A-4CE0-A1EA-091B132D9EEF}"/>
            </a:ext>
          </a:extLst>
        </xdr:cNvPr>
        <xdr:cNvPicPr>
          <a:picLocks noChangeAspect="1"/>
        </xdr:cNvPicPr>
      </xdr:nvPicPr>
      <xdr:blipFill>
        <a:blip xmlns:r="http://schemas.openxmlformats.org/officeDocument/2006/relationships" r:embed="rId465" cstate="print">
          <a:extLst>
            <a:ext uri="{28A0092B-C50C-407E-A947-70E740481C1C}">
              <a14:useLocalDpi xmlns:a14="http://schemas.microsoft.com/office/drawing/2010/main" val="0"/>
            </a:ext>
          </a:extLst>
        </a:blip>
        <a:stretch>
          <a:fillRect/>
        </a:stretch>
      </xdr:blipFill>
      <xdr:spPr>
        <a:xfrm>
          <a:off x="53406675" y="205959075"/>
          <a:ext cx="733426" cy="733426"/>
        </a:xfrm>
        <a:prstGeom prst="rect">
          <a:avLst/>
        </a:prstGeom>
      </xdr:spPr>
    </xdr:pic>
    <xdr:clientData/>
  </xdr:twoCellAnchor>
  <xdr:twoCellAnchor>
    <xdr:from>
      <xdr:col>48</xdr:col>
      <xdr:colOff>76200</xdr:colOff>
      <xdr:row>304</xdr:row>
      <xdr:rowOff>38100</xdr:rowOff>
    </xdr:from>
    <xdr:to>
      <xdr:col>48</xdr:col>
      <xdr:colOff>800100</xdr:colOff>
      <xdr:row>304</xdr:row>
      <xdr:rowOff>762000</xdr:rowOff>
    </xdr:to>
    <xdr:pic>
      <xdr:nvPicPr>
        <xdr:cNvPr id="484" name="Picture 483">
          <a:extLst>
            <a:ext uri="{FF2B5EF4-FFF2-40B4-BE49-F238E27FC236}">
              <a16:creationId xmlns:a16="http://schemas.microsoft.com/office/drawing/2014/main" id="{5BB814E9-B2CD-4644-AAF8-408CC1AFACC0}"/>
            </a:ext>
          </a:extLst>
        </xdr:cNvPr>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53416200" y="206740125"/>
          <a:ext cx="723900" cy="723900"/>
        </a:xfrm>
        <a:prstGeom prst="rect">
          <a:avLst/>
        </a:prstGeom>
      </xdr:spPr>
    </xdr:pic>
    <xdr:clientData/>
  </xdr:twoCellAnchor>
  <xdr:twoCellAnchor>
    <xdr:from>
      <xdr:col>48</xdr:col>
      <xdr:colOff>85724</xdr:colOff>
      <xdr:row>305</xdr:row>
      <xdr:rowOff>47624</xdr:rowOff>
    </xdr:from>
    <xdr:to>
      <xdr:col>48</xdr:col>
      <xdr:colOff>790575</xdr:colOff>
      <xdr:row>305</xdr:row>
      <xdr:rowOff>752475</xdr:rowOff>
    </xdr:to>
    <xdr:pic>
      <xdr:nvPicPr>
        <xdr:cNvPr id="485" name="Picture 484">
          <a:extLst>
            <a:ext uri="{FF2B5EF4-FFF2-40B4-BE49-F238E27FC236}">
              <a16:creationId xmlns:a16="http://schemas.microsoft.com/office/drawing/2014/main" id="{967965C1-EBAE-4904-9A32-C2AAA38F45E5}"/>
            </a:ext>
          </a:extLst>
        </xdr:cNvPr>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53425724" y="207521174"/>
          <a:ext cx="704851" cy="704851"/>
        </a:xfrm>
        <a:prstGeom prst="rect">
          <a:avLst/>
        </a:prstGeom>
      </xdr:spPr>
    </xdr:pic>
    <xdr:clientData/>
  </xdr:twoCellAnchor>
  <xdr:twoCellAnchor>
    <xdr:from>
      <xdr:col>48</xdr:col>
      <xdr:colOff>66675</xdr:colOff>
      <xdr:row>306</xdr:row>
      <xdr:rowOff>19050</xdr:rowOff>
    </xdr:from>
    <xdr:to>
      <xdr:col>48</xdr:col>
      <xdr:colOff>781049</xdr:colOff>
      <xdr:row>306</xdr:row>
      <xdr:rowOff>733424</xdr:rowOff>
    </xdr:to>
    <xdr:pic>
      <xdr:nvPicPr>
        <xdr:cNvPr id="486" name="Picture 485">
          <a:extLst>
            <a:ext uri="{FF2B5EF4-FFF2-40B4-BE49-F238E27FC236}">
              <a16:creationId xmlns:a16="http://schemas.microsoft.com/office/drawing/2014/main" id="{84A0E5F5-6FA9-4200-946C-F6B298BA47BD}"/>
            </a:ext>
          </a:extLst>
        </xdr:cNvPr>
        <xdr:cNvPicPr>
          <a:picLocks noChangeAspect="1"/>
        </xdr:cNvPicPr>
      </xdr:nvPicPr>
      <xdr:blipFill>
        <a:blip xmlns:r="http://schemas.openxmlformats.org/officeDocument/2006/relationships" r:embed="rId468" cstate="print">
          <a:extLst>
            <a:ext uri="{28A0092B-C50C-407E-A947-70E740481C1C}">
              <a14:useLocalDpi xmlns:a14="http://schemas.microsoft.com/office/drawing/2010/main" val="0"/>
            </a:ext>
          </a:extLst>
        </a:blip>
        <a:stretch>
          <a:fillRect/>
        </a:stretch>
      </xdr:blipFill>
      <xdr:spPr>
        <a:xfrm>
          <a:off x="53406675" y="208264125"/>
          <a:ext cx="714374" cy="714374"/>
        </a:xfrm>
        <a:prstGeom prst="rect">
          <a:avLst/>
        </a:prstGeom>
      </xdr:spPr>
    </xdr:pic>
    <xdr:clientData/>
  </xdr:twoCellAnchor>
  <xdr:twoCellAnchor>
    <xdr:from>
      <xdr:col>48</xdr:col>
      <xdr:colOff>57149</xdr:colOff>
      <xdr:row>307</xdr:row>
      <xdr:rowOff>19049</xdr:rowOff>
    </xdr:from>
    <xdr:to>
      <xdr:col>48</xdr:col>
      <xdr:colOff>781048</xdr:colOff>
      <xdr:row>307</xdr:row>
      <xdr:rowOff>742948</xdr:rowOff>
    </xdr:to>
    <xdr:pic>
      <xdr:nvPicPr>
        <xdr:cNvPr id="487" name="Picture 486">
          <a:extLst>
            <a:ext uri="{FF2B5EF4-FFF2-40B4-BE49-F238E27FC236}">
              <a16:creationId xmlns:a16="http://schemas.microsoft.com/office/drawing/2014/main" id="{8DC81AE8-088E-4EC3-8158-AA59EBB65D2F}"/>
            </a:ext>
          </a:extLst>
        </xdr:cNvPr>
        <xdr:cNvPicPr>
          <a:picLocks noChangeAspect="1"/>
        </xdr:cNvPicPr>
      </xdr:nvPicPr>
      <xdr:blipFill>
        <a:blip xmlns:r="http://schemas.openxmlformats.org/officeDocument/2006/relationships" r:embed="rId469" cstate="print">
          <a:extLst>
            <a:ext uri="{28A0092B-C50C-407E-A947-70E740481C1C}">
              <a14:useLocalDpi xmlns:a14="http://schemas.microsoft.com/office/drawing/2010/main" val="0"/>
            </a:ext>
          </a:extLst>
        </a:blip>
        <a:stretch>
          <a:fillRect/>
        </a:stretch>
      </xdr:blipFill>
      <xdr:spPr>
        <a:xfrm>
          <a:off x="53397149" y="209035649"/>
          <a:ext cx="723899" cy="723899"/>
        </a:xfrm>
        <a:prstGeom prst="rect">
          <a:avLst/>
        </a:prstGeom>
      </xdr:spPr>
    </xdr:pic>
    <xdr:clientData/>
  </xdr:twoCellAnchor>
  <xdr:twoCellAnchor>
    <xdr:from>
      <xdr:col>48</xdr:col>
      <xdr:colOff>66674</xdr:colOff>
      <xdr:row>308</xdr:row>
      <xdr:rowOff>9524</xdr:rowOff>
    </xdr:from>
    <xdr:to>
      <xdr:col>48</xdr:col>
      <xdr:colOff>781049</xdr:colOff>
      <xdr:row>308</xdr:row>
      <xdr:rowOff>723899</xdr:rowOff>
    </xdr:to>
    <xdr:pic>
      <xdr:nvPicPr>
        <xdr:cNvPr id="488" name="Picture 487">
          <a:extLst>
            <a:ext uri="{FF2B5EF4-FFF2-40B4-BE49-F238E27FC236}">
              <a16:creationId xmlns:a16="http://schemas.microsoft.com/office/drawing/2014/main" id="{8673ADB8-133A-4301-BDD3-5573E6955F20}"/>
            </a:ext>
          </a:extLst>
        </xdr:cNvPr>
        <xdr:cNvPicPr>
          <a:picLocks noChangeAspect="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a:xfrm>
          <a:off x="53406674" y="209797649"/>
          <a:ext cx="714375" cy="714375"/>
        </a:xfrm>
        <a:prstGeom prst="rect">
          <a:avLst/>
        </a:prstGeom>
      </xdr:spPr>
    </xdr:pic>
    <xdr:clientData/>
  </xdr:twoCellAnchor>
  <xdr:twoCellAnchor>
    <xdr:from>
      <xdr:col>48</xdr:col>
      <xdr:colOff>85725</xdr:colOff>
      <xdr:row>309</xdr:row>
      <xdr:rowOff>28572</xdr:rowOff>
    </xdr:from>
    <xdr:to>
      <xdr:col>48</xdr:col>
      <xdr:colOff>819150</xdr:colOff>
      <xdr:row>309</xdr:row>
      <xdr:rowOff>761997</xdr:rowOff>
    </xdr:to>
    <xdr:pic>
      <xdr:nvPicPr>
        <xdr:cNvPr id="489" name="Picture 488">
          <a:extLst>
            <a:ext uri="{FF2B5EF4-FFF2-40B4-BE49-F238E27FC236}">
              <a16:creationId xmlns:a16="http://schemas.microsoft.com/office/drawing/2014/main" id="{6DE1518E-B622-44C4-A0C3-2DA54EA08FB7}"/>
            </a:ext>
          </a:extLst>
        </xdr:cNvPr>
        <xdr:cNvPicPr>
          <a:picLocks noChangeAspect="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a:xfrm>
          <a:off x="53425725" y="210588222"/>
          <a:ext cx="733425" cy="733425"/>
        </a:xfrm>
        <a:prstGeom prst="rect">
          <a:avLst/>
        </a:prstGeom>
      </xdr:spPr>
    </xdr:pic>
    <xdr:clientData/>
  </xdr:twoCellAnchor>
  <xdr:twoCellAnchor>
    <xdr:from>
      <xdr:col>48</xdr:col>
      <xdr:colOff>95250</xdr:colOff>
      <xdr:row>311</xdr:row>
      <xdr:rowOff>38100</xdr:rowOff>
    </xdr:from>
    <xdr:to>
      <xdr:col>48</xdr:col>
      <xdr:colOff>790573</xdr:colOff>
      <xdr:row>311</xdr:row>
      <xdr:rowOff>733423</xdr:rowOff>
    </xdr:to>
    <xdr:pic>
      <xdr:nvPicPr>
        <xdr:cNvPr id="490" name="Picture 489">
          <a:extLst>
            <a:ext uri="{FF2B5EF4-FFF2-40B4-BE49-F238E27FC236}">
              <a16:creationId xmlns:a16="http://schemas.microsoft.com/office/drawing/2014/main" id="{280F559E-FB67-414F-824E-D3F07C678086}"/>
            </a:ext>
          </a:extLst>
        </xdr:cNvPr>
        <xdr:cNvPicPr>
          <a:picLocks noChangeAspect="1"/>
        </xdr:cNvPicPr>
      </xdr:nvPicPr>
      <xdr:blipFill>
        <a:blip xmlns:r="http://schemas.openxmlformats.org/officeDocument/2006/relationships" r:embed="rId472" cstate="print">
          <a:extLst>
            <a:ext uri="{28A0092B-C50C-407E-A947-70E740481C1C}">
              <a14:useLocalDpi xmlns:a14="http://schemas.microsoft.com/office/drawing/2010/main" val="0"/>
            </a:ext>
          </a:extLst>
        </a:blip>
        <a:stretch>
          <a:fillRect/>
        </a:stretch>
      </xdr:blipFill>
      <xdr:spPr>
        <a:xfrm>
          <a:off x="53435250" y="212140800"/>
          <a:ext cx="695323" cy="695323"/>
        </a:xfrm>
        <a:prstGeom prst="rect">
          <a:avLst/>
        </a:prstGeom>
      </xdr:spPr>
    </xdr:pic>
    <xdr:clientData/>
  </xdr:twoCellAnchor>
  <xdr:twoCellAnchor>
    <xdr:from>
      <xdr:col>48</xdr:col>
      <xdr:colOff>57149</xdr:colOff>
      <xdr:row>317</xdr:row>
      <xdr:rowOff>19049</xdr:rowOff>
    </xdr:from>
    <xdr:to>
      <xdr:col>48</xdr:col>
      <xdr:colOff>781050</xdr:colOff>
      <xdr:row>317</xdr:row>
      <xdr:rowOff>742950</xdr:rowOff>
    </xdr:to>
    <xdr:pic>
      <xdr:nvPicPr>
        <xdr:cNvPr id="491" name="Picture 490">
          <a:extLst>
            <a:ext uri="{FF2B5EF4-FFF2-40B4-BE49-F238E27FC236}">
              <a16:creationId xmlns:a16="http://schemas.microsoft.com/office/drawing/2014/main" id="{33C34361-2253-4F46-BDD6-DF30085E2908}"/>
            </a:ext>
          </a:extLst>
        </xdr:cNvPr>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53397149" y="216750899"/>
          <a:ext cx="723901" cy="723901"/>
        </a:xfrm>
        <a:prstGeom prst="rect">
          <a:avLst/>
        </a:prstGeom>
      </xdr:spPr>
    </xdr:pic>
    <xdr:clientData/>
  </xdr:twoCellAnchor>
  <xdr:twoCellAnchor>
    <xdr:from>
      <xdr:col>48</xdr:col>
      <xdr:colOff>161924</xdr:colOff>
      <xdr:row>118</xdr:row>
      <xdr:rowOff>28574</xdr:rowOff>
    </xdr:from>
    <xdr:to>
      <xdr:col>48</xdr:col>
      <xdr:colOff>733425</xdr:colOff>
      <xdr:row>118</xdr:row>
      <xdr:rowOff>600075</xdr:rowOff>
    </xdr:to>
    <xdr:pic>
      <xdr:nvPicPr>
        <xdr:cNvPr id="492" name="Picture 491">
          <a:extLst>
            <a:ext uri="{FF2B5EF4-FFF2-40B4-BE49-F238E27FC236}">
              <a16:creationId xmlns:a16="http://schemas.microsoft.com/office/drawing/2014/main" id="{D1C63DB8-80D6-417F-8A91-B6AF4CEFC5B2}"/>
            </a:ext>
          </a:extLst>
        </xdr:cNvPr>
        <xdr:cNvPicPr>
          <a:picLocks noChangeAspect="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a:xfrm>
          <a:off x="53501924" y="68437124"/>
          <a:ext cx="571501" cy="571501"/>
        </a:xfrm>
        <a:prstGeom prst="rect">
          <a:avLst/>
        </a:prstGeom>
      </xdr:spPr>
    </xdr:pic>
    <xdr:clientData/>
  </xdr:twoCellAnchor>
  <xdr:twoCellAnchor>
    <xdr:from>
      <xdr:col>48</xdr:col>
      <xdr:colOff>76200</xdr:colOff>
      <xdr:row>140</xdr:row>
      <xdr:rowOff>38100</xdr:rowOff>
    </xdr:from>
    <xdr:to>
      <xdr:col>48</xdr:col>
      <xdr:colOff>790575</xdr:colOff>
      <xdr:row>140</xdr:row>
      <xdr:rowOff>752475</xdr:rowOff>
    </xdr:to>
    <xdr:pic>
      <xdr:nvPicPr>
        <xdr:cNvPr id="493" name="Picture 492">
          <a:extLst>
            <a:ext uri="{FF2B5EF4-FFF2-40B4-BE49-F238E27FC236}">
              <a16:creationId xmlns:a16="http://schemas.microsoft.com/office/drawing/2014/main" id="{E2B55019-06B1-41AE-B279-7164541C0714}"/>
            </a:ext>
          </a:extLst>
        </xdr:cNvPr>
        <xdr:cNvPicPr>
          <a:picLocks noChangeAspect="1"/>
        </xdr:cNvPicPr>
      </xdr:nvPicPr>
      <xdr:blipFill>
        <a:blip xmlns:r="http://schemas.openxmlformats.org/officeDocument/2006/relationships" r:embed="rId475" cstate="print">
          <a:extLst>
            <a:ext uri="{28A0092B-C50C-407E-A947-70E740481C1C}">
              <a14:useLocalDpi xmlns:a14="http://schemas.microsoft.com/office/drawing/2010/main" val="0"/>
            </a:ext>
          </a:extLst>
        </a:blip>
        <a:stretch>
          <a:fillRect/>
        </a:stretch>
      </xdr:blipFill>
      <xdr:spPr>
        <a:xfrm>
          <a:off x="53416200" y="82705575"/>
          <a:ext cx="714375" cy="714375"/>
        </a:xfrm>
        <a:prstGeom prst="rect">
          <a:avLst/>
        </a:prstGeom>
      </xdr:spPr>
    </xdr:pic>
    <xdr:clientData/>
  </xdr:twoCellAnchor>
  <xdr:twoCellAnchor>
    <xdr:from>
      <xdr:col>48</xdr:col>
      <xdr:colOff>85725</xdr:colOff>
      <xdr:row>145</xdr:row>
      <xdr:rowOff>66675</xdr:rowOff>
    </xdr:from>
    <xdr:to>
      <xdr:col>48</xdr:col>
      <xdr:colOff>761998</xdr:colOff>
      <xdr:row>145</xdr:row>
      <xdr:rowOff>742948</xdr:rowOff>
    </xdr:to>
    <xdr:pic>
      <xdr:nvPicPr>
        <xdr:cNvPr id="494" name="Picture 493">
          <a:extLst>
            <a:ext uri="{FF2B5EF4-FFF2-40B4-BE49-F238E27FC236}">
              <a16:creationId xmlns:a16="http://schemas.microsoft.com/office/drawing/2014/main" id="{1E772162-4B3D-4D26-9833-AE6295F94DD7}"/>
            </a:ext>
          </a:extLst>
        </xdr:cNvPr>
        <xdr:cNvPicPr>
          <a:picLocks noChangeAspect="1"/>
        </xdr:cNvPicPr>
      </xdr:nvPicPr>
      <xdr:blipFill>
        <a:blip xmlns:r="http://schemas.openxmlformats.org/officeDocument/2006/relationships" r:embed="rId476" cstate="print">
          <a:extLst>
            <a:ext uri="{28A0092B-C50C-407E-A947-70E740481C1C}">
              <a14:useLocalDpi xmlns:a14="http://schemas.microsoft.com/office/drawing/2010/main" val="0"/>
            </a:ext>
          </a:extLst>
        </a:blip>
        <a:stretch>
          <a:fillRect/>
        </a:stretch>
      </xdr:blipFill>
      <xdr:spPr>
        <a:xfrm>
          <a:off x="53425725" y="86077425"/>
          <a:ext cx="676273" cy="676273"/>
        </a:xfrm>
        <a:prstGeom prst="rect">
          <a:avLst/>
        </a:prstGeom>
      </xdr:spPr>
    </xdr:pic>
    <xdr:clientData/>
  </xdr:twoCellAnchor>
  <xdr:twoCellAnchor>
    <xdr:from>
      <xdr:col>48</xdr:col>
      <xdr:colOff>85725</xdr:colOff>
      <xdr:row>146</xdr:row>
      <xdr:rowOff>76200</xdr:rowOff>
    </xdr:from>
    <xdr:to>
      <xdr:col>48</xdr:col>
      <xdr:colOff>742949</xdr:colOff>
      <xdr:row>146</xdr:row>
      <xdr:rowOff>733424</xdr:rowOff>
    </xdr:to>
    <xdr:pic>
      <xdr:nvPicPr>
        <xdr:cNvPr id="495" name="Picture 494">
          <a:extLst>
            <a:ext uri="{FF2B5EF4-FFF2-40B4-BE49-F238E27FC236}">
              <a16:creationId xmlns:a16="http://schemas.microsoft.com/office/drawing/2014/main" id="{C60EE572-43ED-4611-8EE0-97CE46CE9ADA}"/>
            </a:ext>
          </a:extLst>
        </xdr:cNvPr>
        <xdr:cNvPicPr>
          <a:picLocks noChangeAspect="1"/>
        </xdr:cNvPicPr>
      </xdr:nvPicPr>
      <xdr:blipFill>
        <a:blip xmlns:r="http://schemas.openxmlformats.org/officeDocument/2006/relationships" r:embed="rId477" cstate="print">
          <a:extLst>
            <a:ext uri="{28A0092B-C50C-407E-A947-70E740481C1C}">
              <a14:useLocalDpi xmlns:a14="http://schemas.microsoft.com/office/drawing/2010/main" val="0"/>
            </a:ext>
          </a:extLst>
        </a:blip>
        <a:stretch>
          <a:fillRect/>
        </a:stretch>
      </xdr:blipFill>
      <xdr:spPr>
        <a:xfrm>
          <a:off x="53425725" y="86858475"/>
          <a:ext cx="657224" cy="657224"/>
        </a:xfrm>
        <a:prstGeom prst="rect">
          <a:avLst/>
        </a:prstGeom>
      </xdr:spPr>
    </xdr:pic>
    <xdr:clientData/>
  </xdr:twoCellAnchor>
  <xdr:twoCellAnchor>
    <xdr:from>
      <xdr:col>48</xdr:col>
      <xdr:colOff>95250</xdr:colOff>
      <xdr:row>161</xdr:row>
      <xdr:rowOff>57150</xdr:rowOff>
    </xdr:from>
    <xdr:to>
      <xdr:col>48</xdr:col>
      <xdr:colOff>812429</xdr:colOff>
      <xdr:row>162</xdr:row>
      <xdr:rowOff>2804</xdr:rowOff>
    </xdr:to>
    <xdr:pic>
      <xdr:nvPicPr>
        <xdr:cNvPr id="496" name="Picture 495">
          <a:extLst>
            <a:ext uri="{FF2B5EF4-FFF2-40B4-BE49-F238E27FC236}">
              <a16:creationId xmlns:a16="http://schemas.microsoft.com/office/drawing/2014/main" id="{35305141-7D2B-4B02-83E1-BF2C301FAF09}"/>
            </a:ext>
          </a:extLst>
        </xdr:cNvPr>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53435250" y="98412300"/>
          <a:ext cx="717179" cy="717179"/>
        </a:xfrm>
        <a:prstGeom prst="rect">
          <a:avLst/>
        </a:prstGeom>
      </xdr:spPr>
    </xdr:pic>
    <xdr:clientData/>
  </xdr:twoCellAnchor>
  <xdr:twoCellAnchor>
    <xdr:from>
      <xdr:col>48</xdr:col>
      <xdr:colOff>66675</xdr:colOff>
      <xdr:row>165</xdr:row>
      <xdr:rowOff>47625</xdr:rowOff>
    </xdr:from>
    <xdr:to>
      <xdr:col>48</xdr:col>
      <xdr:colOff>762000</xdr:colOff>
      <xdr:row>165</xdr:row>
      <xdr:rowOff>742950</xdr:rowOff>
    </xdr:to>
    <xdr:pic>
      <xdr:nvPicPr>
        <xdr:cNvPr id="497" name="Picture 496">
          <a:extLst>
            <a:ext uri="{FF2B5EF4-FFF2-40B4-BE49-F238E27FC236}">
              <a16:creationId xmlns:a16="http://schemas.microsoft.com/office/drawing/2014/main" id="{F2B7DAA1-5835-4A06-9C0D-985A457E9851}"/>
            </a:ext>
          </a:extLst>
        </xdr:cNvPr>
        <xdr:cNvPicPr>
          <a:picLocks noChangeAspect="1"/>
        </xdr:cNvPicPr>
      </xdr:nvPicPr>
      <xdr:blipFill>
        <a:blip xmlns:r="http://schemas.openxmlformats.org/officeDocument/2006/relationships" r:embed="rId478" cstate="print">
          <a:extLst>
            <a:ext uri="{28A0092B-C50C-407E-A947-70E740481C1C}">
              <a14:useLocalDpi xmlns:a14="http://schemas.microsoft.com/office/drawing/2010/main" val="0"/>
            </a:ext>
          </a:extLst>
        </a:blip>
        <a:stretch>
          <a:fillRect/>
        </a:stretch>
      </xdr:blipFill>
      <xdr:spPr>
        <a:xfrm>
          <a:off x="53406675" y="101488875"/>
          <a:ext cx="695325" cy="695325"/>
        </a:xfrm>
        <a:prstGeom prst="rect">
          <a:avLst/>
        </a:prstGeom>
      </xdr:spPr>
    </xdr:pic>
    <xdr:clientData/>
  </xdr:twoCellAnchor>
  <xdr:twoCellAnchor>
    <xdr:from>
      <xdr:col>48</xdr:col>
      <xdr:colOff>66675</xdr:colOff>
      <xdr:row>212</xdr:row>
      <xdr:rowOff>19050</xdr:rowOff>
    </xdr:from>
    <xdr:to>
      <xdr:col>48</xdr:col>
      <xdr:colOff>790575</xdr:colOff>
      <xdr:row>212</xdr:row>
      <xdr:rowOff>742950</xdr:rowOff>
    </xdr:to>
    <xdr:pic>
      <xdr:nvPicPr>
        <xdr:cNvPr id="498" name="Picture 497">
          <a:extLst>
            <a:ext uri="{FF2B5EF4-FFF2-40B4-BE49-F238E27FC236}">
              <a16:creationId xmlns:a16="http://schemas.microsoft.com/office/drawing/2014/main" id="{994C9192-784E-430A-9C6A-ABDA0D124790}"/>
            </a:ext>
          </a:extLst>
        </xdr:cNvPr>
        <xdr:cNvPicPr>
          <a:picLocks noChangeAspect="1"/>
        </xdr:cNvPicPr>
      </xdr:nvPicPr>
      <xdr:blipFill>
        <a:blip xmlns:r="http://schemas.openxmlformats.org/officeDocument/2006/relationships" r:embed="rId479" cstate="print">
          <a:extLst>
            <a:ext uri="{28A0092B-C50C-407E-A947-70E740481C1C}">
              <a14:useLocalDpi xmlns:a14="http://schemas.microsoft.com/office/drawing/2010/main" val="0"/>
            </a:ext>
          </a:extLst>
        </a:blip>
        <a:stretch>
          <a:fillRect/>
        </a:stretch>
      </xdr:blipFill>
      <xdr:spPr>
        <a:xfrm>
          <a:off x="53406675" y="137721975"/>
          <a:ext cx="723900" cy="723900"/>
        </a:xfrm>
        <a:prstGeom prst="rect">
          <a:avLst/>
        </a:prstGeom>
      </xdr:spPr>
    </xdr:pic>
    <xdr:clientData/>
  </xdr:twoCellAnchor>
  <xdr:twoCellAnchor>
    <xdr:from>
      <xdr:col>48</xdr:col>
      <xdr:colOff>95249</xdr:colOff>
      <xdr:row>217</xdr:row>
      <xdr:rowOff>38099</xdr:rowOff>
    </xdr:from>
    <xdr:to>
      <xdr:col>48</xdr:col>
      <xdr:colOff>761998</xdr:colOff>
      <xdr:row>217</xdr:row>
      <xdr:rowOff>704848</xdr:rowOff>
    </xdr:to>
    <xdr:pic>
      <xdr:nvPicPr>
        <xdr:cNvPr id="499" name="Picture 498">
          <a:extLst>
            <a:ext uri="{FF2B5EF4-FFF2-40B4-BE49-F238E27FC236}">
              <a16:creationId xmlns:a16="http://schemas.microsoft.com/office/drawing/2014/main" id="{7D204424-3B8F-4EC1-B346-A4278E5DDAF9}"/>
            </a:ext>
          </a:extLst>
        </xdr:cNvPr>
        <xdr:cNvPicPr>
          <a:picLocks noChangeAspect="1"/>
        </xdr:cNvPicPr>
      </xdr:nvPicPr>
      <xdr:blipFill>
        <a:blip xmlns:r="http://schemas.openxmlformats.org/officeDocument/2006/relationships" r:embed="rId480" cstate="print">
          <a:extLst>
            <a:ext uri="{28A0092B-C50C-407E-A947-70E740481C1C}">
              <a14:useLocalDpi xmlns:a14="http://schemas.microsoft.com/office/drawing/2010/main" val="0"/>
            </a:ext>
          </a:extLst>
        </a:blip>
        <a:stretch>
          <a:fillRect/>
        </a:stretch>
      </xdr:blipFill>
      <xdr:spPr>
        <a:xfrm>
          <a:off x="53435249" y="141598649"/>
          <a:ext cx="666749" cy="666749"/>
        </a:xfrm>
        <a:prstGeom prst="rect">
          <a:avLst/>
        </a:prstGeom>
      </xdr:spPr>
    </xdr:pic>
    <xdr:clientData/>
  </xdr:twoCellAnchor>
  <xdr:twoCellAnchor>
    <xdr:from>
      <xdr:col>48</xdr:col>
      <xdr:colOff>57150</xdr:colOff>
      <xdr:row>219</xdr:row>
      <xdr:rowOff>19050</xdr:rowOff>
    </xdr:from>
    <xdr:to>
      <xdr:col>48</xdr:col>
      <xdr:colOff>800100</xdr:colOff>
      <xdr:row>219</xdr:row>
      <xdr:rowOff>762000</xdr:rowOff>
    </xdr:to>
    <xdr:pic>
      <xdr:nvPicPr>
        <xdr:cNvPr id="500" name="Picture 499">
          <a:extLst>
            <a:ext uri="{FF2B5EF4-FFF2-40B4-BE49-F238E27FC236}">
              <a16:creationId xmlns:a16="http://schemas.microsoft.com/office/drawing/2014/main" id="{D811121B-62A5-4DD5-9211-8A267AF73330}"/>
            </a:ext>
          </a:extLst>
        </xdr:cNvPr>
        <xdr:cNvPicPr>
          <a:picLocks noChangeAspect="1"/>
        </xdr:cNvPicPr>
      </xdr:nvPicPr>
      <xdr:blipFill>
        <a:blip xmlns:r="http://schemas.openxmlformats.org/officeDocument/2006/relationships" r:embed="rId481" cstate="print">
          <a:extLst>
            <a:ext uri="{28A0092B-C50C-407E-A947-70E740481C1C}">
              <a14:useLocalDpi xmlns:a14="http://schemas.microsoft.com/office/drawing/2010/main" val="0"/>
            </a:ext>
          </a:extLst>
        </a:blip>
        <a:stretch>
          <a:fillRect/>
        </a:stretch>
      </xdr:blipFill>
      <xdr:spPr>
        <a:xfrm>
          <a:off x="53397150" y="143122650"/>
          <a:ext cx="742950" cy="742950"/>
        </a:xfrm>
        <a:prstGeom prst="rect">
          <a:avLst/>
        </a:prstGeom>
      </xdr:spPr>
    </xdr:pic>
    <xdr:clientData/>
  </xdr:twoCellAnchor>
  <xdr:twoCellAnchor>
    <xdr:from>
      <xdr:col>48</xdr:col>
      <xdr:colOff>57150</xdr:colOff>
      <xdr:row>221</xdr:row>
      <xdr:rowOff>19050</xdr:rowOff>
    </xdr:from>
    <xdr:to>
      <xdr:col>48</xdr:col>
      <xdr:colOff>781050</xdr:colOff>
      <xdr:row>221</xdr:row>
      <xdr:rowOff>742950</xdr:rowOff>
    </xdr:to>
    <xdr:pic>
      <xdr:nvPicPr>
        <xdr:cNvPr id="501" name="Picture 500">
          <a:extLst>
            <a:ext uri="{FF2B5EF4-FFF2-40B4-BE49-F238E27FC236}">
              <a16:creationId xmlns:a16="http://schemas.microsoft.com/office/drawing/2014/main" id="{7E146E96-6BB2-4AEC-B57A-1B71699EE6CC}"/>
            </a:ext>
          </a:extLst>
        </xdr:cNvPr>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53397150" y="144665700"/>
          <a:ext cx="723900" cy="723900"/>
        </a:xfrm>
        <a:prstGeom prst="rect">
          <a:avLst/>
        </a:prstGeom>
      </xdr:spPr>
    </xdr:pic>
    <xdr:clientData/>
  </xdr:twoCellAnchor>
  <xdr:twoCellAnchor>
    <xdr:from>
      <xdr:col>48</xdr:col>
      <xdr:colOff>66675</xdr:colOff>
      <xdr:row>223</xdr:row>
      <xdr:rowOff>28575</xdr:rowOff>
    </xdr:from>
    <xdr:to>
      <xdr:col>48</xdr:col>
      <xdr:colOff>790575</xdr:colOff>
      <xdr:row>223</xdr:row>
      <xdr:rowOff>752475</xdr:rowOff>
    </xdr:to>
    <xdr:pic>
      <xdr:nvPicPr>
        <xdr:cNvPr id="502" name="Picture 501">
          <a:extLst>
            <a:ext uri="{FF2B5EF4-FFF2-40B4-BE49-F238E27FC236}">
              <a16:creationId xmlns:a16="http://schemas.microsoft.com/office/drawing/2014/main" id="{F518C8DD-F5F5-4841-B557-FAD51AEAEAC7}"/>
            </a:ext>
          </a:extLst>
        </xdr:cNvPr>
        <xdr:cNvPicPr>
          <a:picLocks noChangeAspect="1"/>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53406675" y="146218275"/>
          <a:ext cx="723900" cy="723900"/>
        </a:xfrm>
        <a:prstGeom prst="rect">
          <a:avLst/>
        </a:prstGeom>
      </xdr:spPr>
    </xdr:pic>
    <xdr:clientData/>
  </xdr:twoCellAnchor>
  <xdr:twoCellAnchor>
    <xdr:from>
      <xdr:col>48</xdr:col>
      <xdr:colOff>38099</xdr:colOff>
      <xdr:row>237</xdr:row>
      <xdr:rowOff>9524</xdr:rowOff>
    </xdr:from>
    <xdr:to>
      <xdr:col>48</xdr:col>
      <xdr:colOff>781050</xdr:colOff>
      <xdr:row>237</xdr:row>
      <xdr:rowOff>752475</xdr:rowOff>
    </xdr:to>
    <xdr:pic>
      <xdr:nvPicPr>
        <xdr:cNvPr id="503" name="Picture 502">
          <a:extLst>
            <a:ext uri="{FF2B5EF4-FFF2-40B4-BE49-F238E27FC236}">
              <a16:creationId xmlns:a16="http://schemas.microsoft.com/office/drawing/2014/main" id="{E4D18C91-0BC0-4CE9-9C9C-99552CFCE6E7}"/>
            </a:ext>
          </a:extLst>
        </xdr:cNvPr>
        <xdr:cNvPicPr>
          <a:picLocks noChangeAspect="1"/>
        </xdr:cNvPicPr>
      </xdr:nvPicPr>
      <xdr:blipFill>
        <a:blip xmlns:r="http://schemas.openxmlformats.org/officeDocument/2006/relationships" r:embed="rId484" cstate="print">
          <a:extLst>
            <a:ext uri="{28A0092B-C50C-407E-A947-70E740481C1C}">
              <a14:useLocalDpi xmlns:a14="http://schemas.microsoft.com/office/drawing/2010/main" val="0"/>
            </a:ext>
          </a:extLst>
        </a:blip>
        <a:stretch>
          <a:fillRect/>
        </a:stretch>
      </xdr:blipFill>
      <xdr:spPr>
        <a:xfrm>
          <a:off x="53378099" y="157000574"/>
          <a:ext cx="742951" cy="742951"/>
        </a:xfrm>
        <a:prstGeom prst="rect">
          <a:avLst/>
        </a:prstGeom>
      </xdr:spPr>
    </xdr:pic>
    <xdr:clientData/>
  </xdr:twoCellAnchor>
  <xdr:twoCellAnchor>
    <xdr:from>
      <xdr:col>48</xdr:col>
      <xdr:colOff>161926</xdr:colOff>
      <xdr:row>7</xdr:row>
      <xdr:rowOff>47625</xdr:rowOff>
    </xdr:from>
    <xdr:to>
      <xdr:col>48</xdr:col>
      <xdr:colOff>666752</xdr:colOff>
      <xdr:row>7</xdr:row>
      <xdr:rowOff>552451</xdr:rowOff>
    </xdr:to>
    <xdr:pic>
      <xdr:nvPicPr>
        <xdr:cNvPr id="504" name="Picture 503">
          <a:extLst>
            <a:ext uri="{FF2B5EF4-FFF2-40B4-BE49-F238E27FC236}">
              <a16:creationId xmlns:a16="http://schemas.microsoft.com/office/drawing/2014/main" id="{4F0F9F2E-A5D0-4E75-9FB1-679CD4101F14}"/>
            </a:ext>
          </a:extLst>
        </xdr:cNvPr>
        <xdr:cNvPicPr>
          <a:picLocks noChangeAspect="1"/>
        </xdr:cNvPicPr>
      </xdr:nvPicPr>
      <xdr:blipFill>
        <a:blip xmlns:r="http://schemas.openxmlformats.org/officeDocument/2006/relationships" r:embed="rId485" cstate="print">
          <a:extLst>
            <a:ext uri="{28A0092B-C50C-407E-A947-70E740481C1C}">
              <a14:useLocalDpi xmlns:a14="http://schemas.microsoft.com/office/drawing/2010/main" val="0"/>
            </a:ext>
          </a:extLst>
        </a:blip>
        <a:stretch>
          <a:fillRect/>
        </a:stretch>
      </xdr:blipFill>
      <xdr:spPr>
        <a:xfrm>
          <a:off x="53501926" y="3924300"/>
          <a:ext cx="504826" cy="504826"/>
        </a:xfrm>
        <a:prstGeom prst="rect">
          <a:avLst/>
        </a:prstGeom>
      </xdr:spPr>
    </xdr:pic>
    <xdr:clientData fPrintsWithSheet="0"/>
  </xdr:twoCellAnchor>
  <xdr:twoCellAnchor>
    <xdr:from>
      <xdr:col>7</xdr:col>
      <xdr:colOff>38100</xdr:colOff>
      <xdr:row>318</xdr:row>
      <xdr:rowOff>184851</xdr:rowOff>
    </xdr:from>
    <xdr:to>
      <xdr:col>7</xdr:col>
      <xdr:colOff>1828798</xdr:colOff>
      <xdr:row>318</xdr:row>
      <xdr:rowOff>670755</xdr:rowOff>
    </xdr:to>
    <xdr:pic>
      <xdr:nvPicPr>
        <xdr:cNvPr id="505" name="Picture 504">
          <a:extLst>
            <a:ext uri="{FF2B5EF4-FFF2-40B4-BE49-F238E27FC236}">
              <a16:creationId xmlns:a16="http://schemas.microsoft.com/office/drawing/2014/main" id="{D207D628-8E78-45AF-BBC6-172C908393B6}"/>
            </a:ext>
          </a:extLst>
        </xdr:cNvPr>
        <xdr:cNvPicPr>
          <a:picLocks noChangeAspect="1"/>
        </xdr:cNvPicPr>
      </xdr:nvPicPr>
      <xdr:blipFill>
        <a:blip xmlns:r="http://schemas.openxmlformats.org/officeDocument/2006/relationships" r:embed="rId486" cstate="print">
          <a:extLst>
            <a:ext uri="{28A0092B-C50C-407E-A947-70E740481C1C}">
              <a14:useLocalDpi xmlns:a14="http://schemas.microsoft.com/office/drawing/2010/main" val="0"/>
            </a:ext>
          </a:extLst>
        </a:blip>
        <a:stretch>
          <a:fillRect/>
        </a:stretch>
      </xdr:blipFill>
      <xdr:spPr>
        <a:xfrm>
          <a:off x="9363075" y="217688226"/>
          <a:ext cx="1790698" cy="485904"/>
        </a:xfrm>
        <a:prstGeom prst="rect">
          <a:avLst/>
        </a:prstGeom>
      </xdr:spPr>
    </xdr:pic>
    <xdr:clientData/>
  </xdr:twoCellAnchor>
  <xdr:twoCellAnchor>
    <xdr:from>
      <xdr:col>48</xdr:col>
      <xdr:colOff>57150</xdr:colOff>
      <xdr:row>318</xdr:row>
      <xdr:rowOff>9525</xdr:rowOff>
    </xdr:from>
    <xdr:to>
      <xdr:col>48</xdr:col>
      <xdr:colOff>790574</xdr:colOff>
      <xdr:row>318</xdr:row>
      <xdr:rowOff>742949</xdr:rowOff>
    </xdr:to>
    <xdr:pic>
      <xdr:nvPicPr>
        <xdr:cNvPr id="506" name="Picture 505">
          <a:extLst>
            <a:ext uri="{FF2B5EF4-FFF2-40B4-BE49-F238E27FC236}">
              <a16:creationId xmlns:a16="http://schemas.microsoft.com/office/drawing/2014/main" id="{9ED36A9F-5A1C-4178-9849-784C1BB9936F}"/>
            </a:ext>
          </a:extLst>
        </xdr:cNvPr>
        <xdr:cNvPicPr>
          <a:picLocks noChangeAspect="1"/>
        </xdr:cNvPicPr>
      </xdr:nvPicPr>
      <xdr:blipFill>
        <a:blip xmlns:r="http://schemas.openxmlformats.org/officeDocument/2006/relationships" r:embed="rId487" cstate="print">
          <a:extLst>
            <a:ext uri="{28A0092B-C50C-407E-A947-70E740481C1C}">
              <a14:useLocalDpi xmlns:a14="http://schemas.microsoft.com/office/drawing/2010/main" val="0"/>
            </a:ext>
          </a:extLst>
        </a:blip>
        <a:stretch>
          <a:fillRect/>
        </a:stretch>
      </xdr:blipFill>
      <xdr:spPr>
        <a:xfrm>
          <a:off x="53397150" y="217512900"/>
          <a:ext cx="733424" cy="733424"/>
        </a:xfrm>
        <a:prstGeom prst="rect">
          <a:avLst/>
        </a:prstGeom>
      </xdr:spPr>
    </xdr:pic>
    <xdr:clientData/>
  </xdr:twoCellAnchor>
  <xdr:twoCellAnchor>
    <xdr:from>
      <xdr:col>48</xdr:col>
      <xdr:colOff>47625</xdr:colOff>
      <xdr:row>320</xdr:row>
      <xdr:rowOff>38100</xdr:rowOff>
    </xdr:from>
    <xdr:to>
      <xdr:col>48</xdr:col>
      <xdr:colOff>762000</xdr:colOff>
      <xdr:row>320</xdr:row>
      <xdr:rowOff>752475</xdr:rowOff>
    </xdr:to>
    <xdr:pic>
      <xdr:nvPicPr>
        <xdr:cNvPr id="507" name="Picture 506">
          <a:extLst>
            <a:ext uri="{FF2B5EF4-FFF2-40B4-BE49-F238E27FC236}">
              <a16:creationId xmlns:a16="http://schemas.microsoft.com/office/drawing/2014/main" id="{470C94E4-923D-451F-81A6-40241C5908F4}"/>
            </a:ext>
          </a:extLst>
        </xdr:cNvPr>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53387625" y="219084525"/>
          <a:ext cx="714375" cy="714375"/>
        </a:xfrm>
        <a:prstGeom prst="rect">
          <a:avLst/>
        </a:prstGeom>
      </xdr:spPr>
    </xdr:pic>
    <xdr:clientData/>
  </xdr:twoCellAnchor>
  <xdr:twoCellAnchor>
    <xdr:from>
      <xdr:col>48</xdr:col>
      <xdr:colOff>76199</xdr:colOff>
      <xdr:row>324</xdr:row>
      <xdr:rowOff>28574</xdr:rowOff>
    </xdr:from>
    <xdr:to>
      <xdr:col>48</xdr:col>
      <xdr:colOff>781048</xdr:colOff>
      <xdr:row>324</xdr:row>
      <xdr:rowOff>733423</xdr:rowOff>
    </xdr:to>
    <xdr:pic>
      <xdr:nvPicPr>
        <xdr:cNvPr id="511" name="Picture 510">
          <a:extLst>
            <a:ext uri="{FF2B5EF4-FFF2-40B4-BE49-F238E27FC236}">
              <a16:creationId xmlns:a16="http://schemas.microsoft.com/office/drawing/2014/main" id="{949B0B53-FEEA-4366-BB8A-0589908E1337}"/>
            </a:ext>
          </a:extLst>
        </xdr:cNvPr>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val="0"/>
            </a:ext>
          </a:extLst>
        </a:blip>
        <a:stretch>
          <a:fillRect/>
        </a:stretch>
      </xdr:blipFill>
      <xdr:spPr>
        <a:xfrm>
          <a:off x="53416199" y="222161099"/>
          <a:ext cx="704849" cy="704849"/>
        </a:xfrm>
        <a:prstGeom prst="rect">
          <a:avLst/>
        </a:prstGeom>
      </xdr:spPr>
    </xdr:pic>
    <xdr:clientData/>
  </xdr:twoCellAnchor>
  <xdr:twoCellAnchor>
    <xdr:from>
      <xdr:col>48</xdr:col>
      <xdr:colOff>85725</xdr:colOff>
      <xdr:row>325</xdr:row>
      <xdr:rowOff>47622</xdr:rowOff>
    </xdr:from>
    <xdr:to>
      <xdr:col>48</xdr:col>
      <xdr:colOff>781050</xdr:colOff>
      <xdr:row>325</xdr:row>
      <xdr:rowOff>742947</xdr:rowOff>
    </xdr:to>
    <xdr:pic>
      <xdr:nvPicPr>
        <xdr:cNvPr id="512" name="Picture 511">
          <a:extLst>
            <a:ext uri="{FF2B5EF4-FFF2-40B4-BE49-F238E27FC236}">
              <a16:creationId xmlns:a16="http://schemas.microsoft.com/office/drawing/2014/main" id="{929D60FF-67AE-4F11-B7DC-F6C804BBD89A}"/>
            </a:ext>
          </a:extLst>
        </xdr:cNvPr>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53425725" y="222951672"/>
          <a:ext cx="695325" cy="695325"/>
        </a:xfrm>
        <a:prstGeom prst="rect">
          <a:avLst/>
        </a:prstGeom>
      </xdr:spPr>
    </xdr:pic>
    <xdr:clientData/>
  </xdr:twoCellAnchor>
  <xdr:twoCellAnchor>
    <xdr:from>
      <xdr:col>48</xdr:col>
      <xdr:colOff>85725</xdr:colOff>
      <xdr:row>326</xdr:row>
      <xdr:rowOff>47625</xdr:rowOff>
    </xdr:from>
    <xdr:to>
      <xdr:col>48</xdr:col>
      <xdr:colOff>762000</xdr:colOff>
      <xdr:row>326</xdr:row>
      <xdr:rowOff>723900</xdr:rowOff>
    </xdr:to>
    <xdr:pic>
      <xdr:nvPicPr>
        <xdr:cNvPr id="513" name="Picture 512">
          <a:extLst>
            <a:ext uri="{FF2B5EF4-FFF2-40B4-BE49-F238E27FC236}">
              <a16:creationId xmlns:a16="http://schemas.microsoft.com/office/drawing/2014/main" id="{00E85F03-25CA-4A58-A5F5-311018D2656D}"/>
            </a:ext>
          </a:extLst>
        </xdr:cNvPr>
        <xdr:cNvPicPr>
          <a:picLocks noChangeAspect="1"/>
        </xdr:cNvPicPr>
      </xdr:nvPicPr>
      <xdr:blipFill>
        <a:blip xmlns:r="http://schemas.openxmlformats.org/officeDocument/2006/relationships" r:embed="rId491" cstate="print">
          <a:extLst>
            <a:ext uri="{28A0092B-C50C-407E-A947-70E740481C1C}">
              <a14:useLocalDpi xmlns:a14="http://schemas.microsoft.com/office/drawing/2010/main" val="0"/>
            </a:ext>
          </a:extLst>
        </a:blip>
        <a:stretch>
          <a:fillRect/>
        </a:stretch>
      </xdr:blipFill>
      <xdr:spPr>
        <a:xfrm>
          <a:off x="53425725" y="223723200"/>
          <a:ext cx="676275" cy="676275"/>
        </a:xfrm>
        <a:prstGeom prst="rect">
          <a:avLst/>
        </a:prstGeom>
      </xdr:spPr>
    </xdr:pic>
    <xdr:clientData/>
  </xdr:twoCellAnchor>
  <xdr:twoCellAnchor>
    <xdr:from>
      <xdr:col>48</xdr:col>
      <xdr:colOff>123825</xdr:colOff>
      <xdr:row>327</xdr:row>
      <xdr:rowOff>76200</xdr:rowOff>
    </xdr:from>
    <xdr:to>
      <xdr:col>48</xdr:col>
      <xdr:colOff>790575</xdr:colOff>
      <xdr:row>327</xdr:row>
      <xdr:rowOff>742950</xdr:rowOff>
    </xdr:to>
    <xdr:pic>
      <xdr:nvPicPr>
        <xdr:cNvPr id="514" name="Picture 513">
          <a:extLst>
            <a:ext uri="{FF2B5EF4-FFF2-40B4-BE49-F238E27FC236}">
              <a16:creationId xmlns:a16="http://schemas.microsoft.com/office/drawing/2014/main" id="{8F38A02E-933B-4954-B6ED-FFEED158F7B5}"/>
            </a:ext>
          </a:extLst>
        </xdr:cNvPr>
        <xdr:cNvPicPr>
          <a:picLocks noChangeAspect="1"/>
        </xdr:cNvPicPr>
      </xdr:nvPicPr>
      <xdr:blipFill>
        <a:blip xmlns:r="http://schemas.openxmlformats.org/officeDocument/2006/relationships" r:embed="rId492" cstate="print">
          <a:extLst>
            <a:ext uri="{28A0092B-C50C-407E-A947-70E740481C1C}">
              <a14:useLocalDpi xmlns:a14="http://schemas.microsoft.com/office/drawing/2010/main" val="0"/>
            </a:ext>
          </a:extLst>
        </a:blip>
        <a:stretch>
          <a:fillRect/>
        </a:stretch>
      </xdr:blipFill>
      <xdr:spPr>
        <a:xfrm>
          <a:off x="53463825" y="224523300"/>
          <a:ext cx="666750" cy="666750"/>
        </a:xfrm>
        <a:prstGeom prst="rect">
          <a:avLst/>
        </a:prstGeom>
      </xdr:spPr>
    </xdr:pic>
    <xdr:clientData/>
  </xdr:twoCellAnchor>
  <xdr:twoCellAnchor>
    <xdr:from>
      <xdr:col>48</xdr:col>
      <xdr:colOff>95250</xdr:colOff>
      <xdr:row>328</xdr:row>
      <xdr:rowOff>66675</xdr:rowOff>
    </xdr:from>
    <xdr:to>
      <xdr:col>48</xdr:col>
      <xdr:colOff>733424</xdr:colOff>
      <xdr:row>328</xdr:row>
      <xdr:rowOff>704849</xdr:rowOff>
    </xdr:to>
    <xdr:pic>
      <xdr:nvPicPr>
        <xdr:cNvPr id="515" name="Picture 514">
          <a:extLst>
            <a:ext uri="{FF2B5EF4-FFF2-40B4-BE49-F238E27FC236}">
              <a16:creationId xmlns:a16="http://schemas.microsoft.com/office/drawing/2014/main" id="{9F62F95A-DB1B-452C-B477-EF29FB1E96FC}"/>
            </a:ext>
          </a:extLst>
        </xdr:cNvPr>
        <xdr:cNvPicPr>
          <a:picLocks noChangeAspect="1"/>
        </xdr:cNvPicPr>
      </xdr:nvPicPr>
      <xdr:blipFill>
        <a:blip xmlns:r="http://schemas.openxmlformats.org/officeDocument/2006/relationships" r:embed="rId493" cstate="print">
          <a:extLst>
            <a:ext uri="{28A0092B-C50C-407E-A947-70E740481C1C}">
              <a14:useLocalDpi xmlns:a14="http://schemas.microsoft.com/office/drawing/2010/main" val="0"/>
            </a:ext>
          </a:extLst>
        </a:blip>
        <a:stretch>
          <a:fillRect/>
        </a:stretch>
      </xdr:blipFill>
      <xdr:spPr>
        <a:xfrm>
          <a:off x="53435250" y="225285300"/>
          <a:ext cx="638174" cy="638174"/>
        </a:xfrm>
        <a:prstGeom prst="rect">
          <a:avLst/>
        </a:prstGeom>
      </xdr:spPr>
    </xdr:pic>
    <xdr:clientData/>
  </xdr:twoCellAnchor>
  <xdr:twoCellAnchor>
    <xdr:from>
      <xdr:col>48</xdr:col>
      <xdr:colOff>114301</xdr:colOff>
      <xdr:row>329</xdr:row>
      <xdr:rowOff>95251</xdr:rowOff>
    </xdr:from>
    <xdr:to>
      <xdr:col>48</xdr:col>
      <xdr:colOff>723901</xdr:colOff>
      <xdr:row>329</xdr:row>
      <xdr:rowOff>704851</xdr:rowOff>
    </xdr:to>
    <xdr:pic>
      <xdr:nvPicPr>
        <xdr:cNvPr id="516" name="Picture 515">
          <a:extLst>
            <a:ext uri="{FF2B5EF4-FFF2-40B4-BE49-F238E27FC236}">
              <a16:creationId xmlns:a16="http://schemas.microsoft.com/office/drawing/2014/main" id="{2D82625A-6D7B-4877-ADE8-AEAF53001B42}"/>
            </a:ext>
          </a:extLst>
        </xdr:cNvPr>
        <xdr:cNvPicPr>
          <a:picLocks noChangeAspect="1"/>
        </xdr:cNvPicPr>
      </xdr:nvPicPr>
      <xdr:blipFill>
        <a:blip xmlns:r="http://schemas.openxmlformats.org/officeDocument/2006/relationships" r:embed="rId494" cstate="print">
          <a:extLst>
            <a:ext uri="{28A0092B-C50C-407E-A947-70E740481C1C}">
              <a14:useLocalDpi xmlns:a14="http://schemas.microsoft.com/office/drawing/2010/main" val="0"/>
            </a:ext>
          </a:extLst>
        </a:blip>
        <a:stretch>
          <a:fillRect/>
        </a:stretch>
      </xdr:blipFill>
      <xdr:spPr>
        <a:xfrm>
          <a:off x="53454301" y="226085401"/>
          <a:ext cx="609600" cy="609600"/>
        </a:xfrm>
        <a:prstGeom prst="rect">
          <a:avLst/>
        </a:prstGeom>
      </xdr:spPr>
    </xdr:pic>
    <xdr:clientData/>
  </xdr:twoCellAnchor>
  <xdr:twoCellAnchor>
    <xdr:from>
      <xdr:col>48</xdr:col>
      <xdr:colOff>95250</xdr:colOff>
      <xdr:row>330</xdr:row>
      <xdr:rowOff>76200</xdr:rowOff>
    </xdr:from>
    <xdr:to>
      <xdr:col>48</xdr:col>
      <xdr:colOff>752474</xdr:colOff>
      <xdr:row>330</xdr:row>
      <xdr:rowOff>733424</xdr:rowOff>
    </xdr:to>
    <xdr:pic>
      <xdr:nvPicPr>
        <xdr:cNvPr id="517" name="Picture 516">
          <a:extLst>
            <a:ext uri="{FF2B5EF4-FFF2-40B4-BE49-F238E27FC236}">
              <a16:creationId xmlns:a16="http://schemas.microsoft.com/office/drawing/2014/main" id="{F2BAB208-6E66-437A-BF76-C0902D56680A}"/>
            </a:ext>
          </a:extLst>
        </xdr:cNvPr>
        <xdr:cNvPicPr>
          <a:picLocks noChangeAspect="1"/>
        </xdr:cNvPicPr>
      </xdr:nvPicPr>
      <xdr:blipFill>
        <a:blip xmlns:r="http://schemas.openxmlformats.org/officeDocument/2006/relationships" r:embed="rId495" cstate="print">
          <a:extLst>
            <a:ext uri="{28A0092B-C50C-407E-A947-70E740481C1C}">
              <a14:useLocalDpi xmlns:a14="http://schemas.microsoft.com/office/drawing/2010/main" val="0"/>
            </a:ext>
          </a:extLst>
        </a:blip>
        <a:stretch>
          <a:fillRect/>
        </a:stretch>
      </xdr:blipFill>
      <xdr:spPr>
        <a:xfrm>
          <a:off x="53435250" y="226837875"/>
          <a:ext cx="657224" cy="657224"/>
        </a:xfrm>
        <a:prstGeom prst="rect">
          <a:avLst/>
        </a:prstGeom>
      </xdr:spPr>
    </xdr:pic>
    <xdr:clientData/>
  </xdr:twoCellAnchor>
  <xdr:twoCellAnchor>
    <xdr:from>
      <xdr:col>48</xdr:col>
      <xdr:colOff>85725</xdr:colOff>
      <xdr:row>331</xdr:row>
      <xdr:rowOff>66675</xdr:rowOff>
    </xdr:from>
    <xdr:to>
      <xdr:col>48</xdr:col>
      <xdr:colOff>733425</xdr:colOff>
      <xdr:row>331</xdr:row>
      <xdr:rowOff>714375</xdr:rowOff>
    </xdr:to>
    <xdr:pic>
      <xdr:nvPicPr>
        <xdr:cNvPr id="518" name="Picture 517">
          <a:extLst>
            <a:ext uri="{FF2B5EF4-FFF2-40B4-BE49-F238E27FC236}">
              <a16:creationId xmlns:a16="http://schemas.microsoft.com/office/drawing/2014/main" id="{413DCE60-18F0-4CF7-A830-2608FC522E28}"/>
            </a:ext>
          </a:extLst>
        </xdr:cNvPr>
        <xdr:cNvPicPr>
          <a:picLocks noChangeAspect="1"/>
        </xdr:cNvPicPr>
      </xdr:nvPicPr>
      <xdr:blipFill>
        <a:blip xmlns:r="http://schemas.openxmlformats.org/officeDocument/2006/relationships" r:embed="rId496" cstate="print">
          <a:extLst>
            <a:ext uri="{28A0092B-C50C-407E-A947-70E740481C1C}">
              <a14:useLocalDpi xmlns:a14="http://schemas.microsoft.com/office/drawing/2010/main" val="0"/>
            </a:ext>
          </a:extLst>
        </a:blip>
        <a:stretch>
          <a:fillRect/>
        </a:stretch>
      </xdr:blipFill>
      <xdr:spPr>
        <a:xfrm>
          <a:off x="53425725" y="227599875"/>
          <a:ext cx="647700" cy="647700"/>
        </a:xfrm>
        <a:prstGeom prst="rect">
          <a:avLst/>
        </a:prstGeom>
      </xdr:spPr>
    </xdr:pic>
    <xdr:clientData/>
  </xdr:twoCellAnchor>
  <xdr:twoCellAnchor>
    <xdr:from>
      <xdr:col>48</xdr:col>
      <xdr:colOff>57150</xdr:colOff>
      <xdr:row>332</xdr:row>
      <xdr:rowOff>47625</xdr:rowOff>
    </xdr:from>
    <xdr:to>
      <xdr:col>48</xdr:col>
      <xdr:colOff>752475</xdr:colOff>
      <xdr:row>332</xdr:row>
      <xdr:rowOff>742950</xdr:rowOff>
    </xdr:to>
    <xdr:pic>
      <xdr:nvPicPr>
        <xdr:cNvPr id="519" name="Picture 518">
          <a:extLst>
            <a:ext uri="{FF2B5EF4-FFF2-40B4-BE49-F238E27FC236}">
              <a16:creationId xmlns:a16="http://schemas.microsoft.com/office/drawing/2014/main" id="{E68888DB-AF27-4516-AE47-0604934B2D73}"/>
            </a:ext>
          </a:extLst>
        </xdr:cNvPr>
        <xdr:cNvPicPr>
          <a:picLocks noChangeAspect="1"/>
        </xdr:cNvPicPr>
      </xdr:nvPicPr>
      <xdr:blipFill>
        <a:blip xmlns:r="http://schemas.openxmlformats.org/officeDocument/2006/relationships" r:embed="rId497" cstate="print">
          <a:extLst>
            <a:ext uri="{28A0092B-C50C-407E-A947-70E740481C1C}">
              <a14:useLocalDpi xmlns:a14="http://schemas.microsoft.com/office/drawing/2010/main" val="0"/>
            </a:ext>
          </a:extLst>
        </a:blip>
        <a:stretch>
          <a:fillRect/>
        </a:stretch>
      </xdr:blipFill>
      <xdr:spPr>
        <a:xfrm>
          <a:off x="53397150" y="228352350"/>
          <a:ext cx="695325" cy="695325"/>
        </a:xfrm>
        <a:prstGeom prst="rect">
          <a:avLst/>
        </a:prstGeom>
      </xdr:spPr>
    </xdr:pic>
    <xdr:clientData/>
  </xdr:twoCellAnchor>
  <xdr:twoCellAnchor>
    <xdr:from>
      <xdr:col>48</xdr:col>
      <xdr:colOff>66675</xdr:colOff>
      <xdr:row>333</xdr:row>
      <xdr:rowOff>38100</xdr:rowOff>
    </xdr:from>
    <xdr:to>
      <xdr:col>48</xdr:col>
      <xdr:colOff>771524</xdr:colOff>
      <xdr:row>333</xdr:row>
      <xdr:rowOff>742949</xdr:rowOff>
    </xdr:to>
    <xdr:pic>
      <xdr:nvPicPr>
        <xdr:cNvPr id="520" name="Picture 519">
          <a:extLst>
            <a:ext uri="{FF2B5EF4-FFF2-40B4-BE49-F238E27FC236}">
              <a16:creationId xmlns:a16="http://schemas.microsoft.com/office/drawing/2014/main" id="{86D90271-2412-4371-9D7F-06E9C3A17C30}"/>
            </a:ext>
          </a:extLst>
        </xdr:cNvPr>
        <xdr:cNvPicPr>
          <a:picLocks noChangeAspect="1"/>
        </xdr:cNvPicPr>
      </xdr:nvPicPr>
      <xdr:blipFill>
        <a:blip xmlns:r="http://schemas.openxmlformats.org/officeDocument/2006/relationships" r:embed="rId498" cstate="print">
          <a:extLst>
            <a:ext uri="{28A0092B-C50C-407E-A947-70E740481C1C}">
              <a14:useLocalDpi xmlns:a14="http://schemas.microsoft.com/office/drawing/2010/main" val="0"/>
            </a:ext>
          </a:extLst>
        </a:blip>
        <a:stretch>
          <a:fillRect/>
        </a:stretch>
      </xdr:blipFill>
      <xdr:spPr>
        <a:xfrm>
          <a:off x="53406675" y="229114350"/>
          <a:ext cx="704849" cy="704849"/>
        </a:xfrm>
        <a:prstGeom prst="rect">
          <a:avLst/>
        </a:prstGeom>
      </xdr:spPr>
    </xdr:pic>
    <xdr:clientData/>
  </xdr:twoCellAnchor>
  <xdr:twoCellAnchor>
    <xdr:from>
      <xdr:col>48</xdr:col>
      <xdr:colOff>76201</xdr:colOff>
      <xdr:row>334</xdr:row>
      <xdr:rowOff>38101</xdr:rowOff>
    </xdr:from>
    <xdr:to>
      <xdr:col>48</xdr:col>
      <xdr:colOff>752475</xdr:colOff>
      <xdr:row>334</xdr:row>
      <xdr:rowOff>714375</xdr:rowOff>
    </xdr:to>
    <xdr:pic>
      <xdr:nvPicPr>
        <xdr:cNvPr id="521" name="Picture 520">
          <a:extLst>
            <a:ext uri="{FF2B5EF4-FFF2-40B4-BE49-F238E27FC236}">
              <a16:creationId xmlns:a16="http://schemas.microsoft.com/office/drawing/2014/main" id="{405C25CA-B44B-4481-B2C9-3799A2A41123}"/>
            </a:ext>
          </a:extLst>
        </xdr:cNvPr>
        <xdr:cNvPicPr>
          <a:picLocks noChangeAspect="1"/>
        </xdr:cNvPicPr>
      </xdr:nvPicPr>
      <xdr:blipFill>
        <a:blip xmlns:r="http://schemas.openxmlformats.org/officeDocument/2006/relationships" r:embed="rId499" cstate="print">
          <a:extLst>
            <a:ext uri="{28A0092B-C50C-407E-A947-70E740481C1C}">
              <a14:useLocalDpi xmlns:a14="http://schemas.microsoft.com/office/drawing/2010/main" val="0"/>
            </a:ext>
          </a:extLst>
        </a:blip>
        <a:stretch>
          <a:fillRect/>
        </a:stretch>
      </xdr:blipFill>
      <xdr:spPr>
        <a:xfrm>
          <a:off x="53416201" y="229885876"/>
          <a:ext cx="676274" cy="676274"/>
        </a:xfrm>
        <a:prstGeom prst="rect">
          <a:avLst/>
        </a:prstGeom>
      </xdr:spPr>
    </xdr:pic>
    <xdr:clientData/>
  </xdr:twoCellAnchor>
  <xdr:twoCellAnchor>
    <xdr:from>
      <xdr:col>48</xdr:col>
      <xdr:colOff>104776</xdr:colOff>
      <xdr:row>323</xdr:row>
      <xdr:rowOff>95252</xdr:rowOff>
    </xdr:from>
    <xdr:to>
      <xdr:col>48</xdr:col>
      <xdr:colOff>742950</xdr:colOff>
      <xdr:row>323</xdr:row>
      <xdr:rowOff>733426</xdr:rowOff>
    </xdr:to>
    <xdr:pic>
      <xdr:nvPicPr>
        <xdr:cNvPr id="522" name="Picture 521">
          <a:extLst>
            <a:ext uri="{FF2B5EF4-FFF2-40B4-BE49-F238E27FC236}">
              <a16:creationId xmlns:a16="http://schemas.microsoft.com/office/drawing/2014/main" id="{87A9CB19-C15B-4A31-BD28-C940C3478359}"/>
            </a:ext>
          </a:extLst>
        </xdr:cNvPr>
        <xdr:cNvPicPr>
          <a:picLocks noChangeAspect="1"/>
        </xdr:cNvPicPr>
      </xdr:nvPicPr>
      <xdr:blipFill>
        <a:blip xmlns:r="http://schemas.openxmlformats.org/officeDocument/2006/relationships" r:embed="rId500" cstate="print">
          <a:extLst>
            <a:ext uri="{28A0092B-C50C-407E-A947-70E740481C1C}">
              <a14:useLocalDpi xmlns:a14="http://schemas.microsoft.com/office/drawing/2010/main" val="0"/>
            </a:ext>
          </a:extLst>
        </a:blip>
        <a:stretch>
          <a:fillRect/>
        </a:stretch>
      </xdr:blipFill>
      <xdr:spPr>
        <a:xfrm>
          <a:off x="53444776" y="221456252"/>
          <a:ext cx="638174" cy="638174"/>
        </a:xfrm>
        <a:prstGeom prst="rect">
          <a:avLst/>
        </a:prstGeom>
      </xdr:spPr>
    </xdr:pic>
    <xdr:clientData/>
  </xdr:twoCellAnchor>
  <xdr:twoCellAnchor>
    <xdr:from>
      <xdr:col>48</xdr:col>
      <xdr:colOff>76200</xdr:colOff>
      <xdr:row>321</xdr:row>
      <xdr:rowOff>57150</xdr:rowOff>
    </xdr:from>
    <xdr:to>
      <xdr:col>48</xdr:col>
      <xdr:colOff>752475</xdr:colOff>
      <xdr:row>321</xdr:row>
      <xdr:rowOff>733425</xdr:rowOff>
    </xdr:to>
    <xdr:pic>
      <xdr:nvPicPr>
        <xdr:cNvPr id="523" name="Picture 522">
          <a:extLst>
            <a:ext uri="{FF2B5EF4-FFF2-40B4-BE49-F238E27FC236}">
              <a16:creationId xmlns:a16="http://schemas.microsoft.com/office/drawing/2014/main" id="{B51A8C6A-D237-45BC-9888-BF676A24D096}"/>
            </a:ext>
          </a:extLst>
        </xdr:cNvPr>
        <xdr:cNvPicPr>
          <a:picLocks noChangeAspect="1"/>
        </xdr:cNvPicPr>
      </xdr:nvPicPr>
      <xdr:blipFill>
        <a:blip xmlns:r="http://schemas.openxmlformats.org/officeDocument/2006/relationships" r:embed="rId501" cstate="print">
          <a:extLst>
            <a:ext uri="{28A0092B-C50C-407E-A947-70E740481C1C}">
              <a14:useLocalDpi xmlns:a14="http://schemas.microsoft.com/office/drawing/2010/main" val="0"/>
            </a:ext>
          </a:extLst>
        </a:blip>
        <a:stretch>
          <a:fillRect/>
        </a:stretch>
      </xdr:blipFill>
      <xdr:spPr>
        <a:xfrm>
          <a:off x="53416200" y="219875100"/>
          <a:ext cx="676275" cy="676275"/>
        </a:xfrm>
        <a:prstGeom prst="rect">
          <a:avLst/>
        </a:prstGeom>
      </xdr:spPr>
    </xdr:pic>
    <xdr:clientData/>
  </xdr:twoCellAnchor>
  <xdr:twoCellAnchor>
    <xdr:from>
      <xdr:col>48</xdr:col>
      <xdr:colOff>95251</xdr:colOff>
      <xdr:row>335</xdr:row>
      <xdr:rowOff>66675</xdr:rowOff>
    </xdr:from>
    <xdr:to>
      <xdr:col>48</xdr:col>
      <xdr:colOff>762001</xdr:colOff>
      <xdr:row>335</xdr:row>
      <xdr:rowOff>733425</xdr:rowOff>
    </xdr:to>
    <xdr:pic>
      <xdr:nvPicPr>
        <xdr:cNvPr id="525" name="Picture 524">
          <a:extLst>
            <a:ext uri="{FF2B5EF4-FFF2-40B4-BE49-F238E27FC236}">
              <a16:creationId xmlns:a16="http://schemas.microsoft.com/office/drawing/2014/main" id="{AE136AEA-6609-4710-A5A3-53EC19840793}"/>
            </a:ext>
          </a:extLst>
        </xdr:cNvPr>
        <xdr:cNvPicPr>
          <a:picLocks noChangeAspect="1"/>
        </xdr:cNvPicPr>
      </xdr:nvPicPr>
      <xdr:blipFill>
        <a:blip xmlns:r="http://schemas.openxmlformats.org/officeDocument/2006/relationships" r:embed="rId502" cstate="print">
          <a:extLst>
            <a:ext uri="{28A0092B-C50C-407E-A947-70E740481C1C}">
              <a14:useLocalDpi xmlns:a14="http://schemas.microsoft.com/office/drawing/2010/main" val="0"/>
            </a:ext>
          </a:extLst>
        </a:blip>
        <a:stretch>
          <a:fillRect/>
        </a:stretch>
      </xdr:blipFill>
      <xdr:spPr>
        <a:xfrm>
          <a:off x="53435251" y="230685975"/>
          <a:ext cx="666750" cy="666750"/>
        </a:xfrm>
        <a:prstGeom prst="rect">
          <a:avLst/>
        </a:prstGeom>
      </xdr:spPr>
    </xdr:pic>
    <xdr:clientData/>
  </xdr:twoCellAnchor>
  <xdr:twoCellAnchor>
    <xdr:from>
      <xdr:col>48</xdr:col>
      <xdr:colOff>104775</xdr:colOff>
      <xdr:row>336</xdr:row>
      <xdr:rowOff>38100</xdr:rowOff>
    </xdr:from>
    <xdr:to>
      <xdr:col>48</xdr:col>
      <xdr:colOff>771525</xdr:colOff>
      <xdr:row>336</xdr:row>
      <xdr:rowOff>704850</xdr:rowOff>
    </xdr:to>
    <xdr:pic>
      <xdr:nvPicPr>
        <xdr:cNvPr id="526" name="Picture 525">
          <a:extLst>
            <a:ext uri="{FF2B5EF4-FFF2-40B4-BE49-F238E27FC236}">
              <a16:creationId xmlns:a16="http://schemas.microsoft.com/office/drawing/2014/main" id="{42F29339-2996-4AE1-8771-6B64AB531ADC}"/>
            </a:ext>
          </a:extLst>
        </xdr:cNvPr>
        <xdr:cNvPicPr>
          <a:picLocks noChangeAspect="1"/>
        </xdr:cNvPicPr>
      </xdr:nvPicPr>
      <xdr:blipFill>
        <a:blip xmlns:r="http://schemas.openxmlformats.org/officeDocument/2006/relationships" r:embed="rId503" cstate="print">
          <a:extLst>
            <a:ext uri="{28A0092B-C50C-407E-A947-70E740481C1C}">
              <a14:useLocalDpi xmlns:a14="http://schemas.microsoft.com/office/drawing/2010/main" val="0"/>
            </a:ext>
          </a:extLst>
        </a:blip>
        <a:stretch>
          <a:fillRect/>
        </a:stretch>
      </xdr:blipFill>
      <xdr:spPr>
        <a:xfrm>
          <a:off x="53444775" y="231428925"/>
          <a:ext cx="666750" cy="666750"/>
        </a:xfrm>
        <a:prstGeom prst="rect">
          <a:avLst/>
        </a:prstGeom>
      </xdr:spPr>
    </xdr:pic>
    <xdr:clientData/>
  </xdr:twoCellAnchor>
  <xdr:twoCellAnchor>
    <xdr:from>
      <xdr:col>48</xdr:col>
      <xdr:colOff>93313</xdr:colOff>
      <xdr:row>337</xdr:row>
      <xdr:rowOff>57150</xdr:rowOff>
    </xdr:from>
    <xdr:to>
      <xdr:col>48</xdr:col>
      <xdr:colOff>738209</xdr:colOff>
      <xdr:row>337</xdr:row>
      <xdr:rowOff>741482</xdr:rowOff>
    </xdr:to>
    <xdr:pic>
      <xdr:nvPicPr>
        <xdr:cNvPr id="527" name="Picture 526">
          <a:extLst>
            <a:ext uri="{FF2B5EF4-FFF2-40B4-BE49-F238E27FC236}">
              <a16:creationId xmlns:a16="http://schemas.microsoft.com/office/drawing/2014/main" id="{110C062F-DA23-4FFB-A56C-CE641C8BB8F1}"/>
            </a:ext>
          </a:extLst>
        </xdr:cNvPr>
        <xdr:cNvPicPr>
          <a:picLocks noChangeAspect="1"/>
        </xdr:cNvPicPr>
      </xdr:nvPicPr>
      <xdr:blipFill>
        <a:blip xmlns:r="http://schemas.openxmlformats.org/officeDocument/2006/relationships" r:embed="rId504" cstate="print">
          <a:extLst>
            <a:ext uri="{28A0092B-C50C-407E-A947-70E740481C1C}">
              <a14:useLocalDpi xmlns:a14="http://schemas.microsoft.com/office/drawing/2010/main" val="0"/>
            </a:ext>
          </a:extLst>
        </a:blip>
        <a:stretch>
          <a:fillRect/>
        </a:stretch>
      </xdr:blipFill>
      <xdr:spPr>
        <a:xfrm>
          <a:off x="53433313" y="232219500"/>
          <a:ext cx="644896" cy="684332"/>
        </a:xfrm>
        <a:prstGeom prst="rect">
          <a:avLst/>
        </a:prstGeom>
      </xdr:spPr>
    </xdr:pic>
    <xdr:clientData/>
  </xdr:twoCellAnchor>
  <xdr:twoCellAnchor>
    <xdr:from>
      <xdr:col>48</xdr:col>
      <xdr:colOff>76200</xdr:colOff>
      <xdr:row>338</xdr:row>
      <xdr:rowOff>38100</xdr:rowOff>
    </xdr:from>
    <xdr:to>
      <xdr:col>48</xdr:col>
      <xdr:colOff>762000</xdr:colOff>
      <xdr:row>338</xdr:row>
      <xdr:rowOff>723900</xdr:rowOff>
    </xdr:to>
    <xdr:pic>
      <xdr:nvPicPr>
        <xdr:cNvPr id="528" name="Picture 527">
          <a:extLst>
            <a:ext uri="{FF2B5EF4-FFF2-40B4-BE49-F238E27FC236}">
              <a16:creationId xmlns:a16="http://schemas.microsoft.com/office/drawing/2014/main" id="{5B8D440B-E9EA-4CBA-AF66-4BC8F9769CAD}"/>
            </a:ext>
          </a:extLst>
        </xdr:cNvPr>
        <xdr:cNvPicPr>
          <a:picLocks noChangeAspect="1"/>
        </xdr:cNvPicPr>
      </xdr:nvPicPr>
      <xdr:blipFill>
        <a:blip xmlns:r="http://schemas.openxmlformats.org/officeDocument/2006/relationships" r:embed="rId505" cstate="print">
          <a:extLst>
            <a:ext uri="{28A0092B-C50C-407E-A947-70E740481C1C}">
              <a14:useLocalDpi xmlns:a14="http://schemas.microsoft.com/office/drawing/2010/main" val="0"/>
            </a:ext>
          </a:extLst>
        </a:blip>
        <a:stretch>
          <a:fillRect/>
        </a:stretch>
      </xdr:blipFill>
      <xdr:spPr>
        <a:xfrm>
          <a:off x="53416200" y="232971975"/>
          <a:ext cx="685800" cy="685800"/>
        </a:xfrm>
        <a:prstGeom prst="rect">
          <a:avLst/>
        </a:prstGeom>
      </xdr:spPr>
    </xdr:pic>
    <xdr:clientData/>
  </xdr:twoCellAnchor>
  <xdr:twoCellAnchor>
    <xdr:from>
      <xdr:col>48</xdr:col>
      <xdr:colOff>66675</xdr:colOff>
      <xdr:row>339</xdr:row>
      <xdr:rowOff>57150</xdr:rowOff>
    </xdr:from>
    <xdr:to>
      <xdr:col>48</xdr:col>
      <xdr:colOff>738209</xdr:colOff>
      <xdr:row>339</xdr:row>
      <xdr:rowOff>728684</xdr:rowOff>
    </xdr:to>
    <xdr:pic>
      <xdr:nvPicPr>
        <xdr:cNvPr id="529" name="Picture 528">
          <a:extLst>
            <a:ext uri="{FF2B5EF4-FFF2-40B4-BE49-F238E27FC236}">
              <a16:creationId xmlns:a16="http://schemas.microsoft.com/office/drawing/2014/main" id="{F190BCD8-3D32-412C-A26A-8B832F7CF032}"/>
            </a:ext>
          </a:extLst>
        </xdr:cNvPr>
        <xdr:cNvPicPr>
          <a:picLocks noChangeAspect="1"/>
        </xdr:cNvPicPr>
      </xdr:nvPicPr>
      <xdr:blipFill>
        <a:blip xmlns:r="http://schemas.openxmlformats.org/officeDocument/2006/relationships" r:embed="rId506" cstate="print">
          <a:extLst>
            <a:ext uri="{28A0092B-C50C-407E-A947-70E740481C1C}">
              <a14:useLocalDpi xmlns:a14="http://schemas.microsoft.com/office/drawing/2010/main" val="0"/>
            </a:ext>
          </a:extLst>
        </a:blip>
        <a:stretch>
          <a:fillRect/>
        </a:stretch>
      </xdr:blipFill>
      <xdr:spPr>
        <a:xfrm>
          <a:off x="53406675" y="233762550"/>
          <a:ext cx="671534" cy="671534"/>
        </a:xfrm>
        <a:prstGeom prst="rect">
          <a:avLst/>
        </a:prstGeom>
      </xdr:spPr>
    </xdr:pic>
    <xdr:clientData/>
  </xdr:twoCellAnchor>
  <xdr:twoCellAnchor>
    <xdr:from>
      <xdr:col>48</xdr:col>
      <xdr:colOff>104775</xdr:colOff>
      <xdr:row>342</xdr:row>
      <xdr:rowOff>66675</xdr:rowOff>
    </xdr:from>
    <xdr:to>
      <xdr:col>48</xdr:col>
      <xdr:colOff>790575</xdr:colOff>
      <xdr:row>342</xdr:row>
      <xdr:rowOff>752475</xdr:rowOff>
    </xdr:to>
    <xdr:pic>
      <xdr:nvPicPr>
        <xdr:cNvPr id="530" name="Picture 529">
          <a:extLst>
            <a:ext uri="{FF2B5EF4-FFF2-40B4-BE49-F238E27FC236}">
              <a16:creationId xmlns:a16="http://schemas.microsoft.com/office/drawing/2014/main" id="{6ADBCF2F-6569-4AB7-9A25-16A3F2A4283C}"/>
            </a:ext>
          </a:extLst>
        </xdr:cNvPr>
        <xdr:cNvPicPr>
          <a:picLocks noChangeAspect="1"/>
        </xdr:cNvPicPr>
      </xdr:nvPicPr>
      <xdr:blipFill>
        <a:blip xmlns:r="http://schemas.openxmlformats.org/officeDocument/2006/relationships" r:embed="rId507" cstate="print">
          <a:extLst>
            <a:ext uri="{28A0092B-C50C-407E-A947-70E740481C1C}">
              <a14:useLocalDpi xmlns:a14="http://schemas.microsoft.com/office/drawing/2010/main" val="0"/>
            </a:ext>
          </a:extLst>
        </a:blip>
        <a:stretch>
          <a:fillRect/>
        </a:stretch>
      </xdr:blipFill>
      <xdr:spPr>
        <a:xfrm>
          <a:off x="53444775" y="236086650"/>
          <a:ext cx="685800" cy="685800"/>
        </a:xfrm>
        <a:prstGeom prst="rect">
          <a:avLst/>
        </a:prstGeom>
      </xdr:spPr>
    </xdr:pic>
    <xdr:clientData/>
  </xdr:twoCellAnchor>
  <xdr:twoCellAnchor>
    <xdr:from>
      <xdr:col>48</xdr:col>
      <xdr:colOff>76200</xdr:colOff>
      <xdr:row>344</xdr:row>
      <xdr:rowOff>38100</xdr:rowOff>
    </xdr:from>
    <xdr:to>
      <xdr:col>48</xdr:col>
      <xdr:colOff>766784</xdr:colOff>
      <xdr:row>344</xdr:row>
      <xdr:rowOff>728684</xdr:rowOff>
    </xdr:to>
    <xdr:pic>
      <xdr:nvPicPr>
        <xdr:cNvPr id="531" name="Picture 530">
          <a:extLst>
            <a:ext uri="{FF2B5EF4-FFF2-40B4-BE49-F238E27FC236}">
              <a16:creationId xmlns:a16="http://schemas.microsoft.com/office/drawing/2014/main" id="{A097D158-3C15-4729-9CC6-B89675832B85}"/>
            </a:ext>
          </a:extLst>
        </xdr:cNvPr>
        <xdr:cNvPicPr>
          <a:picLocks noChangeAspect="1"/>
        </xdr:cNvPicPr>
      </xdr:nvPicPr>
      <xdr:blipFill>
        <a:blip xmlns:r="http://schemas.openxmlformats.org/officeDocument/2006/relationships" r:embed="rId508" cstate="print">
          <a:extLst>
            <a:ext uri="{28A0092B-C50C-407E-A947-70E740481C1C}">
              <a14:useLocalDpi xmlns:a14="http://schemas.microsoft.com/office/drawing/2010/main" val="0"/>
            </a:ext>
          </a:extLst>
        </a:blip>
        <a:stretch>
          <a:fillRect/>
        </a:stretch>
      </xdr:blipFill>
      <xdr:spPr>
        <a:xfrm>
          <a:off x="53416200" y="237601125"/>
          <a:ext cx="690584" cy="690584"/>
        </a:xfrm>
        <a:prstGeom prst="rect">
          <a:avLst/>
        </a:prstGeom>
      </xdr:spPr>
    </xdr:pic>
    <xdr:clientData/>
  </xdr:twoCellAnchor>
  <xdr:twoCellAnchor>
    <xdr:from>
      <xdr:col>48</xdr:col>
      <xdr:colOff>95250</xdr:colOff>
      <xdr:row>345</xdr:row>
      <xdr:rowOff>47625</xdr:rowOff>
    </xdr:from>
    <xdr:to>
      <xdr:col>48</xdr:col>
      <xdr:colOff>800100</xdr:colOff>
      <xdr:row>345</xdr:row>
      <xdr:rowOff>752475</xdr:rowOff>
    </xdr:to>
    <xdr:pic>
      <xdr:nvPicPr>
        <xdr:cNvPr id="532" name="Picture 531">
          <a:extLst>
            <a:ext uri="{FF2B5EF4-FFF2-40B4-BE49-F238E27FC236}">
              <a16:creationId xmlns:a16="http://schemas.microsoft.com/office/drawing/2014/main" id="{FA1C928C-63AB-4FCC-A20D-E84DC29C4713}"/>
            </a:ext>
          </a:extLst>
        </xdr:cNvPr>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53435250" y="238382175"/>
          <a:ext cx="704850" cy="704850"/>
        </a:xfrm>
        <a:prstGeom prst="rect">
          <a:avLst/>
        </a:prstGeom>
      </xdr:spPr>
    </xdr:pic>
    <xdr:clientData/>
  </xdr:twoCellAnchor>
  <xdr:twoCellAnchor>
    <xdr:from>
      <xdr:col>48</xdr:col>
      <xdr:colOff>85725</xdr:colOff>
      <xdr:row>348</xdr:row>
      <xdr:rowOff>38100</xdr:rowOff>
    </xdr:from>
    <xdr:to>
      <xdr:col>48</xdr:col>
      <xdr:colOff>800100</xdr:colOff>
      <xdr:row>348</xdr:row>
      <xdr:rowOff>752475</xdr:rowOff>
    </xdr:to>
    <xdr:pic>
      <xdr:nvPicPr>
        <xdr:cNvPr id="533" name="Picture 532">
          <a:extLst>
            <a:ext uri="{FF2B5EF4-FFF2-40B4-BE49-F238E27FC236}">
              <a16:creationId xmlns:a16="http://schemas.microsoft.com/office/drawing/2014/main" id="{FBA75F2B-8CCB-4F97-B3E1-BEED16159FFE}"/>
            </a:ext>
          </a:extLst>
        </xdr:cNvPr>
        <xdr:cNvPicPr>
          <a:picLocks noChangeAspect="1"/>
        </xdr:cNvPicPr>
      </xdr:nvPicPr>
      <xdr:blipFill>
        <a:blip xmlns:r="http://schemas.openxmlformats.org/officeDocument/2006/relationships" r:embed="rId510" cstate="print">
          <a:extLst>
            <a:ext uri="{28A0092B-C50C-407E-A947-70E740481C1C}">
              <a14:useLocalDpi xmlns:a14="http://schemas.microsoft.com/office/drawing/2010/main" val="0"/>
            </a:ext>
          </a:extLst>
        </a:blip>
        <a:stretch>
          <a:fillRect/>
        </a:stretch>
      </xdr:blipFill>
      <xdr:spPr>
        <a:xfrm>
          <a:off x="53425725" y="240687225"/>
          <a:ext cx="714375" cy="714375"/>
        </a:xfrm>
        <a:prstGeom prst="rect">
          <a:avLst/>
        </a:prstGeom>
      </xdr:spPr>
    </xdr:pic>
    <xdr:clientData/>
  </xdr:twoCellAnchor>
  <xdr:twoCellAnchor>
    <xdr:from>
      <xdr:col>48</xdr:col>
      <xdr:colOff>57149</xdr:colOff>
      <xdr:row>349</xdr:row>
      <xdr:rowOff>47624</xdr:rowOff>
    </xdr:from>
    <xdr:to>
      <xdr:col>48</xdr:col>
      <xdr:colOff>757258</xdr:colOff>
      <xdr:row>349</xdr:row>
      <xdr:rowOff>747733</xdr:rowOff>
    </xdr:to>
    <xdr:pic>
      <xdr:nvPicPr>
        <xdr:cNvPr id="534" name="Picture 533">
          <a:extLst>
            <a:ext uri="{FF2B5EF4-FFF2-40B4-BE49-F238E27FC236}">
              <a16:creationId xmlns:a16="http://schemas.microsoft.com/office/drawing/2014/main" id="{A2E8D7D4-2C60-47C5-88FF-C8BB299881D3}"/>
            </a:ext>
          </a:extLst>
        </xdr:cNvPr>
        <xdr:cNvPicPr>
          <a:picLocks noChangeAspect="1"/>
        </xdr:cNvPicPr>
      </xdr:nvPicPr>
      <xdr:blipFill>
        <a:blip xmlns:r="http://schemas.openxmlformats.org/officeDocument/2006/relationships" r:embed="rId511" cstate="print">
          <a:extLst>
            <a:ext uri="{28A0092B-C50C-407E-A947-70E740481C1C}">
              <a14:useLocalDpi xmlns:a14="http://schemas.microsoft.com/office/drawing/2010/main" val="0"/>
            </a:ext>
          </a:extLst>
        </a:blip>
        <a:stretch>
          <a:fillRect/>
        </a:stretch>
      </xdr:blipFill>
      <xdr:spPr>
        <a:xfrm>
          <a:off x="53397149" y="241468274"/>
          <a:ext cx="700109" cy="700109"/>
        </a:xfrm>
        <a:prstGeom prst="rect">
          <a:avLst/>
        </a:prstGeom>
      </xdr:spPr>
    </xdr:pic>
    <xdr:clientData/>
  </xdr:twoCellAnchor>
  <xdr:twoCellAnchor>
    <xdr:from>
      <xdr:col>48</xdr:col>
      <xdr:colOff>95249</xdr:colOff>
      <xdr:row>350</xdr:row>
      <xdr:rowOff>47624</xdr:rowOff>
    </xdr:from>
    <xdr:to>
      <xdr:col>48</xdr:col>
      <xdr:colOff>781050</xdr:colOff>
      <xdr:row>350</xdr:row>
      <xdr:rowOff>733425</xdr:rowOff>
    </xdr:to>
    <xdr:pic>
      <xdr:nvPicPr>
        <xdr:cNvPr id="535" name="Picture 534">
          <a:extLst>
            <a:ext uri="{FF2B5EF4-FFF2-40B4-BE49-F238E27FC236}">
              <a16:creationId xmlns:a16="http://schemas.microsoft.com/office/drawing/2014/main" id="{3651887F-C7BA-4ECA-9D3C-13716B3E4A38}"/>
            </a:ext>
          </a:extLst>
        </xdr:cNvPr>
        <xdr:cNvPicPr>
          <a:picLocks noChangeAspect="1"/>
        </xdr:cNvPicPr>
      </xdr:nvPicPr>
      <xdr:blipFill>
        <a:blip xmlns:r="http://schemas.openxmlformats.org/officeDocument/2006/relationships" r:embed="rId512" cstate="print">
          <a:extLst>
            <a:ext uri="{28A0092B-C50C-407E-A947-70E740481C1C}">
              <a14:useLocalDpi xmlns:a14="http://schemas.microsoft.com/office/drawing/2010/main" val="0"/>
            </a:ext>
          </a:extLst>
        </a:blip>
        <a:stretch>
          <a:fillRect/>
        </a:stretch>
      </xdr:blipFill>
      <xdr:spPr>
        <a:xfrm>
          <a:off x="53435249" y="242239799"/>
          <a:ext cx="685801" cy="685801"/>
        </a:xfrm>
        <a:prstGeom prst="rect">
          <a:avLst/>
        </a:prstGeom>
      </xdr:spPr>
    </xdr:pic>
    <xdr:clientData/>
  </xdr:twoCellAnchor>
  <xdr:twoCellAnchor>
    <xdr:from>
      <xdr:col>48</xdr:col>
      <xdr:colOff>76199</xdr:colOff>
      <xdr:row>351</xdr:row>
      <xdr:rowOff>47624</xdr:rowOff>
    </xdr:from>
    <xdr:to>
      <xdr:col>48</xdr:col>
      <xdr:colOff>762000</xdr:colOff>
      <xdr:row>351</xdr:row>
      <xdr:rowOff>733425</xdr:rowOff>
    </xdr:to>
    <xdr:pic>
      <xdr:nvPicPr>
        <xdr:cNvPr id="536" name="Picture 535">
          <a:extLst>
            <a:ext uri="{FF2B5EF4-FFF2-40B4-BE49-F238E27FC236}">
              <a16:creationId xmlns:a16="http://schemas.microsoft.com/office/drawing/2014/main" id="{A954C2EF-51A4-489E-963A-E94570EAFCB5}"/>
            </a:ext>
          </a:extLst>
        </xdr:cNvPr>
        <xdr:cNvPicPr>
          <a:picLocks noChangeAspect="1"/>
        </xdr:cNvPicPr>
      </xdr:nvPicPr>
      <xdr:blipFill>
        <a:blip xmlns:r="http://schemas.openxmlformats.org/officeDocument/2006/relationships" r:embed="rId513" cstate="print">
          <a:extLst>
            <a:ext uri="{28A0092B-C50C-407E-A947-70E740481C1C}">
              <a14:useLocalDpi xmlns:a14="http://schemas.microsoft.com/office/drawing/2010/main" val="0"/>
            </a:ext>
          </a:extLst>
        </a:blip>
        <a:stretch>
          <a:fillRect/>
        </a:stretch>
      </xdr:blipFill>
      <xdr:spPr>
        <a:xfrm>
          <a:off x="53416199" y="243011324"/>
          <a:ext cx="685801" cy="685801"/>
        </a:xfrm>
        <a:prstGeom prst="rect">
          <a:avLst/>
        </a:prstGeom>
      </xdr:spPr>
    </xdr:pic>
    <xdr:clientData/>
  </xdr:twoCellAnchor>
  <xdr:twoCellAnchor>
    <xdr:from>
      <xdr:col>48</xdr:col>
      <xdr:colOff>85725</xdr:colOff>
      <xdr:row>352</xdr:row>
      <xdr:rowOff>76200</xdr:rowOff>
    </xdr:from>
    <xdr:to>
      <xdr:col>48</xdr:col>
      <xdr:colOff>742950</xdr:colOff>
      <xdr:row>352</xdr:row>
      <xdr:rowOff>733425</xdr:rowOff>
    </xdr:to>
    <xdr:pic>
      <xdr:nvPicPr>
        <xdr:cNvPr id="537" name="Picture 536">
          <a:extLst>
            <a:ext uri="{FF2B5EF4-FFF2-40B4-BE49-F238E27FC236}">
              <a16:creationId xmlns:a16="http://schemas.microsoft.com/office/drawing/2014/main" id="{D03C2A85-FB55-4FAC-9FA2-E642463A5723}"/>
            </a:ext>
          </a:extLst>
        </xdr:cNvPr>
        <xdr:cNvPicPr>
          <a:picLocks noChangeAspect="1"/>
        </xdr:cNvPicPr>
      </xdr:nvPicPr>
      <xdr:blipFill>
        <a:blip xmlns:r="http://schemas.openxmlformats.org/officeDocument/2006/relationships" r:embed="rId514" cstate="print">
          <a:extLst>
            <a:ext uri="{28A0092B-C50C-407E-A947-70E740481C1C}">
              <a14:useLocalDpi xmlns:a14="http://schemas.microsoft.com/office/drawing/2010/main" val="0"/>
            </a:ext>
          </a:extLst>
        </a:blip>
        <a:stretch>
          <a:fillRect/>
        </a:stretch>
      </xdr:blipFill>
      <xdr:spPr>
        <a:xfrm>
          <a:off x="53425725" y="243811425"/>
          <a:ext cx="657225" cy="657225"/>
        </a:xfrm>
        <a:prstGeom prst="rect">
          <a:avLst/>
        </a:prstGeom>
      </xdr:spPr>
    </xdr:pic>
    <xdr:clientData/>
  </xdr:twoCellAnchor>
  <xdr:twoCellAnchor>
    <xdr:from>
      <xdr:col>48</xdr:col>
      <xdr:colOff>95250</xdr:colOff>
      <xdr:row>353</xdr:row>
      <xdr:rowOff>47625</xdr:rowOff>
    </xdr:from>
    <xdr:to>
      <xdr:col>48</xdr:col>
      <xdr:colOff>781050</xdr:colOff>
      <xdr:row>353</xdr:row>
      <xdr:rowOff>733425</xdr:rowOff>
    </xdr:to>
    <xdr:pic>
      <xdr:nvPicPr>
        <xdr:cNvPr id="538" name="Picture 537">
          <a:extLst>
            <a:ext uri="{FF2B5EF4-FFF2-40B4-BE49-F238E27FC236}">
              <a16:creationId xmlns:a16="http://schemas.microsoft.com/office/drawing/2014/main" id="{8971D7F9-6411-4EBE-B625-1148280EF97C}"/>
            </a:ext>
          </a:extLst>
        </xdr:cNvPr>
        <xdr:cNvPicPr>
          <a:picLocks noChangeAspect="1"/>
        </xdr:cNvPicPr>
      </xdr:nvPicPr>
      <xdr:blipFill>
        <a:blip xmlns:r="http://schemas.openxmlformats.org/officeDocument/2006/relationships" r:embed="rId515" cstate="print">
          <a:extLst>
            <a:ext uri="{28A0092B-C50C-407E-A947-70E740481C1C}">
              <a14:useLocalDpi xmlns:a14="http://schemas.microsoft.com/office/drawing/2010/main" val="0"/>
            </a:ext>
          </a:extLst>
        </a:blip>
        <a:stretch>
          <a:fillRect/>
        </a:stretch>
      </xdr:blipFill>
      <xdr:spPr>
        <a:xfrm>
          <a:off x="53435250" y="244554375"/>
          <a:ext cx="685800" cy="685800"/>
        </a:xfrm>
        <a:prstGeom prst="rect">
          <a:avLst/>
        </a:prstGeom>
      </xdr:spPr>
    </xdr:pic>
    <xdr:clientData/>
  </xdr:twoCellAnchor>
  <xdr:twoCellAnchor>
    <xdr:from>
      <xdr:col>48</xdr:col>
      <xdr:colOff>104775</xdr:colOff>
      <xdr:row>354</xdr:row>
      <xdr:rowOff>47625</xdr:rowOff>
    </xdr:from>
    <xdr:to>
      <xdr:col>48</xdr:col>
      <xdr:colOff>758930</xdr:colOff>
      <xdr:row>354</xdr:row>
      <xdr:rowOff>723900</xdr:rowOff>
    </xdr:to>
    <xdr:pic>
      <xdr:nvPicPr>
        <xdr:cNvPr id="539" name="Picture 538">
          <a:extLst>
            <a:ext uri="{FF2B5EF4-FFF2-40B4-BE49-F238E27FC236}">
              <a16:creationId xmlns:a16="http://schemas.microsoft.com/office/drawing/2014/main" id="{888CA7D0-D1CA-4117-85DB-2722BCBD2ACF}"/>
            </a:ext>
          </a:extLst>
        </xdr:cNvPr>
        <xdr:cNvPicPr>
          <a:picLocks noChangeAspect="1"/>
        </xdr:cNvPicPr>
      </xdr:nvPicPr>
      <xdr:blipFill>
        <a:blip xmlns:r="http://schemas.openxmlformats.org/officeDocument/2006/relationships" r:embed="rId516" cstate="print">
          <a:extLst>
            <a:ext uri="{28A0092B-C50C-407E-A947-70E740481C1C}">
              <a14:useLocalDpi xmlns:a14="http://schemas.microsoft.com/office/drawing/2010/main" val="0"/>
            </a:ext>
          </a:extLst>
        </a:blip>
        <a:stretch>
          <a:fillRect/>
        </a:stretch>
      </xdr:blipFill>
      <xdr:spPr>
        <a:xfrm>
          <a:off x="53444775" y="245325900"/>
          <a:ext cx="654155" cy="676275"/>
        </a:xfrm>
        <a:prstGeom prst="rect">
          <a:avLst/>
        </a:prstGeom>
      </xdr:spPr>
    </xdr:pic>
    <xdr:clientData/>
  </xdr:twoCellAnchor>
  <xdr:twoCellAnchor>
    <xdr:from>
      <xdr:col>48</xdr:col>
      <xdr:colOff>76199</xdr:colOff>
      <xdr:row>355</xdr:row>
      <xdr:rowOff>38099</xdr:rowOff>
    </xdr:from>
    <xdr:to>
      <xdr:col>48</xdr:col>
      <xdr:colOff>752474</xdr:colOff>
      <xdr:row>355</xdr:row>
      <xdr:rowOff>714374</xdr:rowOff>
    </xdr:to>
    <xdr:pic>
      <xdr:nvPicPr>
        <xdr:cNvPr id="540" name="Picture 539">
          <a:extLst>
            <a:ext uri="{FF2B5EF4-FFF2-40B4-BE49-F238E27FC236}">
              <a16:creationId xmlns:a16="http://schemas.microsoft.com/office/drawing/2014/main" id="{93AF31DA-DC7A-46E3-8DF3-A33766816879}"/>
            </a:ext>
          </a:extLst>
        </xdr:cNvPr>
        <xdr:cNvPicPr>
          <a:picLocks noChangeAspect="1"/>
        </xdr:cNvPicPr>
      </xdr:nvPicPr>
      <xdr:blipFill>
        <a:blip xmlns:r="http://schemas.openxmlformats.org/officeDocument/2006/relationships" r:embed="rId517" cstate="print">
          <a:extLst>
            <a:ext uri="{28A0092B-C50C-407E-A947-70E740481C1C}">
              <a14:useLocalDpi xmlns:a14="http://schemas.microsoft.com/office/drawing/2010/main" val="0"/>
            </a:ext>
          </a:extLst>
        </a:blip>
        <a:stretch>
          <a:fillRect/>
        </a:stretch>
      </xdr:blipFill>
      <xdr:spPr>
        <a:xfrm>
          <a:off x="53416199" y="246087899"/>
          <a:ext cx="676275" cy="676275"/>
        </a:xfrm>
        <a:prstGeom prst="rect">
          <a:avLst/>
        </a:prstGeom>
      </xdr:spPr>
    </xdr:pic>
    <xdr:clientData/>
  </xdr:twoCellAnchor>
  <xdr:twoCellAnchor>
    <xdr:from>
      <xdr:col>48</xdr:col>
      <xdr:colOff>104774</xdr:colOff>
      <xdr:row>356</xdr:row>
      <xdr:rowOff>66674</xdr:rowOff>
    </xdr:from>
    <xdr:to>
      <xdr:col>48</xdr:col>
      <xdr:colOff>762000</xdr:colOff>
      <xdr:row>356</xdr:row>
      <xdr:rowOff>723900</xdr:rowOff>
    </xdr:to>
    <xdr:pic>
      <xdr:nvPicPr>
        <xdr:cNvPr id="541" name="Picture 540">
          <a:extLst>
            <a:ext uri="{FF2B5EF4-FFF2-40B4-BE49-F238E27FC236}">
              <a16:creationId xmlns:a16="http://schemas.microsoft.com/office/drawing/2014/main" id="{F8081F9D-34AF-4B67-8178-F6E9E6CE5CBE}"/>
            </a:ext>
          </a:extLst>
        </xdr:cNvPr>
        <xdr:cNvPicPr>
          <a:picLocks noChangeAspect="1"/>
        </xdr:cNvPicPr>
      </xdr:nvPicPr>
      <xdr:blipFill>
        <a:blip xmlns:r="http://schemas.openxmlformats.org/officeDocument/2006/relationships" r:embed="rId518" cstate="print">
          <a:extLst>
            <a:ext uri="{28A0092B-C50C-407E-A947-70E740481C1C}">
              <a14:useLocalDpi xmlns:a14="http://schemas.microsoft.com/office/drawing/2010/main" val="0"/>
            </a:ext>
          </a:extLst>
        </a:blip>
        <a:stretch>
          <a:fillRect/>
        </a:stretch>
      </xdr:blipFill>
      <xdr:spPr>
        <a:xfrm>
          <a:off x="53444774" y="246887999"/>
          <a:ext cx="657226" cy="657226"/>
        </a:xfrm>
        <a:prstGeom prst="rect">
          <a:avLst/>
        </a:prstGeom>
      </xdr:spPr>
    </xdr:pic>
    <xdr:clientData/>
  </xdr:twoCellAnchor>
  <xdr:twoCellAnchor>
    <xdr:from>
      <xdr:col>48</xdr:col>
      <xdr:colOff>85725</xdr:colOff>
      <xdr:row>357</xdr:row>
      <xdr:rowOff>38100</xdr:rowOff>
    </xdr:from>
    <xdr:to>
      <xdr:col>48</xdr:col>
      <xdr:colOff>762001</xdr:colOff>
      <xdr:row>357</xdr:row>
      <xdr:rowOff>714376</xdr:rowOff>
    </xdr:to>
    <xdr:pic>
      <xdr:nvPicPr>
        <xdr:cNvPr id="542" name="Picture 541">
          <a:extLst>
            <a:ext uri="{FF2B5EF4-FFF2-40B4-BE49-F238E27FC236}">
              <a16:creationId xmlns:a16="http://schemas.microsoft.com/office/drawing/2014/main" id="{8EB5C10E-A906-4FAC-965E-19A9DA4A6872}"/>
            </a:ext>
          </a:extLst>
        </xdr:cNvPr>
        <xdr:cNvPicPr>
          <a:picLocks noChangeAspect="1"/>
        </xdr:cNvPicPr>
      </xdr:nvPicPr>
      <xdr:blipFill>
        <a:blip xmlns:r="http://schemas.openxmlformats.org/officeDocument/2006/relationships" r:embed="rId519" cstate="print">
          <a:extLst>
            <a:ext uri="{28A0092B-C50C-407E-A947-70E740481C1C}">
              <a14:useLocalDpi xmlns:a14="http://schemas.microsoft.com/office/drawing/2010/main" val="0"/>
            </a:ext>
          </a:extLst>
        </a:blip>
        <a:stretch>
          <a:fillRect/>
        </a:stretch>
      </xdr:blipFill>
      <xdr:spPr>
        <a:xfrm>
          <a:off x="53425725" y="247630950"/>
          <a:ext cx="676276" cy="676276"/>
        </a:xfrm>
        <a:prstGeom prst="rect">
          <a:avLst/>
        </a:prstGeom>
      </xdr:spPr>
    </xdr:pic>
    <xdr:clientData/>
  </xdr:twoCellAnchor>
  <xdr:twoCellAnchor>
    <xdr:from>
      <xdr:col>48</xdr:col>
      <xdr:colOff>85725</xdr:colOff>
      <xdr:row>358</xdr:row>
      <xdr:rowOff>57150</xdr:rowOff>
    </xdr:from>
    <xdr:to>
      <xdr:col>48</xdr:col>
      <xdr:colOff>738209</xdr:colOff>
      <xdr:row>358</xdr:row>
      <xdr:rowOff>709634</xdr:rowOff>
    </xdr:to>
    <xdr:pic>
      <xdr:nvPicPr>
        <xdr:cNvPr id="543" name="Picture 542">
          <a:extLst>
            <a:ext uri="{FF2B5EF4-FFF2-40B4-BE49-F238E27FC236}">
              <a16:creationId xmlns:a16="http://schemas.microsoft.com/office/drawing/2014/main" id="{786189BF-81F6-46B8-9DA4-33E2C80C5DA2}"/>
            </a:ext>
          </a:extLst>
        </xdr:cNvPr>
        <xdr:cNvPicPr>
          <a:picLocks noChangeAspect="1"/>
        </xdr:cNvPicPr>
      </xdr:nvPicPr>
      <xdr:blipFill>
        <a:blip xmlns:r="http://schemas.openxmlformats.org/officeDocument/2006/relationships" r:embed="rId520" cstate="print">
          <a:extLst>
            <a:ext uri="{28A0092B-C50C-407E-A947-70E740481C1C}">
              <a14:useLocalDpi xmlns:a14="http://schemas.microsoft.com/office/drawing/2010/main" val="0"/>
            </a:ext>
          </a:extLst>
        </a:blip>
        <a:stretch>
          <a:fillRect/>
        </a:stretch>
      </xdr:blipFill>
      <xdr:spPr>
        <a:xfrm>
          <a:off x="53425725" y="248421525"/>
          <a:ext cx="652484" cy="652484"/>
        </a:xfrm>
        <a:prstGeom prst="rect">
          <a:avLst/>
        </a:prstGeom>
      </xdr:spPr>
    </xdr:pic>
    <xdr:clientData/>
  </xdr:twoCellAnchor>
  <xdr:twoCellAnchor>
    <xdr:from>
      <xdr:col>48</xdr:col>
      <xdr:colOff>95249</xdr:colOff>
      <xdr:row>359</xdr:row>
      <xdr:rowOff>57149</xdr:rowOff>
    </xdr:from>
    <xdr:to>
      <xdr:col>48</xdr:col>
      <xdr:colOff>762000</xdr:colOff>
      <xdr:row>359</xdr:row>
      <xdr:rowOff>723900</xdr:rowOff>
    </xdr:to>
    <xdr:pic>
      <xdr:nvPicPr>
        <xdr:cNvPr id="544" name="Picture 543">
          <a:extLst>
            <a:ext uri="{FF2B5EF4-FFF2-40B4-BE49-F238E27FC236}">
              <a16:creationId xmlns:a16="http://schemas.microsoft.com/office/drawing/2014/main" id="{8C7CB576-34BC-4193-AD58-B6F750F43809}"/>
            </a:ext>
          </a:extLst>
        </xdr:cNvPr>
        <xdr:cNvPicPr>
          <a:picLocks noChangeAspect="1"/>
        </xdr:cNvPicPr>
      </xdr:nvPicPr>
      <xdr:blipFill>
        <a:blip xmlns:r="http://schemas.openxmlformats.org/officeDocument/2006/relationships" r:embed="rId521" cstate="print">
          <a:extLst>
            <a:ext uri="{28A0092B-C50C-407E-A947-70E740481C1C}">
              <a14:useLocalDpi xmlns:a14="http://schemas.microsoft.com/office/drawing/2010/main" val="0"/>
            </a:ext>
          </a:extLst>
        </a:blip>
        <a:stretch>
          <a:fillRect/>
        </a:stretch>
      </xdr:blipFill>
      <xdr:spPr>
        <a:xfrm>
          <a:off x="53435249" y="249193049"/>
          <a:ext cx="666751" cy="666751"/>
        </a:xfrm>
        <a:prstGeom prst="rect">
          <a:avLst/>
        </a:prstGeom>
      </xdr:spPr>
    </xdr:pic>
    <xdr:clientData/>
  </xdr:twoCellAnchor>
  <xdr:twoCellAnchor>
    <xdr:from>
      <xdr:col>48</xdr:col>
      <xdr:colOff>95250</xdr:colOff>
      <xdr:row>360</xdr:row>
      <xdr:rowOff>57150</xdr:rowOff>
    </xdr:from>
    <xdr:to>
      <xdr:col>48</xdr:col>
      <xdr:colOff>781050</xdr:colOff>
      <xdr:row>360</xdr:row>
      <xdr:rowOff>742950</xdr:rowOff>
    </xdr:to>
    <xdr:pic>
      <xdr:nvPicPr>
        <xdr:cNvPr id="545" name="Picture 544">
          <a:extLst>
            <a:ext uri="{FF2B5EF4-FFF2-40B4-BE49-F238E27FC236}">
              <a16:creationId xmlns:a16="http://schemas.microsoft.com/office/drawing/2014/main" id="{53F38884-96E3-452D-94C2-8CCD24102DC2}"/>
            </a:ext>
          </a:extLst>
        </xdr:cNvPr>
        <xdr:cNvPicPr>
          <a:picLocks noChangeAspect="1"/>
        </xdr:cNvPicPr>
      </xdr:nvPicPr>
      <xdr:blipFill>
        <a:blip xmlns:r="http://schemas.openxmlformats.org/officeDocument/2006/relationships" r:embed="rId522" cstate="print">
          <a:extLst>
            <a:ext uri="{28A0092B-C50C-407E-A947-70E740481C1C}">
              <a14:useLocalDpi xmlns:a14="http://schemas.microsoft.com/office/drawing/2010/main" val="0"/>
            </a:ext>
          </a:extLst>
        </a:blip>
        <a:stretch>
          <a:fillRect/>
        </a:stretch>
      </xdr:blipFill>
      <xdr:spPr>
        <a:xfrm>
          <a:off x="53435250" y="249964575"/>
          <a:ext cx="685800" cy="685800"/>
        </a:xfrm>
        <a:prstGeom prst="rect">
          <a:avLst/>
        </a:prstGeom>
      </xdr:spPr>
    </xdr:pic>
    <xdr:clientData/>
  </xdr:twoCellAnchor>
  <xdr:twoCellAnchor>
    <xdr:from>
      <xdr:col>48</xdr:col>
      <xdr:colOff>104775</xdr:colOff>
      <xdr:row>361</xdr:row>
      <xdr:rowOff>38100</xdr:rowOff>
    </xdr:from>
    <xdr:to>
      <xdr:col>48</xdr:col>
      <xdr:colOff>800100</xdr:colOff>
      <xdr:row>361</xdr:row>
      <xdr:rowOff>733425</xdr:rowOff>
    </xdr:to>
    <xdr:pic>
      <xdr:nvPicPr>
        <xdr:cNvPr id="546" name="Picture 545">
          <a:extLst>
            <a:ext uri="{FF2B5EF4-FFF2-40B4-BE49-F238E27FC236}">
              <a16:creationId xmlns:a16="http://schemas.microsoft.com/office/drawing/2014/main" id="{BD91BF9D-AB3D-404F-A577-B814727D743F}"/>
            </a:ext>
          </a:extLst>
        </xdr:cNvPr>
        <xdr:cNvPicPr>
          <a:picLocks noChangeAspect="1"/>
        </xdr:cNvPicPr>
      </xdr:nvPicPr>
      <xdr:blipFill>
        <a:blip xmlns:r="http://schemas.openxmlformats.org/officeDocument/2006/relationships" r:embed="rId523" cstate="print">
          <a:extLst>
            <a:ext uri="{28A0092B-C50C-407E-A947-70E740481C1C}">
              <a14:useLocalDpi xmlns:a14="http://schemas.microsoft.com/office/drawing/2010/main" val="0"/>
            </a:ext>
          </a:extLst>
        </a:blip>
        <a:stretch>
          <a:fillRect/>
        </a:stretch>
      </xdr:blipFill>
      <xdr:spPr>
        <a:xfrm>
          <a:off x="53444775" y="250717050"/>
          <a:ext cx="695325" cy="695325"/>
        </a:xfrm>
        <a:prstGeom prst="rect">
          <a:avLst/>
        </a:prstGeom>
      </xdr:spPr>
    </xdr:pic>
    <xdr:clientData/>
  </xdr:twoCellAnchor>
  <xdr:twoCellAnchor>
    <xdr:from>
      <xdr:col>48</xdr:col>
      <xdr:colOff>85725</xdr:colOff>
      <xdr:row>362</xdr:row>
      <xdr:rowOff>57150</xdr:rowOff>
    </xdr:from>
    <xdr:to>
      <xdr:col>48</xdr:col>
      <xdr:colOff>757259</xdr:colOff>
      <xdr:row>362</xdr:row>
      <xdr:rowOff>728684</xdr:rowOff>
    </xdr:to>
    <xdr:pic>
      <xdr:nvPicPr>
        <xdr:cNvPr id="547" name="Picture 546">
          <a:extLst>
            <a:ext uri="{FF2B5EF4-FFF2-40B4-BE49-F238E27FC236}">
              <a16:creationId xmlns:a16="http://schemas.microsoft.com/office/drawing/2014/main" id="{D711B3E0-C520-4D54-B685-A9EB61FBC35A}"/>
            </a:ext>
          </a:extLst>
        </xdr:cNvPr>
        <xdr:cNvPicPr>
          <a:picLocks noChangeAspect="1"/>
        </xdr:cNvPicPr>
      </xdr:nvPicPr>
      <xdr:blipFill>
        <a:blip xmlns:r="http://schemas.openxmlformats.org/officeDocument/2006/relationships" r:embed="rId524" cstate="print">
          <a:extLst>
            <a:ext uri="{28A0092B-C50C-407E-A947-70E740481C1C}">
              <a14:useLocalDpi xmlns:a14="http://schemas.microsoft.com/office/drawing/2010/main" val="0"/>
            </a:ext>
          </a:extLst>
        </a:blip>
        <a:stretch>
          <a:fillRect/>
        </a:stretch>
      </xdr:blipFill>
      <xdr:spPr>
        <a:xfrm>
          <a:off x="53425725" y="251507625"/>
          <a:ext cx="671534" cy="671534"/>
        </a:xfrm>
        <a:prstGeom prst="rect">
          <a:avLst/>
        </a:prstGeom>
      </xdr:spPr>
    </xdr:pic>
    <xdr:clientData/>
  </xdr:twoCellAnchor>
  <xdr:twoCellAnchor>
    <xdr:from>
      <xdr:col>48</xdr:col>
      <xdr:colOff>76199</xdr:colOff>
      <xdr:row>363</xdr:row>
      <xdr:rowOff>47624</xdr:rowOff>
    </xdr:from>
    <xdr:to>
      <xdr:col>48</xdr:col>
      <xdr:colOff>742950</xdr:colOff>
      <xdr:row>363</xdr:row>
      <xdr:rowOff>714375</xdr:rowOff>
    </xdr:to>
    <xdr:pic>
      <xdr:nvPicPr>
        <xdr:cNvPr id="548" name="Picture 547">
          <a:extLst>
            <a:ext uri="{FF2B5EF4-FFF2-40B4-BE49-F238E27FC236}">
              <a16:creationId xmlns:a16="http://schemas.microsoft.com/office/drawing/2014/main" id="{F59FB565-B685-4DA7-96D0-59E737E6AE25}"/>
            </a:ext>
          </a:extLst>
        </xdr:cNvPr>
        <xdr:cNvPicPr>
          <a:picLocks noChangeAspect="1"/>
        </xdr:cNvPicPr>
      </xdr:nvPicPr>
      <xdr:blipFill>
        <a:blip xmlns:r="http://schemas.openxmlformats.org/officeDocument/2006/relationships" r:embed="rId525" cstate="print">
          <a:extLst>
            <a:ext uri="{28A0092B-C50C-407E-A947-70E740481C1C}">
              <a14:useLocalDpi xmlns:a14="http://schemas.microsoft.com/office/drawing/2010/main" val="0"/>
            </a:ext>
          </a:extLst>
        </a:blip>
        <a:stretch>
          <a:fillRect/>
        </a:stretch>
      </xdr:blipFill>
      <xdr:spPr>
        <a:xfrm>
          <a:off x="53416199" y="252269624"/>
          <a:ext cx="666751" cy="666751"/>
        </a:xfrm>
        <a:prstGeom prst="rect">
          <a:avLst/>
        </a:prstGeom>
      </xdr:spPr>
    </xdr:pic>
    <xdr:clientData/>
  </xdr:twoCellAnchor>
  <xdr:twoCellAnchor>
    <xdr:from>
      <xdr:col>48</xdr:col>
      <xdr:colOff>76200</xdr:colOff>
      <xdr:row>364</xdr:row>
      <xdr:rowOff>57150</xdr:rowOff>
    </xdr:from>
    <xdr:to>
      <xdr:col>48</xdr:col>
      <xdr:colOff>771526</xdr:colOff>
      <xdr:row>364</xdr:row>
      <xdr:rowOff>752476</xdr:rowOff>
    </xdr:to>
    <xdr:pic>
      <xdr:nvPicPr>
        <xdr:cNvPr id="549" name="Picture 548">
          <a:extLst>
            <a:ext uri="{FF2B5EF4-FFF2-40B4-BE49-F238E27FC236}">
              <a16:creationId xmlns:a16="http://schemas.microsoft.com/office/drawing/2014/main" id="{A9CFBB66-2121-4F68-B88E-F93EAB8DE853}"/>
            </a:ext>
          </a:extLst>
        </xdr:cNvPr>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val="0"/>
            </a:ext>
          </a:extLst>
        </a:blip>
        <a:stretch>
          <a:fillRect/>
        </a:stretch>
      </xdr:blipFill>
      <xdr:spPr>
        <a:xfrm>
          <a:off x="53416200" y="253050675"/>
          <a:ext cx="695326" cy="695326"/>
        </a:xfrm>
        <a:prstGeom prst="rect">
          <a:avLst/>
        </a:prstGeom>
      </xdr:spPr>
    </xdr:pic>
    <xdr:clientData/>
  </xdr:twoCellAnchor>
  <xdr:twoCellAnchor>
    <xdr:from>
      <xdr:col>48</xdr:col>
      <xdr:colOff>47625</xdr:colOff>
      <xdr:row>365</xdr:row>
      <xdr:rowOff>57150</xdr:rowOff>
    </xdr:from>
    <xdr:to>
      <xdr:col>48</xdr:col>
      <xdr:colOff>719159</xdr:colOff>
      <xdr:row>365</xdr:row>
      <xdr:rowOff>728684</xdr:rowOff>
    </xdr:to>
    <xdr:pic>
      <xdr:nvPicPr>
        <xdr:cNvPr id="550" name="Picture 549">
          <a:extLst>
            <a:ext uri="{FF2B5EF4-FFF2-40B4-BE49-F238E27FC236}">
              <a16:creationId xmlns:a16="http://schemas.microsoft.com/office/drawing/2014/main" id="{916B1237-5047-4270-8A2D-F7A429AEB0B2}"/>
            </a:ext>
          </a:extLst>
        </xdr:cNvPr>
        <xdr:cNvPicPr>
          <a:picLocks noChangeAspect="1"/>
        </xdr:cNvPicPr>
      </xdr:nvPicPr>
      <xdr:blipFill>
        <a:blip xmlns:r="http://schemas.openxmlformats.org/officeDocument/2006/relationships" r:embed="rId527" cstate="print">
          <a:extLst>
            <a:ext uri="{28A0092B-C50C-407E-A947-70E740481C1C}">
              <a14:useLocalDpi xmlns:a14="http://schemas.microsoft.com/office/drawing/2010/main" val="0"/>
            </a:ext>
          </a:extLst>
        </a:blip>
        <a:stretch>
          <a:fillRect/>
        </a:stretch>
      </xdr:blipFill>
      <xdr:spPr>
        <a:xfrm>
          <a:off x="53387625" y="253822200"/>
          <a:ext cx="671534" cy="671534"/>
        </a:xfrm>
        <a:prstGeom prst="rect">
          <a:avLst/>
        </a:prstGeom>
      </xdr:spPr>
    </xdr:pic>
    <xdr:clientData/>
  </xdr:twoCellAnchor>
  <xdr:twoCellAnchor>
    <xdr:from>
      <xdr:col>48</xdr:col>
      <xdr:colOff>95250</xdr:colOff>
      <xdr:row>366</xdr:row>
      <xdr:rowOff>57150</xdr:rowOff>
    </xdr:from>
    <xdr:to>
      <xdr:col>48</xdr:col>
      <xdr:colOff>781050</xdr:colOff>
      <xdr:row>366</xdr:row>
      <xdr:rowOff>742950</xdr:rowOff>
    </xdr:to>
    <xdr:pic>
      <xdr:nvPicPr>
        <xdr:cNvPr id="551" name="Picture 550">
          <a:extLst>
            <a:ext uri="{FF2B5EF4-FFF2-40B4-BE49-F238E27FC236}">
              <a16:creationId xmlns:a16="http://schemas.microsoft.com/office/drawing/2014/main" id="{6EEAAFB8-0E6E-424E-84F1-1E71929196CB}"/>
            </a:ext>
          </a:extLst>
        </xdr:cNvPr>
        <xdr:cNvPicPr>
          <a:picLocks noChangeAspect="1"/>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53435250" y="254593725"/>
          <a:ext cx="685800" cy="685800"/>
        </a:xfrm>
        <a:prstGeom prst="rect">
          <a:avLst/>
        </a:prstGeom>
      </xdr:spPr>
    </xdr:pic>
    <xdr:clientData/>
  </xdr:twoCellAnchor>
  <xdr:twoCellAnchor>
    <xdr:from>
      <xdr:col>7</xdr:col>
      <xdr:colOff>9525</xdr:colOff>
      <xdr:row>368</xdr:row>
      <xdr:rowOff>114301</xdr:rowOff>
    </xdr:from>
    <xdr:to>
      <xdr:col>7</xdr:col>
      <xdr:colOff>1868638</xdr:colOff>
      <xdr:row>368</xdr:row>
      <xdr:rowOff>609601</xdr:rowOff>
    </xdr:to>
    <xdr:pic>
      <xdr:nvPicPr>
        <xdr:cNvPr id="552" name="Picture 551">
          <a:extLst>
            <a:ext uri="{FF2B5EF4-FFF2-40B4-BE49-F238E27FC236}">
              <a16:creationId xmlns:a16="http://schemas.microsoft.com/office/drawing/2014/main" id="{9F364F47-2ABA-42E8-B9A0-CAC2744D3C41}"/>
            </a:ext>
          </a:extLst>
        </xdr:cNvPr>
        <xdr:cNvPicPr>
          <a:picLocks noChangeAspect="1"/>
        </xdr:cNvPicPr>
      </xdr:nvPicPr>
      <xdr:blipFill>
        <a:blip xmlns:r="http://schemas.openxmlformats.org/officeDocument/2006/relationships" r:embed="rId529" cstate="print">
          <a:extLst>
            <a:ext uri="{28A0092B-C50C-407E-A947-70E740481C1C}">
              <a14:useLocalDpi xmlns:a14="http://schemas.microsoft.com/office/drawing/2010/main" val="0"/>
            </a:ext>
          </a:extLst>
        </a:blip>
        <a:stretch>
          <a:fillRect/>
        </a:stretch>
      </xdr:blipFill>
      <xdr:spPr>
        <a:xfrm>
          <a:off x="9334500" y="256193926"/>
          <a:ext cx="1859113" cy="495300"/>
        </a:xfrm>
        <a:prstGeom prst="rect">
          <a:avLst/>
        </a:prstGeom>
      </xdr:spPr>
    </xdr:pic>
    <xdr:clientData/>
  </xdr:twoCellAnchor>
  <xdr:twoCellAnchor>
    <xdr:from>
      <xdr:col>48</xdr:col>
      <xdr:colOff>76200</xdr:colOff>
      <xdr:row>368</xdr:row>
      <xdr:rowOff>28575</xdr:rowOff>
    </xdr:from>
    <xdr:to>
      <xdr:col>48</xdr:col>
      <xdr:colOff>790574</xdr:colOff>
      <xdr:row>368</xdr:row>
      <xdr:rowOff>742949</xdr:rowOff>
    </xdr:to>
    <xdr:pic>
      <xdr:nvPicPr>
        <xdr:cNvPr id="553" name="Picture 552">
          <a:extLst>
            <a:ext uri="{FF2B5EF4-FFF2-40B4-BE49-F238E27FC236}">
              <a16:creationId xmlns:a16="http://schemas.microsoft.com/office/drawing/2014/main" id="{E1BAC728-8C42-4657-88E8-A204DD607F6C}"/>
            </a:ext>
          </a:extLst>
        </xdr:cNvPr>
        <xdr:cNvPicPr>
          <a:picLocks noChangeAspect="1"/>
        </xdr:cNvPicPr>
      </xdr:nvPicPr>
      <xdr:blipFill>
        <a:blip xmlns:r="http://schemas.openxmlformats.org/officeDocument/2006/relationships" r:embed="rId530" cstate="print">
          <a:extLst>
            <a:ext uri="{28A0092B-C50C-407E-A947-70E740481C1C}">
              <a14:useLocalDpi xmlns:a14="http://schemas.microsoft.com/office/drawing/2010/main" val="0"/>
            </a:ext>
          </a:extLst>
        </a:blip>
        <a:stretch>
          <a:fillRect/>
        </a:stretch>
      </xdr:blipFill>
      <xdr:spPr>
        <a:xfrm>
          <a:off x="53416200" y="256108200"/>
          <a:ext cx="714374" cy="714374"/>
        </a:xfrm>
        <a:prstGeom prst="rect">
          <a:avLst/>
        </a:prstGeom>
      </xdr:spPr>
    </xdr:pic>
    <xdr:clientData/>
  </xdr:twoCellAnchor>
  <xdr:twoCellAnchor>
    <xdr:from>
      <xdr:col>48</xdr:col>
      <xdr:colOff>76200</xdr:colOff>
      <xdr:row>369</xdr:row>
      <xdr:rowOff>47625</xdr:rowOff>
    </xdr:from>
    <xdr:to>
      <xdr:col>48</xdr:col>
      <xdr:colOff>766784</xdr:colOff>
      <xdr:row>369</xdr:row>
      <xdr:rowOff>738209</xdr:rowOff>
    </xdr:to>
    <xdr:pic>
      <xdr:nvPicPr>
        <xdr:cNvPr id="557" name="Picture 556">
          <a:extLst>
            <a:ext uri="{FF2B5EF4-FFF2-40B4-BE49-F238E27FC236}">
              <a16:creationId xmlns:a16="http://schemas.microsoft.com/office/drawing/2014/main" id="{28F0FE34-21D0-49E8-BF2D-3350ADBBE0E3}"/>
            </a:ext>
          </a:extLst>
        </xdr:cNvPr>
        <xdr:cNvPicPr>
          <a:picLocks noChangeAspect="1"/>
        </xdr:cNvPicPr>
      </xdr:nvPicPr>
      <xdr:blipFill>
        <a:blip xmlns:r="http://schemas.openxmlformats.org/officeDocument/2006/relationships" r:embed="rId531" cstate="print">
          <a:extLst>
            <a:ext uri="{28A0092B-C50C-407E-A947-70E740481C1C}">
              <a14:useLocalDpi xmlns:a14="http://schemas.microsoft.com/office/drawing/2010/main" val="0"/>
            </a:ext>
          </a:extLst>
        </a:blip>
        <a:stretch>
          <a:fillRect/>
        </a:stretch>
      </xdr:blipFill>
      <xdr:spPr>
        <a:xfrm>
          <a:off x="53416200" y="256898775"/>
          <a:ext cx="690584" cy="690584"/>
        </a:xfrm>
        <a:prstGeom prst="rect">
          <a:avLst/>
        </a:prstGeom>
      </xdr:spPr>
    </xdr:pic>
    <xdr:clientData/>
  </xdr:twoCellAnchor>
  <xdr:twoCellAnchor>
    <xdr:from>
      <xdr:col>48</xdr:col>
      <xdr:colOff>76200</xdr:colOff>
      <xdr:row>370</xdr:row>
      <xdr:rowOff>47625</xdr:rowOff>
    </xdr:from>
    <xdr:to>
      <xdr:col>48</xdr:col>
      <xdr:colOff>766784</xdr:colOff>
      <xdr:row>370</xdr:row>
      <xdr:rowOff>738209</xdr:rowOff>
    </xdr:to>
    <xdr:pic>
      <xdr:nvPicPr>
        <xdr:cNvPr id="558" name="Picture 557">
          <a:extLst>
            <a:ext uri="{FF2B5EF4-FFF2-40B4-BE49-F238E27FC236}">
              <a16:creationId xmlns:a16="http://schemas.microsoft.com/office/drawing/2014/main" id="{1EEE0488-EE4F-467B-8476-C29632C9189B}"/>
            </a:ext>
          </a:extLst>
        </xdr:cNvPr>
        <xdr:cNvPicPr>
          <a:picLocks noChangeAspect="1"/>
        </xdr:cNvPicPr>
      </xdr:nvPicPr>
      <xdr:blipFill>
        <a:blip xmlns:r="http://schemas.openxmlformats.org/officeDocument/2006/relationships" r:embed="rId531" cstate="print">
          <a:extLst>
            <a:ext uri="{28A0092B-C50C-407E-A947-70E740481C1C}">
              <a14:useLocalDpi xmlns:a14="http://schemas.microsoft.com/office/drawing/2010/main" val="0"/>
            </a:ext>
          </a:extLst>
        </a:blip>
        <a:stretch>
          <a:fillRect/>
        </a:stretch>
      </xdr:blipFill>
      <xdr:spPr>
        <a:xfrm>
          <a:off x="53416200" y="257670300"/>
          <a:ext cx="690584" cy="690584"/>
        </a:xfrm>
        <a:prstGeom prst="rect">
          <a:avLst/>
        </a:prstGeom>
      </xdr:spPr>
    </xdr:pic>
    <xdr:clientData/>
  </xdr:twoCellAnchor>
  <xdr:twoCellAnchor>
    <xdr:from>
      <xdr:col>48</xdr:col>
      <xdr:colOff>85725</xdr:colOff>
      <xdr:row>371</xdr:row>
      <xdr:rowOff>57150</xdr:rowOff>
    </xdr:from>
    <xdr:to>
      <xdr:col>48</xdr:col>
      <xdr:colOff>776309</xdr:colOff>
      <xdr:row>371</xdr:row>
      <xdr:rowOff>747734</xdr:rowOff>
    </xdr:to>
    <xdr:pic>
      <xdr:nvPicPr>
        <xdr:cNvPr id="559" name="Picture 558">
          <a:extLst>
            <a:ext uri="{FF2B5EF4-FFF2-40B4-BE49-F238E27FC236}">
              <a16:creationId xmlns:a16="http://schemas.microsoft.com/office/drawing/2014/main" id="{07E866CD-0185-44ED-99BC-1D444791E516}"/>
            </a:ext>
          </a:extLst>
        </xdr:cNvPr>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53425725" y="258451350"/>
          <a:ext cx="690584" cy="690584"/>
        </a:xfrm>
        <a:prstGeom prst="rect">
          <a:avLst/>
        </a:prstGeom>
      </xdr:spPr>
    </xdr:pic>
    <xdr:clientData/>
  </xdr:twoCellAnchor>
  <xdr:twoCellAnchor>
    <xdr:from>
      <xdr:col>48</xdr:col>
      <xdr:colOff>95250</xdr:colOff>
      <xdr:row>372</xdr:row>
      <xdr:rowOff>47625</xdr:rowOff>
    </xdr:from>
    <xdr:to>
      <xdr:col>48</xdr:col>
      <xdr:colOff>785834</xdr:colOff>
      <xdr:row>372</xdr:row>
      <xdr:rowOff>738209</xdr:rowOff>
    </xdr:to>
    <xdr:pic>
      <xdr:nvPicPr>
        <xdr:cNvPr id="560" name="Picture 559">
          <a:extLst>
            <a:ext uri="{FF2B5EF4-FFF2-40B4-BE49-F238E27FC236}">
              <a16:creationId xmlns:a16="http://schemas.microsoft.com/office/drawing/2014/main" id="{75505CB4-F615-4B49-A07A-270E09A1A7D2}"/>
            </a:ext>
          </a:extLst>
        </xdr:cNvPr>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53435250" y="259213350"/>
          <a:ext cx="690584" cy="690584"/>
        </a:xfrm>
        <a:prstGeom prst="rect">
          <a:avLst/>
        </a:prstGeom>
      </xdr:spPr>
    </xdr:pic>
    <xdr:clientData/>
  </xdr:twoCellAnchor>
  <xdr:twoCellAnchor>
    <xdr:from>
      <xdr:col>48</xdr:col>
      <xdr:colOff>104775</xdr:colOff>
      <xdr:row>373</xdr:row>
      <xdr:rowOff>57150</xdr:rowOff>
    </xdr:from>
    <xdr:to>
      <xdr:col>48</xdr:col>
      <xdr:colOff>771525</xdr:colOff>
      <xdr:row>373</xdr:row>
      <xdr:rowOff>723900</xdr:rowOff>
    </xdr:to>
    <xdr:pic>
      <xdr:nvPicPr>
        <xdr:cNvPr id="561" name="Picture 560">
          <a:extLst>
            <a:ext uri="{FF2B5EF4-FFF2-40B4-BE49-F238E27FC236}">
              <a16:creationId xmlns:a16="http://schemas.microsoft.com/office/drawing/2014/main" id="{2B6AFAF7-A5CE-47CC-9F31-C86D1F267DA5}"/>
            </a:ext>
          </a:extLst>
        </xdr:cNvPr>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53444775" y="259994400"/>
          <a:ext cx="666750" cy="666750"/>
        </a:xfrm>
        <a:prstGeom prst="rect">
          <a:avLst/>
        </a:prstGeom>
      </xdr:spPr>
    </xdr:pic>
    <xdr:clientData/>
  </xdr:twoCellAnchor>
  <xdr:twoCellAnchor>
    <xdr:from>
      <xdr:col>48</xdr:col>
      <xdr:colOff>85724</xdr:colOff>
      <xdr:row>374</xdr:row>
      <xdr:rowOff>28574</xdr:rowOff>
    </xdr:from>
    <xdr:to>
      <xdr:col>48</xdr:col>
      <xdr:colOff>804883</xdr:colOff>
      <xdr:row>374</xdr:row>
      <xdr:rowOff>747733</xdr:rowOff>
    </xdr:to>
    <xdr:pic>
      <xdr:nvPicPr>
        <xdr:cNvPr id="562" name="Picture 561">
          <a:extLst>
            <a:ext uri="{FF2B5EF4-FFF2-40B4-BE49-F238E27FC236}">
              <a16:creationId xmlns:a16="http://schemas.microsoft.com/office/drawing/2014/main" id="{420E5BDE-365D-4756-8F9C-EB9C317D6C69}"/>
            </a:ext>
          </a:extLst>
        </xdr:cNvPr>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53425724" y="260737349"/>
          <a:ext cx="719159" cy="719159"/>
        </a:xfrm>
        <a:prstGeom prst="rect">
          <a:avLst/>
        </a:prstGeom>
      </xdr:spPr>
    </xdr:pic>
    <xdr:clientData/>
  </xdr:twoCellAnchor>
  <xdr:twoCellAnchor>
    <xdr:from>
      <xdr:col>48</xdr:col>
      <xdr:colOff>95250</xdr:colOff>
      <xdr:row>375</xdr:row>
      <xdr:rowOff>66675</xdr:rowOff>
    </xdr:from>
    <xdr:to>
      <xdr:col>48</xdr:col>
      <xdr:colOff>781050</xdr:colOff>
      <xdr:row>375</xdr:row>
      <xdr:rowOff>752475</xdr:rowOff>
    </xdr:to>
    <xdr:pic>
      <xdr:nvPicPr>
        <xdr:cNvPr id="563" name="Picture 562">
          <a:extLst>
            <a:ext uri="{FF2B5EF4-FFF2-40B4-BE49-F238E27FC236}">
              <a16:creationId xmlns:a16="http://schemas.microsoft.com/office/drawing/2014/main" id="{56B96D58-CE29-4721-8D58-13A79BA5D2D5}"/>
            </a:ext>
          </a:extLst>
        </xdr:cNvPr>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53435250" y="261546975"/>
          <a:ext cx="685800" cy="685800"/>
        </a:xfrm>
        <a:prstGeom prst="rect">
          <a:avLst/>
        </a:prstGeom>
      </xdr:spPr>
    </xdr:pic>
    <xdr:clientData/>
  </xdr:twoCellAnchor>
  <xdr:twoCellAnchor>
    <xdr:from>
      <xdr:col>48</xdr:col>
      <xdr:colOff>123824</xdr:colOff>
      <xdr:row>376</xdr:row>
      <xdr:rowOff>76199</xdr:rowOff>
    </xdr:from>
    <xdr:to>
      <xdr:col>48</xdr:col>
      <xdr:colOff>766783</xdr:colOff>
      <xdr:row>376</xdr:row>
      <xdr:rowOff>719158</xdr:rowOff>
    </xdr:to>
    <xdr:pic>
      <xdr:nvPicPr>
        <xdr:cNvPr id="564" name="Picture 563">
          <a:extLst>
            <a:ext uri="{FF2B5EF4-FFF2-40B4-BE49-F238E27FC236}">
              <a16:creationId xmlns:a16="http://schemas.microsoft.com/office/drawing/2014/main" id="{8EEB32FC-7186-4388-99AD-1FA869329749}"/>
            </a:ext>
          </a:extLst>
        </xdr:cNvPr>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53463824" y="262328024"/>
          <a:ext cx="642959" cy="642959"/>
        </a:xfrm>
        <a:prstGeom prst="rect">
          <a:avLst/>
        </a:prstGeom>
      </xdr:spPr>
    </xdr:pic>
    <xdr:clientData/>
  </xdr:twoCellAnchor>
  <xdr:twoCellAnchor>
    <xdr:from>
      <xdr:col>48</xdr:col>
      <xdr:colOff>47625</xdr:colOff>
      <xdr:row>378</xdr:row>
      <xdr:rowOff>33359</xdr:rowOff>
    </xdr:from>
    <xdr:to>
      <xdr:col>48</xdr:col>
      <xdr:colOff>752475</xdr:colOff>
      <xdr:row>378</xdr:row>
      <xdr:rowOff>738209</xdr:rowOff>
    </xdr:to>
    <xdr:pic>
      <xdr:nvPicPr>
        <xdr:cNvPr id="565" name="Picture 564">
          <a:extLst>
            <a:ext uri="{FF2B5EF4-FFF2-40B4-BE49-F238E27FC236}">
              <a16:creationId xmlns:a16="http://schemas.microsoft.com/office/drawing/2014/main" id="{F6005995-BD46-4E65-81D9-CEF2547AAF31}"/>
            </a:ext>
          </a:extLst>
        </xdr:cNvPr>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53387625" y="263828234"/>
          <a:ext cx="704850" cy="704850"/>
        </a:xfrm>
        <a:prstGeom prst="rect">
          <a:avLst/>
        </a:prstGeom>
      </xdr:spPr>
    </xdr:pic>
    <xdr:clientData/>
  </xdr:twoCellAnchor>
  <xdr:twoCellAnchor>
    <xdr:from>
      <xdr:col>48</xdr:col>
      <xdr:colOff>104776</xdr:colOff>
      <xdr:row>379</xdr:row>
      <xdr:rowOff>85726</xdr:rowOff>
    </xdr:from>
    <xdr:to>
      <xdr:col>48</xdr:col>
      <xdr:colOff>752476</xdr:colOff>
      <xdr:row>379</xdr:row>
      <xdr:rowOff>733426</xdr:rowOff>
    </xdr:to>
    <xdr:pic>
      <xdr:nvPicPr>
        <xdr:cNvPr id="566" name="Picture 565">
          <a:extLst>
            <a:ext uri="{FF2B5EF4-FFF2-40B4-BE49-F238E27FC236}">
              <a16:creationId xmlns:a16="http://schemas.microsoft.com/office/drawing/2014/main" id="{10E971A4-BFE7-4901-8C85-5AE01585A1F7}"/>
            </a:ext>
          </a:extLst>
        </xdr:cNvPr>
        <xdr:cNvPicPr>
          <a:picLocks noChangeAspect="1"/>
        </xdr:cNvPicPr>
      </xdr:nvPicPr>
      <xdr:blipFill>
        <a:blip xmlns:r="http://schemas.openxmlformats.org/officeDocument/2006/relationships" r:embed="rId538" cstate="print">
          <a:extLst>
            <a:ext uri="{28A0092B-C50C-407E-A947-70E740481C1C}">
              <a14:useLocalDpi xmlns:a14="http://schemas.microsoft.com/office/drawing/2010/main" val="0"/>
            </a:ext>
          </a:extLst>
        </a:blip>
        <a:stretch>
          <a:fillRect/>
        </a:stretch>
      </xdr:blipFill>
      <xdr:spPr>
        <a:xfrm>
          <a:off x="53444776" y="264652126"/>
          <a:ext cx="647700" cy="647700"/>
        </a:xfrm>
        <a:prstGeom prst="rect">
          <a:avLst/>
        </a:prstGeom>
      </xdr:spPr>
    </xdr:pic>
    <xdr:clientData/>
  </xdr:twoCellAnchor>
  <xdr:twoCellAnchor>
    <xdr:from>
      <xdr:col>48</xdr:col>
      <xdr:colOff>76200</xdr:colOff>
      <xdr:row>380</xdr:row>
      <xdr:rowOff>38100</xdr:rowOff>
    </xdr:from>
    <xdr:to>
      <xdr:col>48</xdr:col>
      <xdr:colOff>781050</xdr:colOff>
      <xdr:row>380</xdr:row>
      <xdr:rowOff>742950</xdr:rowOff>
    </xdr:to>
    <xdr:pic>
      <xdr:nvPicPr>
        <xdr:cNvPr id="567" name="Picture 566">
          <a:extLst>
            <a:ext uri="{FF2B5EF4-FFF2-40B4-BE49-F238E27FC236}">
              <a16:creationId xmlns:a16="http://schemas.microsoft.com/office/drawing/2014/main" id="{82AF9AC5-4CE6-4F54-A053-7B93B57D9D92}"/>
            </a:ext>
          </a:extLst>
        </xdr:cNvPr>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tretch>
          <a:fillRect/>
        </a:stretch>
      </xdr:blipFill>
      <xdr:spPr>
        <a:xfrm>
          <a:off x="53416200" y="265376025"/>
          <a:ext cx="704850" cy="704850"/>
        </a:xfrm>
        <a:prstGeom prst="rect">
          <a:avLst/>
        </a:prstGeom>
      </xdr:spPr>
    </xdr:pic>
    <xdr:clientData/>
  </xdr:twoCellAnchor>
  <xdr:twoCellAnchor>
    <xdr:from>
      <xdr:col>48</xdr:col>
      <xdr:colOff>85724</xdr:colOff>
      <xdr:row>381</xdr:row>
      <xdr:rowOff>38099</xdr:rowOff>
    </xdr:from>
    <xdr:to>
      <xdr:col>48</xdr:col>
      <xdr:colOff>766783</xdr:colOff>
      <xdr:row>381</xdr:row>
      <xdr:rowOff>719158</xdr:rowOff>
    </xdr:to>
    <xdr:pic>
      <xdr:nvPicPr>
        <xdr:cNvPr id="568" name="Picture 567">
          <a:extLst>
            <a:ext uri="{FF2B5EF4-FFF2-40B4-BE49-F238E27FC236}">
              <a16:creationId xmlns:a16="http://schemas.microsoft.com/office/drawing/2014/main" id="{931E1AF5-AE74-4DA9-AA8C-BB536BF69CC8}"/>
            </a:ext>
          </a:extLst>
        </xdr:cNvPr>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53425724" y="266147549"/>
          <a:ext cx="681059" cy="681059"/>
        </a:xfrm>
        <a:prstGeom prst="rect">
          <a:avLst/>
        </a:prstGeom>
      </xdr:spPr>
    </xdr:pic>
    <xdr:clientData/>
  </xdr:twoCellAnchor>
  <xdr:twoCellAnchor>
    <xdr:from>
      <xdr:col>48</xdr:col>
      <xdr:colOff>66675</xdr:colOff>
      <xdr:row>382</xdr:row>
      <xdr:rowOff>38100</xdr:rowOff>
    </xdr:from>
    <xdr:to>
      <xdr:col>48</xdr:col>
      <xdr:colOff>762000</xdr:colOff>
      <xdr:row>382</xdr:row>
      <xdr:rowOff>733425</xdr:rowOff>
    </xdr:to>
    <xdr:pic>
      <xdr:nvPicPr>
        <xdr:cNvPr id="569" name="Picture 568">
          <a:extLst>
            <a:ext uri="{FF2B5EF4-FFF2-40B4-BE49-F238E27FC236}">
              <a16:creationId xmlns:a16="http://schemas.microsoft.com/office/drawing/2014/main" id="{9464E66B-B8AC-4784-9F3E-96AA9B06920B}"/>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53406675" y="266919075"/>
          <a:ext cx="695325" cy="695325"/>
        </a:xfrm>
        <a:prstGeom prst="rect">
          <a:avLst/>
        </a:prstGeom>
      </xdr:spPr>
    </xdr:pic>
    <xdr:clientData/>
  </xdr:twoCellAnchor>
  <xdr:twoCellAnchor>
    <xdr:from>
      <xdr:col>48</xdr:col>
      <xdr:colOff>76200</xdr:colOff>
      <xdr:row>346</xdr:row>
      <xdr:rowOff>28575</xdr:rowOff>
    </xdr:from>
    <xdr:to>
      <xdr:col>48</xdr:col>
      <xdr:colOff>781050</xdr:colOff>
      <xdr:row>346</xdr:row>
      <xdr:rowOff>733425</xdr:rowOff>
    </xdr:to>
    <xdr:pic>
      <xdr:nvPicPr>
        <xdr:cNvPr id="570" name="Picture 569">
          <a:extLst>
            <a:ext uri="{FF2B5EF4-FFF2-40B4-BE49-F238E27FC236}">
              <a16:creationId xmlns:a16="http://schemas.microsoft.com/office/drawing/2014/main" id="{BD5322FD-BFA5-49E7-BF32-7A249437DDB4}"/>
            </a:ext>
          </a:extLst>
        </xdr:cNvPr>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53416200" y="239134650"/>
          <a:ext cx="704850" cy="704850"/>
        </a:xfrm>
        <a:prstGeom prst="rect">
          <a:avLst/>
        </a:prstGeom>
      </xdr:spPr>
    </xdr:pic>
    <xdr:clientData/>
  </xdr:twoCellAnchor>
  <xdr:twoCellAnchor>
    <xdr:from>
      <xdr:col>48</xdr:col>
      <xdr:colOff>66675</xdr:colOff>
      <xdr:row>347</xdr:row>
      <xdr:rowOff>28575</xdr:rowOff>
    </xdr:from>
    <xdr:to>
      <xdr:col>48</xdr:col>
      <xdr:colOff>771525</xdr:colOff>
      <xdr:row>347</xdr:row>
      <xdr:rowOff>733425</xdr:rowOff>
    </xdr:to>
    <xdr:pic>
      <xdr:nvPicPr>
        <xdr:cNvPr id="571" name="Picture 570">
          <a:extLst>
            <a:ext uri="{FF2B5EF4-FFF2-40B4-BE49-F238E27FC236}">
              <a16:creationId xmlns:a16="http://schemas.microsoft.com/office/drawing/2014/main" id="{B5EF6CEA-ABF1-487E-9BA0-BC66CB48813E}"/>
            </a:ext>
          </a:extLst>
        </xdr:cNvPr>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53406675" y="239906175"/>
          <a:ext cx="704850" cy="704850"/>
        </a:xfrm>
        <a:prstGeom prst="rect">
          <a:avLst/>
        </a:prstGeom>
      </xdr:spPr>
    </xdr:pic>
    <xdr:clientData/>
  </xdr:twoCellAnchor>
  <xdr:twoCellAnchor>
    <xdr:from>
      <xdr:col>48</xdr:col>
      <xdr:colOff>123825</xdr:colOff>
      <xdr:row>384</xdr:row>
      <xdr:rowOff>85725</xdr:rowOff>
    </xdr:from>
    <xdr:to>
      <xdr:col>48</xdr:col>
      <xdr:colOff>762000</xdr:colOff>
      <xdr:row>384</xdr:row>
      <xdr:rowOff>723900</xdr:rowOff>
    </xdr:to>
    <xdr:pic>
      <xdr:nvPicPr>
        <xdr:cNvPr id="572" name="Picture 571">
          <a:extLst>
            <a:ext uri="{FF2B5EF4-FFF2-40B4-BE49-F238E27FC236}">
              <a16:creationId xmlns:a16="http://schemas.microsoft.com/office/drawing/2014/main" id="{B16DAFC5-8D37-4FCC-AC28-779B9A8E8EA3}"/>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53463825" y="268509750"/>
          <a:ext cx="638175" cy="638175"/>
        </a:xfrm>
        <a:prstGeom prst="rect">
          <a:avLst/>
        </a:prstGeom>
      </xdr:spPr>
    </xdr:pic>
    <xdr:clientData/>
  </xdr:twoCellAnchor>
  <xdr:twoCellAnchor>
    <xdr:from>
      <xdr:col>48</xdr:col>
      <xdr:colOff>114299</xdr:colOff>
      <xdr:row>385</xdr:row>
      <xdr:rowOff>57149</xdr:rowOff>
    </xdr:from>
    <xdr:to>
      <xdr:col>48</xdr:col>
      <xdr:colOff>781050</xdr:colOff>
      <xdr:row>385</xdr:row>
      <xdr:rowOff>723900</xdr:rowOff>
    </xdr:to>
    <xdr:pic>
      <xdr:nvPicPr>
        <xdr:cNvPr id="573" name="Picture 572">
          <a:extLst>
            <a:ext uri="{FF2B5EF4-FFF2-40B4-BE49-F238E27FC236}">
              <a16:creationId xmlns:a16="http://schemas.microsoft.com/office/drawing/2014/main" id="{704BF5F6-8601-44CB-B6C4-AF83D13AAD73}"/>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53454299" y="269252699"/>
          <a:ext cx="666751" cy="666751"/>
        </a:xfrm>
        <a:prstGeom prst="rect">
          <a:avLst/>
        </a:prstGeom>
      </xdr:spPr>
    </xdr:pic>
    <xdr:clientData/>
  </xdr:twoCellAnchor>
  <xdr:twoCellAnchor>
    <xdr:from>
      <xdr:col>48</xdr:col>
      <xdr:colOff>68550</xdr:colOff>
      <xdr:row>387</xdr:row>
      <xdr:rowOff>161925</xdr:rowOff>
    </xdr:from>
    <xdr:to>
      <xdr:col>48</xdr:col>
      <xdr:colOff>790576</xdr:colOff>
      <xdr:row>387</xdr:row>
      <xdr:rowOff>654921</xdr:rowOff>
    </xdr:to>
    <xdr:pic>
      <xdr:nvPicPr>
        <xdr:cNvPr id="574" name="Picture 573">
          <a:extLst>
            <a:ext uri="{FF2B5EF4-FFF2-40B4-BE49-F238E27FC236}">
              <a16:creationId xmlns:a16="http://schemas.microsoft.com/office/drawing/2014/main" id="{AC26A5DB-AD99-454B-A952-20FF97E3B809}"/>
            </a:ext>
          </a:extLst>
        </xdr:cNvPr>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53408550" y="270900525"/>
          <a:ext cx="722026" cy="492996"/>
        </a:xfrm>
        <a:prstGeom prst="rect">
          <a:avLst/>
        </a:prstGeom>
      </xdr:spPr>
    </xdr:pic>
    <xdr:clientData/>
  </xdr:twoCellAnchor>
  <xdr:twoCellAnchor>
    <xdr:from>
      <xdr:col>48</xdr:col>
      <xdr:colOff>100850</xdr:colOff>
      <xdr:row>393</xdr:row>
      <xdr:rowOff>67235</xdr:rowOff>
    </xdr:from>
    <xdr:to>
      <xdr:col>48</xdr:col>
      <xdr:colOff>742690</xdr:colOff>
      <xdr:row>393</xdr:row>
      <xdr:rowOff>709075</xdr:rowOff>
    </xdr:to>
    <xdr:pic>
      <xdr:nvPicPr>
        <xdr:cNvPr id="575" name="Picture 574">
          <a:extLst>
            <a:ext uri="{FF2B5EF4-FFF2-40B4-BE49-F238E27FC236}">
              <a16:creationId xmlns:a16="http://schemas.microsoft.com/office/drawing/2014/main" id="{1BC9FFDB-F876-4608-81BA-BB79A13D325F}"/>
            </a:ext>
          </a:extLst>
        </xdr:cNvPr>
        <xdr:cNvPicPr>
          <a:picLocks noChangeAspect="1"/>
        </xdr:cNvPicPr>
      </xdr:nvPicPr>
      <xdr:blipFill>
        <a:blip xmlns:r="http://schemas.openxmlformats.org/officeDocument/2006/relationships" r:embed="rId545" cstate="print">
          <a:extLst>
            <a:ext uri="{28A0092B-C50C-407E-A947-70E740481C1C}">
              <a14:useLocalDpi xmlns:a14="http://schemas.microsoft.com/office/drawing/2010/main" val="0"/>
            </a:ext>
          </a:extLst>
        </a:blip>
        <a:stretch>
          <a:fillRect/>
        </a:stretch>
      </xdr:blipFill>
      <xdr:spPr>
        <a:xfrm>
          <a:off x="53440850" y="275434985"/>
          <a:ext cx="641840" cy="641840"/>
        </a:xfrm>
        <a:prstGeom prst="rect">
          <a:avLst/>
        </a:prstGeom>
      </xdr:spPr>
    </xdr:pic>
    <xdr:clientData/>
  </xdr:twoCellAnchor>
  <xdr:twoCellAnchor>
    <xdr:from>
      <xdr:col>48</xdr:col>
      <xdr:colOff>89647</xdr:colOff>
      <xdr:row>392</xdr:row>
      <xdr:rowOff>67235</xdr:rowOff>
    </xdr:from>
    <xdr:to>
      <xdr:col>48</xdr:col>
      <xdr:colOff>728383</xdr:colOff>
      <xdr:row>392</xdr:row>
      <xdr:rowOff>705971</xdr:rowOff>
    </xdr:to>
    <xdr:pic>
      <xdr:nvPicPr>
        <xdr:cNvPr id="576" name="Picture 575">
          <a:extLst>
            <a:ext uri="{FF2B5EF4-FFF2-40B4-BE49-F238E27FC236}">
              <a16:creationId xmlns:a16="http://schemas.microsoft.com/office/drawing/2014/main" id="{D6301CA4-3137-4C3D-B06B-FA9E24B446A9}"/>
            </a:ext>
          </a:extLst>
        </xdr:cNvPr>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53429647" y="274663460"/>
          <a:ext cx="638736" cy="638736"/>
        </a:xfrm>
        <a:prstGeom prst="rect">
          <a:avLst/>
        </a:prstGeom>
      </xdr:spPr>
    </xdr:pic>
    <xdr:clientData/>
  </xdr:twoCellAnchor>
  <xdr:twoCellAnchor>
    <xdr:from>
      <xdr:col>48</xdr:col>
      <xdr:colOff>100853</xdr:colOff>
      <xdr:row>391</xdr:row>
      <xdr:rowOff>89647</xdr:rowOff>
    </xdr:from>
    <xdr:to>
      <xdr:col>48</xdr:col>
      <xdr:colOff>750795</xdr:colOff>
      <xdr:row>391</xdr:row>
      <xdr:rowOff>739589</xdr:rowOff>
    </xdr:to>
    <xdr:pic>
      <xdr:nvPicPr>
        <xdr:cNvPr id="577" name="Picture 576">
          <a:extLst>
            <a:ext uri="{FF2B5EF4-FFF2-40B4-BE49-F238E27FC236}">
              <a16:creationId xmlns:a16="http://schemas.microsoft.com/office/drawing/2014/main" id="{CB9E924C-F27B-4E9C-849E-4FD6B7C5B374}"/>
            </a:ext>
          </a:extLst>
        </xdr:cNvPr>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53440853" y="273914347"/>
          <a:ext cx="649942" cy="649942"/>
        </a:xfrm>
        <a:prstGeom prst="rect">
          <a:avLst/>
        </a:prstGeom>
      </xdr:spPr>
    </xdr:pic>
    <xdr:clientData/>
  </xdr:twoCellAnchor>
  <xdr:twoCellAnchor>
    <xdr:from>
      <xdr:col>48</xdr:col>
      <xdr:colOff>78441</xdr:colOff>
      <xdr:row>390</xdr:row>
      <xdr:rowOff>56031</xdr:rowOff>
    </xdr:from>
    <xdr:to>
      <xdr:col>48</xdr:col>
      <xdr:colOff>762000</xdr:colOff>
      <xdr:row>390</xdr:row>
      <xdr:rowOff>739590</xdr:rowOff>
    </xdr:to>
    <xdr:pic>
      <xdr:nvPicPr>
        <xdr:cNvPr id="578" name="Picture 577">
          <a:extLst>
            <a:ext uri="{FF2B5EF4-FFF2-40B4-BE49-F238E27FC236}">
              <a16:creationId xmlns:a16="http://schemas.microsoft.com/office/drawing/2014/main" id="{457B4FF1-0CD0-4FAF-9B8A-DB421BFA8D9F}"/>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53418441" y="273109206"/>
          <a:ext cx="683559" cy="683559"/>
        </a:xfrm>
        <a:prstGeom prst="rect">
          <a:avLst/>
        </a:prstGeom>
      </xdr:spPr>
    </xdr:pic>
    <xdr:clientData/>
  </xdr:twoCellAnchor>
  <xdr:twoCellAnchor>
    <xdr:from>
      <xdr:col>48</xdr:col>
      <xdr:colOff>131619</xdr:colOff>
      <xdr:row>200</xdr:row>
      <xdr:rowOff>97848</xdr:rowOff>
    </xdr:from>
    <xdr:to>
      <xdr:col>48</xdr:col>
      <xdr:colOff>734746</xdr:colOff>
      <xdr:row>200</xdr:row>
      <xdr:rowOff>700975</xdr:rowOff>
    </xdr:to>
    <xdr:pic>
      <xdr:nvPicPr>
        <xdr:cNvPr id="579" name="Picture 578">
          <a:extLst>
            <a:ext uri="{FF2B5EF4-FFF2-40B4-BE49-F238E27FC236}">
              <a16:creationId xmlns:a16="http://schemas.microsoft.com/office/drawing/2014/main" id="{A1B6693B-002F-4E5D-93B4-6A3F768CAEDA}"/>
            </a:ext>
          </a:extLst>
        </xdr:cNvPr>
        <xdr:cNvPicPr>
          <a:picLocks noChangeAspect="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a:xfrm>
          <a:off x="53471619" y="128542473"/>
          <a:ext cx="603127" cy="603127"/>
        </a:xfrm>
        <a:prstGeom prst="rect">
          <a:avLst/>
        </a:prstGeom>
      </xdr:spPr>
    </xdr:pic>
    <xdr:clientData/>
  </xdr:twoCellAnchor>
  <xdr:twoCellAnchor>
    <xdr:from>
      <xdr:col>48</xdr:col>
      <xdr:colOff>190500</xdr:colOff>
      <xdr:row>4</xdr:row>
      <xdr:rowOff>66675</xdr:rowOff>
    </xdr:from>
    <xdr:to>
      <xdr:col>48</xdr:col>
      <xdr:colOff>714375</xdr:colOff>
      <xdr:row>4</xdr:row>
      <xdr:rowOff>590550</xdr:rowOff>
    </xdr:to>
    <xdr:pic>
      <xdr:nvPicPr>
        <xdr:cNvPr id="580" name="Picture 579">
          <a:extLst>
            <a:ext uri="{FF2B5EF4-FFF2-40B4-BE49-F238E27FC236}">
              <a16:creationId xmlns:a16="http://schemas.microsoft.com/office/drawing/2014/main" id="{B5D95B52-1FE9-45DE-AECB-AE88A645DDBF}"/>
            </a:ext>
          </a:extLst>
        </xdr:cNvPr>
        <xdr:cNvPicPr>
          <a:picLocks noChangeAspect="1"/>
        </xdr:cNvPicPr>
      </xdr:nvPicPr>
      <xdr:blipFill>
        <a:blip xmlns:r="http://schemas.openxmlformats.org/officeDocument/2006/relationships" r:embed="rId550" cstate="print">
          <a:extLst>
            <a:ext uri="{28A0092B-C50C-407E-A947-70E740481C1C}">
              <a14:useLocalDpi xmlns:a14="http://schemas.microsoft.com/office/drawing/2010/main" val="0"/>
            </a:ext>
          </a:extLst>
        </a:blip>
        <a:stretch>
          <a:fillRect/>
        </a:stretch>
      </xdr:blipFill>
      <xdr:spPr>
        <a:xfrm>
          <a:off x="53530500" y="2219325"/>
          <a:ext cx="523875" cy="523875"/>
        </a:xfrm>
        <a:prstGeom prst="rect">
          <a:avLst/>
        </a:prstGeom>
      </xdr:spPr>
    </xdr:pic>
    <xdr:clientData/>
  </xdr:twoCellAnchor>
  <xdr:twoCellAnchor>
    <xdr:from>
      <xdr:col>48</xdr:col>
      <xdr:colOff>161925</xdr:colOff>
      <xdr:row>20</xdr:row>
      <xdr:rowOff>28575</xdr:rowOff>
    </xdr:from>
    <xdr:to>
      <xdr:col>48</xdr:col>
      <xdr:colOff>666750</xdr:colOff>
      <xdr:row>20</xdr:row>
      <xdr:rowOff>533400</xdr:rowOff>
    </xdr:to>
    <xdr:pic>
      <xdr:nvPicPr>
        <xdr:cNvPr id="581" name="Picture 580">
          <a:extLst>
            <a:ext uri="{FF2B5EF4-FFF2-40B4-BE49-F238E27FC236}">
              <a16:creationId xmlns:a16="http://schemas.microsoft.com/office/drawing/2014/main" id="{9E537710-42FF-44A0-84D2-CE006F174197}"/>
            </a:ext>
          </a:extLst>
        </xdr:cNvPr>
        <xdr:cNvPicPr>
          <a:picLocks noChangeAspect="1"/>
        </xdr:cNvPicPr>
      </xdr:nvPicPr>
      <xdr:blipFill>
        <a:blip xmlns:r="http://schemas.openxmlformats.org/officeDocument/2006/relationships" r:embed="rId551" cstate="print">
          <a:extLst>
            <a:ext uri="{28A0092B-C50C-407E-A947-70E740481C1C}">
              <a14:useLocalDpi xmlns:a14="http://schemas.microsoft.com/office/drawing/2010/main" val="0"/>
            </a:ext>
          </a:extLst>
        </a:blip>
        <a:stretch>
          <a:fillRect/>
        </a:stretch>
      </xdr:blipFill>
      <xdr:spPr>
        <a:xfrm>
          <a:off x="53501925" y="11210925"/>
          <a:ext cx="504825" cy="504825"/>
        </a:xfrm>
        <a:prstGeom prst="rect">
          <a:avLst/>
        </a:prstGeom>
      </xdr:spPr>
    </xdr:pic>
    <xdr:clientData/>
  </xdr:twoCellAnchor>
  <xdr:twoCellAnchor>
    <xdr:from>
      <xdr:col>48</xdr:col>
      <xdr:colOff>190500</xdr:colOff>
      <xdr:row>21</xdr:row>
      <xdr:rowOff>28575</xdr:rowOff>
    </xdr:from>
    <xdr:to>
      <xdr:col>48</xdr:col>
      <xdr:colOff>695325</xdr:colOff>
      <xdr:row>21</xdr:row>
      <xdr:rowOff>533400</xdr:rowOff>
    </xdr:to>
    <xdr:pic>
      <xdr:nvPicPr>
        <xdr:cNvPr id="582" name="Picture 581">
          <a:extLst>
            <a:ext uri="{FF2B5EF4-FFF2-40B4-BE49-F238E27FC236}">
              <a16:creationId xmlns:a16="http://schemas.microsoft.com/office/drawing/2014/main" id="{2A928331-A9B0-4D4A-8896-E89DA73F010F}"/>
            </a:ext>
          </a:extLst>
        </xdr:cNvPr>
        <xdr:cNvPicPr>
          <a:picLocks noChangeAspect="1"/>
        </xdr:cNvPicPr>
      </xdr:nvPicPr>
      <xdr:blipFill>
        <a:blip xmlns:r="http://schemas.openxmlformats.org/officeDocument/2006/relationships" r:embed="rId551" cstate="print">
          <a:extLst>
            <a:ext uri="{28A0092B-C50C-407E-A947-70E740481C1C}">
              <a14:useLocalDpi xmlns:a14="http://schemas.microsoft.com/office/drawing/2010/main" val="0"/>
            </a:ext>
          </a:extLst>
        </a:blip>
        <a:stretch>
          <a:fillRect/>
        </a:stretch>
      </xdr:blipFill>
      <xdr:spPr>
        <a:xfrm>
          <a:off x="53530500" y="11772900"/>
          <a:ext cx="504825" cy="504825"/>
        </a:xfrm>
        <a:prstGeom prst="rect">
          <a:avLst/>
        </a:prstGeom>
      </xdr:spPr>
    </xdr:pic>
    <xdr:clientData/>
  </xdr:twoCellAnchor>
  <xdr:twoCellAnchor>
    <xdr:from>
      <xdr:col>48</xdr:col>
      <xdr:colOff>76200</xdr:colOff>
      <xdr:row>319</xdr:row>
      <xdr:rowOff>95250</xdr:rowOff>
    </xdr:from>
    <xdr:to>
      <xdr:col>48</xdr:col>
      <xdr:colOff>704850</xdr:colOff>
      <xdr:row>319</xdr:row>
      <xdr:rowOff>723900</xdr:rowOff>
    </xdr:to>
    <xdr:pic>
      <xdr:nvPicPr>
        <xdr:cNvPr id="583" name="Picture 582">
          <a:extLst>
            <a:ext uri="{FF2B5EF4-FFF2-40B4-BE49-F238E27FC236}">
              <a16:creationId xmlns:a16="http://schemas.microsoft.com/office/drawing/2014/main" id="{79BEA6F3-794A-448F-9A10-5FF7AE635860}"/>
            </a:ext>
          </a:extLst>
        </xdr:cNvPr>
        <xdr:cNvPicPr>
          <a:picLocks noChangeAspect="1"/>
        </xdr:cNvPicPr>
      </xdr:nvPicPr>
      <xdr:blipFill>
        <a:blip xmlns:r="http://schemas.openxmlformats.org/officeDocument/2006/relationships" r:embed="rId552" cstate="print">
          <a:extLst>
            <a:ext uri="{28A0092B-C50C-407E-A947-70E740481C1C}">
              <a14:useLocalDpi xmlns:a14="http://schemas.microsoft.com/office/drawing/2010/main" val="0"/>
            </a:ext>
          </a:extLst>
        </a:blip>
        <a:stretch>
          <a:fillRect/>
        </a:stretch>
      </xdr:blipFill>
      <xdr:spPr>
        <a:xfrm>
          <a:off x="53416200" y="218370150"/>
          <a:ext cx="628650" cy="628650"/>
        </a:xfrm>
        <a:prstGeom prst="rect">
          <a:avLst/>
        </a:prstGeom>
      </xdr:spPr>
    </xdr:pic>
    <xdr:clientData/>
  </xdr:twoCellAnchor>
  <xdr:twoCellAnchor>
    <xdr:from>
      <xdr:col>48</xdr:col>
      <xdr:colOff>78440</xdr:colOff>
      <xdr:row>286</xdr:row>
      <xdr:rowOff>44823</xdr:rowOff>
    </xdr:from>
    <xdr:to>
      <xdr:col>48</xdr:col>
      <xdr:colOff>784411</xdr:colOff>
      <xdr:row>286</xdr:row>
      <xdr:rowOff>750794</xdr:rowOff>
    </xdr:to>
    <xdr:pic>
      <xdr:nvPicPr>
        <xdr:cNvPr id="584" name="Picture 583">
          <a:extLst>
            <a:ext uri="{FF2B5EF4-FFF2-40B4-BE49-F238E27FC236}">
              <a16:creationId xmlns:a16="http://schemas.microsoft.com/office/drawing/2014/main" id="{17934B5B-0292-4D5A-8267-ACAC22BA914B}"/>
            </a:ext>
          </a:extLst>
        </xdr:cNvPr>
        <xdr:cNvPicPr>
          <a:picLocks noChangeAspect="1"/>
        </xdr:cNvPicPr>
      </xdr:nvPicPr>
      <xdr:blipFill>
        <a:blip xmlns:r="http://schemas.openxmlformats.org/officeDocument/2006/relationships" r:embed="rId553" cstate="print">
          <a:extLst>
            <a:ext uri="{28A0092B-C50C-407E-A947-70E740481C1C}">
              <a14:useLocalDpi xmlns:a14="http://schemas.microsoft.com/office/drawing/2010/main" val="0"/>
            </a:ext>
          </a:extLst>
        </a:blip>
        <a:stretch>
          <a:fillRect/>
        </a:stretch>
      </xdr:blipFill>
      <xdr:spPr>
        <a:xfrm>
          <a:off x="53418440" y="193630923"/>
          <a:ext cx="705971" cy="705971"/>
        </a:xfrm>
        <a:prstGeom prst="rect">
          <a:avLst/>
        </a:prstGeom>
      </xdr:spPr>
    </xdr:pic>
    <xdr:clientData/>
  </xdr:twoCellAnchor>
  <xdr:twoCellAnchor>
    <xdr:from>
      <xdr:col>48</xdr:col>
      <xdr:colOff>67235</xdr:colOff>
      <xdr:row>394</xdr:row>
      <xdr:rowOff>44822</xdr:rowOff>
    </xdr:from>
    <xdr:to>
      <xdr:col>48</xdr:col>
      <xdr:colOff>773206</xdr:colOff>
      <xdr:row>394</xdr:row>
      <xdr:rowOff>750793</xdr:rowOff>
    </xdr:to>
    <xdr:pic>
      <xdr:nvPicPr>
        <xdr:cNvPr id="462" name="Picture 461">
          <a:extLst>
            <a:ext uri="{FF2B5EF4-FFF2-40B4-BE49-F238E27FC236}">
              <a16:creationId xmlns:a16="http://schemas.microsoft.com/office/drawing/2014/main" id="{2CA77385-41F3-4158-887C-E10617CCC5A3}"/>
            </a:ext>
          </a:extLst>
        </xdr:cNvPr>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53407235" y="277334381"/>
          <a:ext cx="705971" cy="705971"/>
        </a:xfrm>
        <a:prstGeom prst="rect">
          <a:avLst/>
        </a:prstGeom>
      </xdr:spPr>
    </xdr:pic>
    <xdr:clientData/>
  </xdr:twoCellAnchor>
  <xdr:twoCellAnchor>
    <xdr:from>
      <xdr:col>48</xdr:col>
      <xdr:colOff>100853</xdr:colOff>
      <xdr:row>395</xdr:row>
      <xdr:rowOff>89647</xdr:rowOff>
    </xdr:from>
    <xdr:to>
      <xdr:col>48</xdr:col>
      <xdr:colOff>742692</xdr:colOff>
      <xdr:row>395</xdr:row>
      <xdr:rowOff>731486</xdr:rowOff>
    </xdr:to>
    <xdr:pic>
      <xdr:nvPicPr>
        <xdr:cNvPr id="586" name="Picture 585">
          <a:extLst>
            <a:ext uri="{FF2B5EF4-FFF2-40B4-BE49-F238E27FC236}">
              <a16:creationId xmlns:a16="http://schemas.microsoft.com/office/drawing/2014/main" id="{5181EA9D-05FB-4A94-AF41-0608D6DF05E1}"/>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53440853" y="278152412"/>
          <a:ext cx="641839" cy="641839"/>
        </a:xfrm>
        <a:prstGeom prst="rect">
          <a:avLst/>
        </a:prstGeom>
      </xdr:spPr>
    </xdr:pic>
    <xdr:clientData/>
  </xdr:twoCellAnchor>
  <xdr:twoCellAnchor>
    <xdr:from>
      <xdr:col>7</xdr:col>
      <xdr:colOff>28575</xdr:colOff>
      <xdr:row>86</xdr:row>
      <xdr:rowOff>66675</xdr:rowOff>
    </xdr:from>
    <xdr:to>
      <xdr:col>7</xdr:col>
      <xdr:colOff>1851935</xdr:colOff>
      <xdr:row>86</xdr:row>
      <xdr:rowOff>552450</xdr:rowOff>
    </xdr:to>
    <xdr:pic>
      <xdr:nvPicPr>
        <xdr:cNvPr id="587" name="Picture 586">
          <a:extLst>
            <a:ext uri="{FF2B5EF4-FFF2-40B4-BE49-F238E27FC236}">
              <a16:creationId xmlns:a16="http://schemas.microsoft.com/office/drawing/2014/main" id="{1A2AD3AF-09FA-44D2-8435-C51C10C6C0CA}"/>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9363075" y="50112146"/>
          <a:ext cx="1823360" cy="485775"/>
        </a:xfrm>
        <a:prstGeom prst="rect">
          <a:avLst/>
        </a:prstGeom>
      </xdr:spPr>
    </xdr:pic>
    <xdr:clientData/>
  </xdr:twoCellAnchor>
  <xdr:twoCellAnchor>
    <xdr:from>
      <xdr:col>48</xdr:col>
      <xdr:colOff>179293</xdr:colOff>
      <xdr:row>86</xdr:row>
      <xdr:rowOff>33618</xdr:rowOff>
    </xdr:from>
    <xdr:to>
      <xdr:col>48</xdr:col>
      <xdr:colOff>717176</xdr:colOff>
      <xdr:row>87</xdr:row>
      <xdr:rowOff>1</xdr:rowOff>
    </xdr:to>
    <xdr:pic>
      <xdr:nvPicPr>
        <xdr:cNvPr id="588" name="Picture 587">
          <a:extLst>
            <a:ext uri="{FF2B5EF4-FFF2-40B4-BE49-F238E27FC236}">
              <a16:creationId xmlns:a16="http://schemas.microsoft.com/office/drawing/2014/main" id="{0AC779E1-2A50-4E80-A3AF-1222FA3266FF}"/>
            </a:ext>
          </a:extLst>
        </xdr:cNvPr>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53519293" y="50079089"/>
          <a:ext cx="537883" cy="537883"/>
        </a:xfrm>
        <a:prstGeom prst="rect">
          <a:avLst/>
        </a:prstGeom>
      </xdr:spPr>
    </xdr:pic>
    <xdr:clientData/>
  </xdr:twoCellAnchor>
  <xdr:twoCellAnchor>
    <xdr:from>
      <xdr:col>48</xdr:col>
      <xdr:colOff>179295</xdr:colOff>
      <xdr:row>396</xdr:row>
      <xdr:rowOff>56031</xdr:rowOff>
    </xdr:from>
    <xdr:to>
      <xdr:col>48</xdr:col>
      <xdr:colOff>840441</xdr:colOff>
      <xdr:row>396</xdr:row>
      <xdr:rowOff>717177</xdr:rowOff>
    </xdr:to>
    <xdr:pic>
      <xdr:nvPicPr>
        <xdr:cNvPr id="83" name="Picture 82">
          <a:extLst>
            <a:ext uri="{FF2B5EF4-FFF2-40B4-BE49-F238E27FC236}">
              <a16:creationId xmlns:a16="http://schemas.microsoft.com/office/drawing/2014/main" id="{B67EB5BA-EBFD-4469-AF2D-D6E8387ABBC9}"/>
            </a:ext>
          </a:extLst>
        </xdr:cNvPr>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179295" y="278509881"/>
          <a:ext cx="661146" cy="661146"/>
        </a:xfrm>
        <a:prstGeom prst="rect">
          <a:avLst/>
        </a:prstGeom>
      </xdr:spPr>
    </xdr:pic>
    <xdr:clientData/>
  </xdr:twoCellAnchor>
  <xdr:twoCellAnchor>
    <xdr:from>
      <xdr:col>48</xdr:col>
      <xdr:colOff>156883</xdr:colOff>
      <xdr:row>397</xdr:row>
      <xdr:rowOff>100854</xdr:rowOff>
    </xdr:from>
    <xdr:to>
      <xdr:col>48</xdr:col>
      <xdr:colOff>818029</xdr:colOff>
      <xdr:row>397</xdr:row>
      <xdr:rowOff>762000</xdr:rowOff>
    </xdr:to>
    <xdr:pic>
      <xdr:nvPicPr>
        <xdr:cNvPr id="421" name="Picture 420">
          <a:extLst>
            <a:ext uri="{FF2B5EF4-FFF2-40B4-BE49-F238E27FC236}">
              <a16:creationId xmlns:a16="http://schemas.microsoft.com/office/drawing/2014/main" id="{7F17D0ED-24ED-49AF-800A-66D19E7ABD8D}"/>
            </a:ext>
          </a:extLst>
        </xdr:cNvPr>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156883" y="279326229"/>
          <a:ext cx="661146" cy="661146"/>
        </a:xfrm>
        <a:prstGeom prst="rect">
          <a:avLst/>
        </a:prstGeom>
      </xdr:spPr>
    </xdr:pic>
    <xdr:clientData/>
  </xdr:twoCellAnchor>
  <xdr:twoCellAnchor>
    <xdr:from>
      <xdr:col>48</xdr:col>
      <xdr:colOff>179295</xdr:colOff>
      <xdr:row>398</xdr:row>
      <xdr:rowOff>56031</xdr:rowOff>
    </xdr:from>
    <xdr:to>
      <xdr:col>48</xdr:col>
      <xdr:colOff>840441</xdr:colOff>
      <xdr:row>398</xdr:row>
      <xdr:rowOff>717177</xdr:rowOff>
    </xdr:to>
    <xdr:pic>
      <xdr:nvPicPr>
        <xdr:cNvPr id="508" name="Picture 507">
          <a:extLst>
            <a:ext uri="{FF2B5EF4-FFF2-40B4-BE49-F238E27FC236}">
              <a16:creationId xmlns:a16="http://schemas.microsoft.com/office/drawing/2014/main" id="{50DB4D9B-773B-4370-A50B-2C47264754E0}"/>
            </a:ext>
          </a:extLst>
        </xdr:cNvPr>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179295" y="280052931"/>
          <a:ext cx="661146" cy="661146"/>
        </a:xfrm>
        <a:prstGeom prst="rect">
          <a:avLst/>
        </a:prstGeom>
      </xdr:spPr>
    </xdr:pic>
    <xdr:clientData/>
  </xdr:twoCellAnchor>
  <xdr:twoCellAnchor>
    <xdr:from>
      <xdr:col>48</xdr:col>
      <xdr:colOff>110926</xdr:colOff>
      <xdr:row>102</xdr:row>
      <xdr:rowOff>78441</xdr:rowOff>
    </xdr:from>
    <xdr:to>
      <xdr:col>48</xdr:col>
      <xdr:colOff>707248</xdr:colOff>
      <xdr:row>102</xdr:row>
      <xdr:rowOff>537883</xdr:rowOff>
    </xdr:to>
    <xdr:pic>
      <xdr:nvPicPr>
        <xdr:cNvPr id="510" name="Picture 509">
          <a:extLst>
            <a:ext uri="{FF2B5EF4-FFF2-40B4-BE49-F238E27FC236}">
              <a16:creationId xmlns:a16="http://schemas.microsoft.com/office/drawing/2014/main" id="{533C3AA7-C478-6040-341D-E5943ED8B4F4}"/>
            </a:ext>
          </a:extLst>
        </xdr:cNvPr>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53450926" y="58853294"/>
          <a:ext cx="596322" cy="459442"/>
        </a:xfrm>
        <a:prstGeom prst="rect">
          <a:avLst/>
        </a:prstGeom>
      </xdr:spPr>
    </xdr:pic>
    <xdr:clientData/>
  </xdr:twoCellAnchor>
  <xdr:twoCellAnchor>
    <xdr:from>
      <xdr:col>48</xdr:col>
      <xdr:colOff>112058</xdr:colOff>
      <xdr:row>399</xdr:row>
      <xdr:rowOff>67234</xdr:rowOff>
    </xdr:from>
    <xdr:to>
      <xdr:col>48</xdr:col>
      <xdr:colOff>784411</xdr:colOff>
      <xdr:row>399</xdr:row>
      <xdr:rowOff>739587</xdr:rowOff>
    </xdr:to>
    <xdr:pic>
      <xdr:nvPicPr>
        <xdr:cNvPr id="555" name="Picture 554">
          <a:extLst>
            <a:ext uri="{FF2B5EF4-FFF2-40B4-BE49-F238E27FC236}">
              <a16:creationId xmlns:a16="http://schemas.microsoft.com/office/drawing/2014/main" id="{1297B600-D8B0-9F38-C41E-DBA70F7412AD}"/>
            </a:ext>
          </a:extLst>
        </xdr:cNvPr>
        <xdr:cNvPicPr>
          <a:picLocks noChangeAspect="1"/>
        </xdr:cNvPicPr>
      </xdr:nvPicPr>
      <xdr:blipFill>
        <a:blip xmlns:r="http://schemas.openxmlformats.org/officeDocument/2006/relationships" r:embed="rId558" cstate="print">
          <a:extLst>
            <a:ext uri="{28A0092B-C50C-407E-A947-70E740481C1C}">
              <a14:useLocalDpi xmlns:a14="http://schemas.microsoft.com/office/drawing/2010/main" val="0"/>
            </a:ext>
          </a:extLst>
        </a:blip>
        <a:stretch>
          <a:fillRect/>
        </a:stretch>
      </xdr:blipFill>
      <xdr:spPr>
        <a:xfrm>
          <a:off x="53452058" y="281222822"/>
          <a:ext cx="672353" cy="672353"/>
        </a:xfrm>
        <a:prstGeom prst="rect">
          <a:avLst/>
        </a:prstGeom>
      </xdr:spPr>
    </xdr:pic>
    <xdr:clientData/>
  </xdr:twoCellAnchor>
  <xdr:twoCellAnchor>
    <xdr:from>
      <xdr:col>48</xdr:col>
      <xdr:colOff>155863</xdr:colOff>
      <xdr:row>401</xdr:row>
      <xdr:rowOff>69272</xdr:rowOff>
    </xdr:from>
    <xdr:to>
      <xdr:col>48</xdr:col>
      <xdr:colOff>883227</xdr:colOff>
      <xdr:row>401</xdr:row>
      <xdr:rowOff>796636</xdr:rowOff>
    </xdr:to>
    <xdr:pic>
      <xdr:nvPicPr>
        <xdr:cNvPr id="556" name="Picture 555">
          <a:extLst>
            <a:ext uri="{FF2B5EF4-FFF2-40B4-BE49-F238E27FC236}">
              <a16:creationId xmlns:a16="http://schemas.microsoft.com/office/drawing/2014/main" id="{F01EDF74-DBF4-4422-AC2B-B4BF167007A0}"/>
            </a:ext>
          </a:extLst>
        </xdr:cNvPr>
        <xdr:cNvPicPr>
          <a:picLocks noChangeAspect="1"/>
        </xdr:cNvPicPr>
      </xdr:nvPicPr>
      <xdr:blipFill>
        <a:blip xmlns:r="http://schemas.openxmlformats.org/officeDocument/2006/relationships" r:embed="rId559" cstate="print">
          <a:extLst>
            <a:ext uri="{28A0092B-C50C-407E-A947-70E740481C1C}">
              <a14:useLocalDpi xmlns:a14="http://schemas.microsoft.com/office/drawing/2010/main" val="0"/>
            </a:ext>
          </a:extLst>
        </a:blip>
        <a:stretch>
          <a:fillRect/>
        </a:stretch>
      </xdr:blipFill>
      <xdr:spPr>
        <a:xfrm>
          <a:off x="21244213" y="13337597"/>
          <a:ext cx="727364" cy="727364"/>
        </a:xfrm>
        <a:prstGeom prst="rect">
          <a:avLst/>
        </a:prstGeom>
      </xdr:spPr>
    </xdr:pic>
    <xdr:clientData/>
  </xdr:twoCellAnchor>
  <xdr:twoCellAnchor>
    <xdr:from>
      <xdr:col>48</xdr:col>
      <xdr:colOff>155863</xdr:colOff>
      <xdr:row>401</xdr:row>
      <xdr:rowOff>69272</xdr:rowOff>
    </xdr:from>
    <xdr:to>
      <xdr:col>48</xdr:col>
      <xdr:colOff>883227</xdr:colOff>
      <xdr:row>401</xdr:row>
      <xdr:rowOff>796636</xdr:rowOff>
    </xdr:to>
    <xdr:pic>
      <xdr:nvPicPr>
        <xdr:cNvPr id="585" name="Picture 584">
          <a:extLst>
            <a:ext uri="{FF2B5EF4-FFF2-40B4-BE49-F238E27FC236}">
              <a16:creationId xmlns:a16="http://schemas.microsoft.com/office/drawing/2014/main" id="{6C4AA901-25C6-46F2-9DDE-BD6A1BBCB52E}"/>
            </a:ext>
          </a:extLst>
        </xdr:cNvPr>
        <xdr:cNvPicPr>
          <a:picLocks noChangeAspect="1"/>
        </xdr:cNvPicPr>
      </xdr:nvPicPr>
      <xdr:blipFill>
        <a:blip xmlns:r="http://schemas.openxmlformats.org/officeDocument/2006/relationships" r:embed="rId559" cstate="print">
          <a:extLst>
            <a:ext uri="{28A0092B-C50C-407E-A947-70E740481C1C}">
              <a14:useLocalDpi xmlns:a14="http://schemas.microsoft.com/office/drawing/2010/main" val="0"/>
            </a:ext>
          </a:extLst>
        </a:blip>
        <a:stretch>
          <a:fillRect/>
        </a:stretch>
      </xdr:blipFill>
      <xdr:spPr>
        <a:xfrm>
          <a:off x="21244213" y="13337597"/>
          <a:ext cx="727364" cy="727364"/>
        </a:xfrm>
        <a:prstGeom prst="rect">
          <a:avLst/>
        </a:prstGeom>
      </xdr:spPr>
    </xdr:pic>
    <xdr:clientData/>
  </xdr:twoCellAnchor>
  <xdr:twoCellAnchor>
    <xdr:from>
      <xdr:col>48</xdr:col>
      <xdr:colOff>138547</xdr:colOff>
      <xdr:row>400</xdr:row>
      <xdr:rowOff>17318</xdr:rowOff>
    </xdr:from>
    <xdr:to>
      <xdr:col>48</xdr:col>
      <xdr:colOff>952500</xdr:colOff>
      <xdr:row>400</xdr:row>
      <xdr:rowOff>831271</xdr:rowOff>
    </xdr:to>
    <xdr:pic>
      <xdr:nvPicPr>
        <xdr:cNvPr id="589" name="Picture 588">
          <a:extLst>
            <a:ext uri="{FF2B5EF4-FFF2-40B4-BE49-F238E27FC236}">
              <a16:creationId xmlns:a16="http://schemas.microsoft.com/office/drawing/2014/main" id="{FE460A42-1894-4E67-BE44-BA4340475C76}"/>
            </a:ext>
          </a:extLst>
        </xdr:cNvPr>
        <xdr:cNvPicPr>
          <a:picLocks noChangeAspect="1"/>
        </xdr:cNvPicPr>
      </xdr:nvPicPr>
      <xdr:blipFill>
        <a:blip xmlns:r="http://schemas.openxmlformats.org/officeDocument/2006/relationships" r:embed="rId560" cstate="print">
          <a:extLst>
            <a:ext uri="{28A0092B-C50C-407E-A947-70E740481C1C}">
              <a14:useLocalDpi xmlns:a14="http://schemas.microsoft.com/office/drawing/2010/main" val="0"/>
            </a:ext>
          </a:extLst>
        </a:blip>
        <a:stretch>
          <a:fillRect/>
        </a:stretch>
      </xdr:blipFill>
      <xdr:spPr>
        <a:xfrm>
          <a:off x="21226897" y="41308193"/>
          <a:ext cx="813953" cy="813953"/>
        </a:xfrm>
        <a:prstGeom prst="rect">
          <a:avLst/>
        </a:prstGeom>
      </xdr:spPr>
    </xdr:pic>
    <xdr:clientData/>
  </xdr:twoCellAnchor>
  <xdr:twoCellAnchor>
    <xdr:from>
      <xdr:col>48</xdr:col>
      <xdr:colOff>170125</xdr:colOff>
      <xdr:row>402</xdr:row>
      <xdr:rowOff>115117</xdr:rowOff>
    </xdr:from>
    <xdr:to>
      <xdr:col>48</xdr:col>
      <xdr:colOff>689670</xdr:colOff>
      <xdr:row>402</xdr:row>
      <xdr:rowOff>634662</xdr:rowOff>
    </xdr:to>
    <xdr:pic>
      <xdr:nvPicPr>
        <xdr:cNvPr id="509" name="Picture 508">
          <a:extLst>
            <a:ext uri="{FF2B5EF4-FFF2-40B4-BE49-F238E27FC236}">
              <a16:creationId xmlns:a16="http://schemas.microsoft.com/office/drawing/2014/main" id="{6BBECB60-ABDE-458B-BF11-D0A3FE046BBE}"/>
            </a:ext>
          </a:extLst>
        </xdr:cNvPr>
        <xdr:cNvPicPr>
          <a:picLocks noChangeAspect="1"/>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a:xfrm>
          <a:off x="53510125" y="283590323"/>
          <a:ext cx="519545" cy="519545"/>
        </a:xfrm>
        <a:prstGeom prst="rect">
          <a:avLst/>
        </a:prstGeom>
      </xdr:spPr>
    </xdr:pic>
    <xdr:clientData/>
  </xdr:twoCellAnchor>
  <xdr:twoCellAnchor>
    <xdr:from>
      <xdr:col>48</xdr:col>
      <xdr:colOff>259773</xdr:colOff>
      <xdr:row>403</xdr:row>
      <xdr:rowOff>51956</xdr:rowOff>
    </xdr:from>
    <xdr:to>
      <xdr:col>48</xdr:col>
      <xdr:colOff>883229</xdr:colOff>
      <xdr:row>403</xdr:row>
      <xdr:rowOff>675412</xdr:rowOff>
    </xdr:to>
    <xdr:pic>
      <xdr:nvPicPr>
        <xdr:cNvPr id="554" name="Picture 553">
          <a:extLst>
            <a:ext uri="{FF2B5EF4-FFF2-40B4-BE49-F238E27FC236}">
              <a16:creationId xmlns:a16="http://schemas.microsoft.com/office/drawing/2014/main" id="{67560059-F556-450B-A871-EB18B6E6DC22}"/>
            </a:ext>
          </a:extLst>
        </xdr:cNvPr>
        <xdr:cNvPicPr>
          <a:picLocks noChangeAspect="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a:xfrm>
          <a:off x="27482223" y="75509006"/>
          <a:ext cx="623456" cy="518681"/>
        </a:xfrm>
        <a:prstGeom prst="rect">
          <a:avLst/>
        </a:prstGeom>
      </xdr:spPr>
    </xdr:pic>
    <xdr:clientData/>
  </xdr:twoCellAnchor>
  <xdr:twoCellAnchor>
    <xdr:from>
      <xdr:col>48</xdr:col>
      <xdr:colOff>121229</xdr:colOff>
      <xdr:row>404</xdr:row>
      <xdr:rowOff>86592</xdr:rowOff>
    </xdr:from>
    <xdr:to>
      <xdr:col>48</xdr:col>
      <xdr:colOff>969819</xdr:colOff>
      <xdr:row>405</xdr:row>
      <xdr:rowOff>0</xdr:rowOff>
    </xdr:to>
    <xdr:pic>
      <xdr:nvPicPr>
        <xdr:cNvPr id="524" name="Picture 523">
          <a:extLst>
            <a:ext uri="{FF2B5EF4-FFF2-40B4-BE49-F238E27FC236}">
              <a16:creationId xmlns:a16="http://schemas.microsoft.com/office/drawing/2014/main" id="{7DA6DB03-2250-495B-8466-14E0DEEE9438}"/>
            </a:ext>
          </a:extLst>
        </xdr:cNvPr>
        <xdr:cNvPicPr>
          <a:picLocks noChangeAspect="1"/>
        </xdr:cNvPicPr>
      </xdr:nvPicPr>
      <xdr:blipFill>
        <a:blip xmlns:r="http://schemas.openxmlformats.org/officeDocument/2006/relationships" r:embed="rId563" cstate="print">
          <a:extLst>
            <a:ext uri="{28A0092B-C50C-407E-A947-70E740481C1C}">
              <a14:useLocalDpi xmlns:a14="http://schemas.microsoft.com/office/drawing/2010/main" val="0"/>
            </a:ext>
          </a:extLst>
        </a:blip>
        <a:stretch>
          <a:fillRect/>
        </a:stretch>
      </xdr:blipFill>
      <xdr:spPr>
        <a:xfrm>
          <a:off x="121229" y="284141142"/>
          <a:ext cx="848590" cy="684933"/>
        </a:xfrm>
        <a:prstGeom prst="rect">
          <a:avLst/>
        </a:prstGeom>
      </xdr:spPr>
    </xdr:pic>
    <xdr:clientData/>
  </xdr:twoCellAnchor>
  <xdr:twoCellAnchor>
    <xdr:from>
      <xdr:col>48</xdr:col>
      <xdr:colOff>173182</xdr:colOff>
      <xdr:row>405</xdr:row>
      <xdr:rowOff>86591</xdr:rowOff>
    </xdr:from>
    <xdr:to>
      <xdr:col>48</xdr:col>
      <xdr:colOff>917864</xdr:colOff>
      <xdr:row>405</xdr:row>
      <xdr:rowOff>831273</xdr:rowOff>
    </xdr:to>
    <xdr:pic>
      <xdr:nvPicPr>
        <xdr:cNvPr id="590" name="Picture 589">
          <a:extLst>
            <a:ext uri="{FF2B5EF4-FFF2-40B4-BE49-F238E27FC236}">
              <a16:creationId xmlns:a16="http://schemas.microsoft.com/office/drawing/2014/main" id="{25C3A176-2661-4DC6-AB8C-2C7367D54FBF}"/>
            </a:ext>
          </a:extLst>
        </xdr:cNvPr>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21261532" y="14202641"/>
          <a:ext cx="744682" cy="744682"/>
        </a:xfrm>
        <a:prstGeom prst="rect">
          <a:avLst/>
        </a:prstGeom>
      </xdr:spPr>
    </xdr:pic>
    <xdr:clientData/>
  </xdr:twoCellAnchor>
  <xdr:twoCellAnchor>
    <xdr:from>
      <xdr:col>48</xdr:col>
      <xdr:colOff>145677</xdr:colOff>
      <xdr:row>406</xdr:row>
      <xdr:rowOff>87878</xdr:rowOff>
    </xdr:from>
    <xdr:to>
      <xdr:col>48</xdr:col>
      <xdr:colOff>703106</xdr:colOff>
      <xdr:row>406</xdr:row>
      <xdr:rowOff>673370</xdr:rowOff>
    </xdr:to>
    <xdr:pic>
      <xdr:nvPicPr>
        <xdr:cNvPr id="591" name="Picture 590">
          <a:extLst>
            <a:ext uri="{FF2B5EF4-FFF2-40B4-BE49-F238E27FC236}">
              <a16:creationId xmlns:a16="http://schemas.microsoft.com/office/drawing/2014/main" id="{EDA9F240-692C-4848-B50A-CFAF728504D9}"/>
            </a:ext>
          </a:extLst>
        </xdr:cNvPr>
        <xdr:cNvPicPr>
          <a:picLocks noChangeAspect="1"/>
        </xdr:cNvPicPr>
      </xdr:nvPicPr>
      <xdr:blipFill>
        <a:blip xmlns:r="http://schemas.openxmlformats.org/officeDocument/2006/relationships" r:embed="rId565" cstate="print">
          <a:extLst>
            <a:ext uri="{28A0092B-C50C-407E-A947-70E740481C1C}">
              <a14:useLocalDpi xmlns:a14="http://schemas.microsoft.com/office/drawing/2010/main" val="0"/>
            </a:ext>
          </a:extLst>
        </a:blip>
        <a:stretch>
          <a:fillRect/>
        </a:stretch>
      </xdr:blipFill>
      <xdr:spPr>
        <a:xfrm>
          <a:off x="53485677" y="286655907"/>
          <a:ext cx="557429" cy="58549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15</xdr:col>
      <xdr:colOff>0</xdr:colOff>
      <xdr:row>39</xdr:row>
      <xdr:rowOff>0</xdr:rowOff>
    </xdr:from>
    <xdr:to>
      <xdr:col>15</xdr:col>
      <xdr:colOff>295275</xdr:colOff>
      <xdr:row>77</xdr:row>
      <xdr:rowOff>122363</xdr:rowOff>
    </xdr:to>
    <xdr:sp macro="" textlink="">
      <xdr:nvSpPr>
        <xdr:cNvPr id="2" name="AutoShape 2" descr="10410.jpg">
          <a:extLst>
            <a:ext uri="{FF2B5EF4-FFF2-40B4-BE49-F238E27FC236}">
              <a16:creationId xmlns:a16="http://schemas.microsoft.com/office/drawing/2014/main" id="{C10554D3-9416-4FCB-81CD-B49A6B8840B6}"/>
            </a:ext>
          </a:extLst>
        </xdr:cNvPr>
        <xdr:cNvSpPr>
          <a:spLocks noChangeAspect="1" noChangeArrowheads="1"/>
        </xdr:cNvSpPr>
      </xdr:nvSpPr>
      <xdr:spPr bwMode="auto">
        <a:xfrm>
          <a:off x="27384375" y="15382875"/>
          <a:ext cx="295275" cy="70565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15</xdr:col>
      <xdr:colOff>0</xdr:colOff>
      <xdr:row>39</xdr:row>
      <xdr:rowOff>0</xdr:rowOff>
    </xdr:from>
    <xdr:to>
      <xdr:col>15</xdr:col>
      <xdr:colOff>0</xdr:colOff>
      <xdr:row>39</xdr:row>
      <xdr:rowOff>171450</xdr:rowOff>
    </xdr:to>
    <xdr:sp macro="" textlink="">
      <xdr:nvSpPr>
        <xdr:cNvPr id="3" name="AutoShape 2" descr="10410.jpg">
          <a:extLst>
            <a:ext uri="{FF2B5EF4-FFF2-40B4-BE49-F238E27FC236}">
              <a16:creationId xmlns:a16="http://schemas.microsoft.com/office/drawing/2014/main" id="{1124C469-B584-42D3-9242-CB237DE3A053}"/>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15</xdr:col>
      <xdr:colOff>0</xdr:colOff>
      <xdr:row>39</xdr:row>
      <xdr:rowOff>0</xdr:rowOff>
    </xdr:from>
    <xdr:to>
      <xdr:col>15</xdr:col>
      <xdr:colOff>295275</xdr:colOff>
      <xdr:row>77</xdr:row>
      <xdr:rowOff>122363</xdr:rowOff>
    </xdr:to>
    <xdr:sp macro="" textlink="">
      <xdr:nvSpPr>
        <xdr:cNvPr id="4" name="AutoShape 2" descr="10410.jpg">
          <a:extLst>
            <a:ext uri="{FF2B5EF4-FFF2-40B4-BE49-F238E27FC236}">
              <a16:creationId xmlns:a16="http://schemas.microsoft.com/office/drawing/2014/main" id="{31005321-F141-44DA-91E4-4A9C77C5F734}"/>
            </a:ext>
          </a:extLst>
        </xdr:cNvPr>
        <xdr:cNvSpPr>
          <a:spLocks noChangeAspect="1" noChangeArrowheads="1"/>
        </xdr:cNvSpPr>
      </xdr:nvSpPr>
      <xdr:spPr bwMode="auto">
        <a:xfrm>
          <a:off x="27384375" y="15382875"/>
          <a:ext cx="295275" cy="70565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15</xdr:col>
      <xdr:colOff>0</xdr:colOff>
      <xdr:row>39</xdr:row>
      <xdr:rowOff>0</xdr:rowOff>
    </xdr:from>
    <xdr:to>
      <xdr:col>15</xdr:col>
      <xdr:colOff>295275</xdr:colOff>
      <xdr:row>77</xdr:row>
      <xdr:rowOff>122363</xdr:rowOff>
    </xdr:to>
    <xdr:sp macro="" textlink="">
      <xdr:nvSpPr>
        <xdr:cNvPr id="5" name="AutoShape 2" descr="10410.jpg">
          <a:extLst>
            <a:ext uri="{FF2B5EF4-FFF2-40B4-BE49-F238E27FC236}">
              <a16:creationId xmlns:a16="http://schemas.microsoft.com/office/drawing/2014/main" id="{8B63B678-E5C8-41CD-B49B-6F2E62D91674}"/>
            </a:ext>
          </a:extLst>
        </xdr:cNvPr>
        <xdr:cNvSpPr>
          <a:spLocks noChangeAspect="1" noChangeArrowheads="1"/>
        </xdr:cNvSpPr>
      </xdr:nvSpPr>
      <xdr:spPr bwMode="auto">
        <a:xfrm>
          <a:off x="27384375" y="15382875"/>
          <a:ext cx="295275" cy="70565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15</xdr:col>
      <xdr:colOff>0</xdr:colOff>
      <xdr:row>39</xdr:row>
      <xdr:rowOff>0</xdr:rowOff>
    </xdr:from>
    <xdr:to>
      <xdr:col>15</xdr:col>
      <xdr:colOff>0</xdr:colOff>
      <xdr:row>39</xdr:row>
      <xdr:rowOff>171450</xdr:rowOff>
    </xdr:to>
    <xdr:sp macro="" textlink="">
      <xdr:nvSpPr>
        <xdr:cNvPr id="6" name="AutoShape 2" descr="10410.jpg">
          <a:extLst>
            <a:ext uri="{FF2B5EF4-FFF2-40B4-BE49-F238E27FC236}">
              <a16:creationId xmlns:a16="http://schemas.microsoft.com/office/drawing/2014/main" id="{5DD8F1BC-D9D7-46C9-ABB1-68BAE9B2A239}"/>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15</xdr:col>
      <xdr:colOff>0</xdr:colOff>
      <xdr:row>39</xdr:row>
      <xdr:rowOff>0</xdr:rowOff>
    </xdr:from>
    <xdr:to>
      <xdr:col>15</xdr:col>
      <xdr:colOff>295275</xdr:colOff>
      <xdr:row>77</xdr:row>
      <xdr:rowOff>122363</xdr:rowOff>
    </xdr:to>
    <xdr:sp macro="" textlink="">
      <xdr:nvSpPr>
        <xdr:cNvPr id="7" name="AutoShape 2" descr="10410.jpg">
          <a:extLst>
            <a:ext uri="{FF2B5EF4-FFF2-40B4-BE49-F238E27FC236}">
              <a16:creationId xmlns:a16="http://schemas.microsoft.com/office/drawing/2014/main" id="{1B56E41F-7FF6-4EB5-97EB-94039B297E88}"/>
            </a:ext>
          </a:extLst>
        </xdr:cNvPr>
        <xdr:cNvSpPr>
          <a:spLocks noChangeAspect="1" noChangeArrowheads="1"/>
        </xdr:cNvSpPr>
      </xdr:nvSpPr>
      <xdr:spPr bwMode="auto">
        <a:xfrm>
          <a:off x="27384375" y="15382875"/>
          <a:ext cx="295275" cy="70565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15</xdr:col>
      <xdr:colOff>0</xdr:colOff>
      <xdr:row>39</xdr:row>
      <xdr:rowOff>0</xdr:rowOff>
    </xdr:from>
    <xdr:ext cx="0" cy="171450"/>
    <xdr:sp macro="" textlink="">
      <xdr:nvSpPr>
        <xdr:cNvPr id="8" name="AutoShape 2" descr="10410.jpg">
          <a:extLst>
            <a:ext uri="{FF2B5EF4-FFF2-40B4-BE49-F238E27FC236}">
              <a16:creationId xmlns:a16="http://schemas.microsoft.com/office/drawing/2014/main" id="{AE05A585-B492-442B-ADC9-9809ACAD0D4A}"/>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9" name="AutoShape 2" descr="10410.jpg">
          <a:extLst>
            <a:ext uri="{FF2B5EF4-FFF2-40B4-BE49-F238E27FC236}">
              <a16:creationId xmlns:a16="http://schemas.microsoft.com/office/drawing/2014/main" id="{FE2CBAA6-9AF3-4279-BF88-5BF39CF90953}"/>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295275" cy="5895077"/>
    <xdr:sp macro="" textlink="">
      <xdr:nvSpPr>
        <xdr:cNvPr id="10" name="AutoShape 2" descr="10410.jpg">
          <a:extLst>
            <a:ext uri="{FF2B5EF4-FFF2-40B4-BE49-F238E27FC236}">
              <a16:creationId xmlns:a16="http://schemas.microsoft.com/office/drawing/2014/main" id="{6A1508DE-F886-4D59-84C5-50897703F4F1}"/>
            </a:ext>
          </a:extLst>
        </xdr:cNvPr>
        <xdr:cNvSpPr>
          <a:spLocks noChangeAspect="1" noChangeArrowheads="1"/>
        </xdr:cNvSpPr>
      </xdr:nvSpPr>
      <xdr:spPr bwMode="auto">
        <a:xfrm>
          <a:off x="27384375" y="153828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1" name="AutoShape 2" descr="10410.jpg">
          <a:extLst>
            <a:ext uri="{FF2B5EF4-FFF2-40B4-BE49-F238E27FC236}">
              <a16:creationId xmlns:a16="http://schemas.microsoft.com/office/drawing/2014/main" id="{2D7A7D2C-B624-4C74-9962-6A87B82BC430}"/>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295275" cy="5895077"/>
    <xdr:sp macro="" textlink="">
      <xdr:nvSpPr>
        <xdr:cNvPr id="12" name="AutoShape 2" descr="10410.jpg">
          <a:extLst>
            <a:ext uri="{FF2B5EF4-FFF2-40B4-BE49-F238E27FC236}">
              <a16:creationId xmlns:a16="http://schemas.microsoft.com/office/drawing/2014/main" id="{45BDA1B2-96BE-4242-B264-5475338677FC}"/>
            </a:ext>
          </a:extLst>
        </xdr:cNvPr>
        <xdr:cNvSpPr>
          <a:spLocks noChangeAspect="1" noChangeArrowheads="1"/>
        </xdr:cNvSpPr>
      </xdr:nvSpPr>
      <xdr:spPr bwMode="auto">
        <a:xfrm>
          <a:off x="27384375" y="153828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295275" cy="5895077"/>
    <xdr:sp macro="" textlink="">
      <xdr:nvSpPr>
        <xdr:cNvPr id="13" name="AutoShape 2" descr="10410.jpg">
          <a:extLst>
            <a:ext uri="{FF2B5EF4-FFF2-40B4-BE49-F238E27FC236}">
              <a16:creationId xmlns:a16="http://schemas.microsoft.com/office/drawing/2014/main" id="{4CD8B4C8-B9CF-48AF-9A58-7628C5EAA5B4}"/>
            </a:ext>
          </a:extLst>
        </xdr:cNvPr>
        <xdr:cNvSpPr>
          <a:spLocks noChangeAspect="1" noChangeArrowheads="1"/>
        </xdr:cNvSpPr>
      </xdr:nvSpPr>
      <xdr:spPr bwMode="auto">
        <a:xfrm>
          <a:off x="27384375" y="153828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4" name="AutoShape 2" descr="10410.jpg">
          <a:extLst>
            <a:ext uri="{FF2B5EF4-FFF2-40B4-BE49-F238E27FC236}">
              <a16:creationId xmlns:a16="http://schemas.microsoft.com/office/drawing/2014/main" id="{6D33F9D6-46FC-491C-B6E2-4869AB4314EB}"/>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295275" cy="5895077"/>
    <xdr:sp macro="" textlink="">
      <xdr:nvSpPr>
        <xdr:cNvPr id="15" name="AutoShape 2" descr="10410.jpg">
          <a:extLst>
            <a:ext uri="{FF2B5EF4-FFF2-40B4-BE49-F238E27FC236}">
              <a16:creationId xmlns:a16="http://schemas.microsoft.com/office/drawing/2014/main" id="{90237864-4300-43B1-B83D-0A1D3F6B93C4}"/>
            </a:ext>
          </a:extLst>
        </xdr:cNvPr>
        <xdr:cNvSpPr>
          <a:spLocks noChangeAspect="1" noChangeArrowheads="1"/>
        </xdr:cNvSpPr>
      </xdr:nvSpPr>
      <xdr:spPr bwMode="auto">
        <a:xfrm>
          <a:off x="27384375" y="153828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6" name="AutoShape 2" descr="10410.jpg">
          <a:extLst>
            <a:ext uri="{FF2B5EF4-FFF2-40B4-BE49-F238E27FC236}">
              <a16:creationId xmlns:a16="http://schemas.microsoft.com/office/drawing/2014/main" id="{E01900B5-C163-4328-A390-AA74E11CD5C4}"/>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7" name="AutoShape 2" descr="10410.jpg">
          <a:extLst>
            <a:ext uri="{FF2B5EF4-FFF2-40B4-BE49-F238E27FC236}">
              <a16:creationId xmlns:a16="http://schemas.microsoft.com/office/drawing/2014/main" id="{5F596B4A-B446-425B-A904-161EF870E81A}"/>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295275" cy="5895077"/>
    <xdr:sp macro="" textlink="">
      <xdr:nvSpPr>
        <xdr:cNvPr id="18" name="AutoShape 2" descr="10410.jpg">
          <a:extLst>
            <a:ext uri="{FF2B5EF4-FFF2-40B4-BE49-F238E27FC236}">
              <a16:creationId xmlns:a16="http://schemas.microsoft.com/office/drawing/2014/main" id="{FCA6C1F2-D4B3-4194-A416-275A8A7CAB55}"/>
            </a:ext>
          </a:extLst>
        </xdr:cNvPr>
        <xdr:cNvSpPr>
          <a:spLocks noChangeAspect="1" noChangeArrowheads="1"/>
        </xdr:cNvSpPr>
      </xdr:nvSpPr>
      <xdr:spPr bwMode="auto">
        <a:xfrm>
          <a:off x="27384375" y="76485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9" name="AutoShape 2" descr="10410.jpg">
          <a:extLst>
            <a:ext uri="{FF2B5EF4-FFF2-40B4-BE49-F238E27FC236}">
              <a16:creationId xmlns:a16="http://schemas.microsoft.com/office/drawing/2014/main" id="{94833A41-2A64-4570-8EF2-929542A5871D}"/>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295275" cy="5895077"/>
    <xdr:sp macro="" textlink="">
      <xdr:nvSpPr>
        <xdr:cNvPr id="20" name="AutoShape 2" descr="10410.jpg">
          <a:extLst>
            <a:ext uri="{FF2B5EF4-FFF2-40B4-BE49-F238E27FC236}">
              <a16:creationId xmlns:a16="http://schemas.microsoft.com/office/drawing/2014/main" id="{214E727F-2727-4503-8BB0-E74AEB6E391A}"/>
            </a:ext>
          </a:extLst>
        </xdr:cNvPr>
        <xdr:cNvSpPr>
          <a:spLocks noChangeAspect="1" noChangeArrowheads="1"/>
        </xdr:cNvSpPr>
      </xdr:nvSpPr>
      <xdr:spPr bwMode="auto">
        <a:xfrm>
          <a:off x="27384375" y="76485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295275" cy="5895077"/>
    <xdr:sp macro="" textlink="">
      <xdr:nvSpPr>
        <xdr:cNvPr id="21" name="AutoShape 2" descr="10410.jpg">
          <a:extLst>
            <a:ext uri="{FF2B5EF4-FFF2-40B4-BE49-F238E27FC236}">
              <a16:creationId xmlns:a16="http://schemas.microsoft.com/office/drawing/2014/main" id="{DC37752E-C822-40F7-B7C0-4B6393C9192D}"/>
            </a:ext>
          </a:extLst>
        </xdr:cNvPr>
        <xdr:cNvSpPr>
          <a:spLocks noChangeAspect="1" noChangeArrowheads="1"/>
        </xdr:cNvSpPr>
      </xdr:nvSpPr>
      <xdr:spPr bwMode="auto">
        <a:xfrm>
          <a:off x="27384375" y="76485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2" name="AutoShape 2" descr="10410.jpg">
          <a:extLst>
            <a:ext uri="{FF2B5EF4-FFF2-40B4-BE49-F238E27FC236}">
              <a16:creationId xmlns:a16="http://schemas.microsoft.com/office/drawing/2014/main" id="{DBF812F4-56A3-4006-9DF8-8F1D88DF2418}"/>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295275" cy="5895077"/>
    <xdr:sp macro="" textlink="">
      <xdr:nvSpPr>
        <xdr:cNvPr id="23" name="AutoShape 2" descr="10410.jpg">
          <a:extLst>
            <a:ext uri="{FF2B5EF4-FFF2-40B4-BE49-F238E27FC236}">
              <a16:creationId xmlns:a16="http://schemas.microsoft.com/office/drawing/2014/main" id="{28B7241C-0F25-4CED-8FD9-6FB601D2886B}"/>
            </a:ext>
          </a:extLst>
        </xdr:cNvPr>
        <xdr:cNvSpPr>
          <a:spLocks noChangeAspect="1" noChangeArrowheads="1"/>
        </xdr:cNvSpPr>
      </xdr:nvSpPr>
      <xdr:spPr bwMode="auto">
        <a:xfrm>
          <a:off x="27384375" y="76485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4" name="AutoShape 2" descr="10410.jpg">
          <a:extLst>
            <a:ext uri="{FF2B5EF4-FFF2-40B4-BE49-F238E27FC236}">
              <a16:creationId xmlns:a16="http://schemas.microsoft.com/office/drawing/2014/main" id="{347E2323-1B14-42F2-AB38-AD97C2A81432}"/>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5" name="AutoShape 2" descr="10410.jpg">
          <a:extLst>
            <a:ext uri="{FF2B5EF4-FFF2-40B4-BE49-F238E27FC236}">
              <a16:creationId xmlns:a16="http://schemas.microsoft.com/office/drawing/2014/main" id="{B326950D-99B8-4F4D-9081-6FDE73898AA5}"/>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6" name="AutoShape 2" descr="10410.jpg">
          <a:extLst>
            <a:ext uri="{FF2B5EF4-FFF2-40B4-BE49-F238E27FC236}">
              <a16:creationId xmlns:a16="http://schemas.microsoft.com/office/drawing/2014/main" id="{B65F3E0E-CCA0-403F-943C-04AF0244DE05}"/>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7" name="AutoShape 2" descr="10410.jpg">
          <a:extLst>
            <a:ext uri="{FF2B5EF4-FFF2-40B4-BE49-F238E27FC236}">
              <a16:creationId xmlns:a16="http://schemas.microsoft.com/office/drawing/2014/main" id="{DC94239C-0581-4DEC-9251-02CB9F307B28}"/>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8" name="AutoShape 2" descr="10410.jpg">
          <a:extLst>
            <a:ext uri="{FF2B5EF4-FFF2-40B4-BE49-F238E27FC236}">
              <a16:creationId xmlns:a16="http://schemas.microsoft.com/office/drawing/2014/main" id="{E713C06A-04A8-4E95-A382-4D43CCB8184F}"/>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9" name="AutoShape 2" descr="10410.jpg">
          <a:extLst>
            <a:ext uri="{FF2B5EF4-FFF2-40B4-BE49-F238E27FC236}">
              <a16:creationId xmlns:a16="http://schemas.microsoft.com/office/drawing/2014/main" id="{B0E939BC-EEBA-4FF0-9BFF-9215F1785313}"/>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30" name="AutoShape 2" descr="10410.jpg">
          <a:extLst>
            <a:ext uri="{FF2B5EF4-FFF2-40B4-BE49-F238E27FC236}">
              <a16:creationId xmlns:a16="http://schemas.microsoft.com/office/drawing/2014/main" id="{0496E584-BB54-44A4-AA12-F1A47A2A2376}"/>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31" name="AutoShape 2" descr="10410.jpg">
          <a:extLst>
            <a:ext uri="{FF2B5EF4-FFF2-40B4-BE49-F238E27FC236}">
              <a16:creationId xmlns:a16="http://schemas.microsoft.com/office/drawing/2014/main" id="{60366BC1-AE1E-4FE3-BDBF-C411C4776B3C}"/>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32" name="AutoShape 2" descr="10410.jpg">
          <a:extLst>
            <a:ext uri="{FF2B5EF4-FFF2-40B4-BE49-F238E27FC236}">
              <a16:creationId xmlns:a16="http://schemas.microsoft.com/office/drawing/2014/main" id="{01D41509-F486-49D8-A824-AF36B1DADB79}"/>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33" name="AutoShape 2" descr="10410.jpg">
          <a:extLst>
            <a:ext uri="{FF2B5EF4-FFF2-40B4-BE49-F238E27FC236}">
              <a16:creationId xmlns:a16="http://schemas.microsoft.com/office/drawing/2014/main" id="{FBB8FFE2-6602-4E9A-AF3C-2BCB0E568BE2}"/>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295275" cy="5895077"/>
    <xdr:sp macro="" textlink="">
      <xdr:nvSpPr>
        <xdr:cNvPr id="34" name="AutoShape 2" descr="10410.jpg">
          <a:extLst>
            <a:ext uri="{FF2B5EF4-FFF2-40B4-BE49-F238E27FC236}">
              <a16:creationId xmlns:a16="http://schemas.microsoft.com/office/drawing/2014/main" id="{C3CD9A01-BA78-4D11-B1F2-3D385CEC96C7}"/>
            </a:ext>
          </a:extLst>
        </xdr:cNvPr>
        <xdr:cNvSpPr>
          <a:spLocks noChangeAspect="1" noChangeArrowheads="1"/>
        </xdr:cNvSpPr>
      </xdr:nvSpPr>
      <xdr:spPr bwMode="auto">
        <a:xfrm>
          <a:off x="27384375" y="153828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35" name="AutoShape 2" descr="10410.jpg">
          <a:extLst>
            <a:ext uri="{FF2B5EF4-FFF2-40B4-BE49-F238E27FC236}">
              <a16:creationId xmlns:a16="http://schemas.microsoft.com/office/drawing/2014/main" id="{49E88732-0714-464B-B909-4377568F3C57}"/>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295275" cy="5895077"/>
    <xdr:sp macro="" textlink="">
      <xdr:nvSpPr>
        <xdr:cNvPr id="36" name="AutoShape 2" descr="10410.jpg">
          <a:extLst>
            <a:ext uri="{FF2B5EF4-FFF2-40B4-BE49-F238E27FC236}">
              <a16:creationId xmlns:a16="http://schemas.microsoft.com/office/drawing/2014/main" id="{72789B9F-4360-4BCC-BE93-C7814528A569}"/>
            </a:ext>
          </a:extLst>
        </xdr:cNvPr>
        <xdr:cNvSpPr>
          <a:spLocks noChangeAspect="1" noChangeArrowheads="1"/>
        </xdr:cNvSpPr>
      </xdr:nvSpPr>
      <xdr:spPr bwMode="auto">
        <a:xfrm>
          <a:off x="27384375" y="153828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295275" cy="5895077"/>
    <xdr:sp macro="" textlink="">
      <xdr:nvSpPr>
        <xdr:cNvPr id="37" name="AutoShape 2" descr="10410.jpg">
          <a:extLst>
            <a:ext uri="{FF2B5EF4-FFF2-40B4-BE49-F238E27FC236}">
              <a16:creationId xmlns:a16="http://schemas.microsoft.com/office/drawing/2014/main" id="{0570A22F-660A-4EA6-B56F-EF4C8C8CE3F7}"/>
            </a:ext>
          </a:extLst>
        </xdr:cNvPr>
        <xdr:cNvSpPr>
          <a:spLocks noChangeAspect="1" noChangeArrowheads="1"/>
        </xdr:cNvSpPr>
      </xdr:nvSpPr>
      <xdr:spPr bwMode="auto">
        <a:xfrm>
          <a:off x="27384375" y="153828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38" name="AutoShape 2" descr="10410.jpg">
          <a:extLst>
            <a:ext uri="{FF2B5EF4-FFF2-40B4-BE49-F238E27FC236}">
              <a16:creationId xmlns:a16="http://schemas.microsoft.com/office/drawing/2014/main" id="{38CD5768-4D21-4215-B310-6A36B9A87BF8}"/>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295275" cy="5895077"/>
    <xdr:sp macro="" textlink="">
      <xdr:nvSpPr>
        <xdr:cNvPr id="39" name="AutoShape 2" descr="10410.jpg">
          <a:extLst>
            <a:ext uri="{FF2B5EF4-FFF2-40B4-BE49-F238E27FC236}">
              <a16:creationId xmlns:a16="http://schemas.microsoft.com/office/drawing/2014/main" id="{64B414B1-E91A-4E59-B3C2-D9275E9BB7CD}"/>
            </a:ext>
          </a:extLst>
        </xdr:cNvPr>
        <xdr:cNvSpPr>
          <a:spLocks noChangeAspect="1" noChangeArrowheads="1"/>
        </xdr:cNvSpPr>
      </xdr:nvSpPr>
      <xdr:spPr bwMode="auto">
        <a:xfrm>
          <a:off x="27384375" y="153828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40" name="AutoShape 2" descr="10410.jpg">
          <a:extLst>
            <a:ext uri="{FF2B5EF4-FFF2-40B4-BE49-F238E27FC236}">
              <a16:creationId xmlns:a16="http://schemas.microsoft.com/office/drawing/2014/main" id="{FA5FFB42-FB9D-46B6-B743-8CB7563F636A}"/>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41" name="AutoShape 2" descr="10410.jpg">
          <a:extLst>
            <a:ext uri="{FF2B5EF4-FFF2-40B4-BE49-F238E27FC236}">
              <a16:creationId xmlns:a16="http://schemas.microsoft.com/office/drawing/2014/main" id="{EDBFF981-DFA2-43BE-8941-262453550A62}"/>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42" name="AutoShape 2" descr="10410.jpg">
          <a:extLst>
            <a:ext uri="{FF2B5EF4-FFF2-40B4-BE49-F238E27FC236}">
              <a16:creationId xmlns:a16="http://schemas.microsoft.com/office/drawing/2014/main" id="{296CF6A8-CA92-4838-B2CD-EA587C8C4E7A}"/>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43" name="AutoShape 2" descr="10410.jpg">
          <a:extLst>
            <a:ext uri="{FF2B5EF4-FFF2-40B4-BE49-F238E27FC236}">
              <a16:creationId xmlns:a16="http://schemas.microsoft.com/office/drawing/2014/main" id="{20BF9817-B1D5-4BBF-8454-DCBE2D907791}"/>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44" name="AutoShape 2" descr="10410.jpg">
          <a:extLst>
            <a:ext uri="{FF2B5EF4-FFF2-40B4-BE49-F238E27FC236}">
              <a16:creationId xmlns:a16="http://schemas.microsoft.com/office/drawing/2014/main" id="{5A12EB39-A2DA-4FDF-9991-92F91BC4F02A}"/>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45" name="AutoShape 2" descr="10410.jpg">
          <a:extLst>
            <a:ext uri="{FF2B5EF4-FFF2-40B4-BE49-F238E27FC236}">
              <a16:creationId xmlns:a16="http://schemas.microsoft.com/office/drawing/2014/main" id="{403F2BD7-8510-4ECF-9831-DC56BA07B351}"/>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46" name="AutoShape 2" descr="10410.jpg">
          <a:extLst>
            <a:ext uri="{FF2B5EF4-FFF2-40B4-BE49-F238E27FC236}">
              <a16:creationId xmlns:a16="http://schemas.microsoft.com/office/drawing/2014/main" id="{0216760C-630B-4D55-8EAB-767DE10C6784}"/>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47" name="AutoShape 2" descr="10410.jpg">
          <a:extLst>
            <a:ext uri="{FF2B5EF4-FFF2-40B4-BE49-F238E27FC236}">
              <a16:creationId xmlns:a16="http://schemas.microsoft.com/office/drawing/2014/main" id="{663ED2D2-7EBA-4657-AD02-93E5D66B17C7}"/>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48" name="AutoShape 2" descr="10410.jpg">
          <a:extLst>
            <a:ext uri="{FF2B5EF4-FFF2-40B4-BE49-F238E27FC236}">
              <a16:creationId xmlns:a16="http://schemas.microsoft.com/office/drawing/2014/main" id="{CC0C493A-6906-40F0-BF40-6E9C8478FE1D}"/>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49" name="AutoShape 2" descr="10410.jpg">
          <a:extLst>
            <a:ext uri="{FF2B5EF4-FFF2-40B4-BE49-F238E27FC236}">
              <a16:creationId xmlns:a16="http://schemas.microsoft.com/office/drawing/2014/main" id="{9F47B9C8-E8C2-4D06-9C67-130CD219DCA3}"/>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50" name="AutoShape 2" descr="10410.jpg">
          <a:extLst>
            <a:ext uri="{FF2B5EF4-FFF2-40B4-BE49-F238E27FC236}">
              <a16:creationId xmlns:a16="http://schemas.microsoft.com/office/drawing/2014/main" id="{5192A097-B7A1-4E10-9D6A-86CEE863C696}"/>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51" name="AutoShape 2" descr="10410.jpg">
          <a:extLst>
            <a:ext uri="{FF2B5EF4-FFF2-40B4-BE49-F238E27FC236}">
              <a16:creationId xmlns:a16="http://schemas.microsoft.com/office/drawing/2014/main" id="{0D7D43F5-AA87-4897-A78D-C345D772619D}"/>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52" name="AutoShape 2" descr="10410.jpg">
          <a:extLst>
            <a:ext uri="{FF2B5EF4-FFF2-40B4-BE49-F238E27FC236}">
              <a16:creationId xmlns:a16="http://schemas.microsoft.com/office/drawing/2014/main" id="{33D51841-0702-4BF9-B552-5C90EF76CD8D}"/>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53" name="AutoShape 2" descr="10410.jpg">
          <a:extLst>
            <a:ext uri="{FF2B5EF4-FFF2-40B4-BE49-F238E27FC236}">
              <a16:creationId xmlns:a16="http://schemas.microsoft.com/office/drawing/2014/main" id="{4402566A-A04F-412E-978C-D01078996DF1}"/>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54" name="AutoShape 2" descr="10410.jpg">
          <a:extLst>
            <a:ext uri="{FF2B5EF4-FFF2-40B4-BE49-F238E27FC236}">
              <a16:creationId xmlns:a16="http://schemas.microsoft.com/office/drawing/2014/main" id="{9EB20AEE-13B6-4320-AC58-BEFF8164307C}"/>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55" name="AutoShape 2" descr="10410.jpg">
          <a:extLst>
            <a:ext uri="{FF2B5EF4-FFF2-40B4-BE49-F238E27FC236}">
              <a16:creationId xmlns:a16="http://schemas.microsoft.com/office/drawing/2014/main" id="{74E7AC98-52F7-4E96-9BC5-1C9659692B79}"/>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56" name="AutoShape 2" descr="10410.jpg">
          <a:extLst>
            <a:ext uri="{FF2B5EF4-FFF2-40B4-BE49-F238E27FC236}">
              <a16:creationId xmlns:a16="http://schemas.microsoft.com/office/drawing/2014/main" id="{210BEE3D-9ADF-471A-B78F-F22A36C9F39F}"/>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57" name="AutoShape 2" descr="10410.jpg">
          <a:extLst>
            <a:ext uri="{FF2B5EF4-FFF2-40B4-BE49-F238E27FC236}">
              <a16:creationId xmlns:a16="http://schemas.microsoft.com/office/drawing/2014/main" id="{DB7DD9AA-65C5-4B00-B2E6-4A43274E0428}"/>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58" name="AutoShape 2" descr="10410.jpg">
          <a:extLst>
            <a:ext uri="{FF2B5EF4-FFF2-40B4-BE49-F238E27FC236}">
              <a16:creationId xmlns:a16="http://schemas.microsoft.com/office/drawing/2014/main" id="{114DBFFD-9A9D-4E76-8FB3-68023BDF6F33}"/>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59" name="AutoShape 2" descr="10410.jpg">
          <a:extLst>
            <a:ext uri="{FF2B5EF4-FFF2-40B4-BE49-F238E27FC236}">
              <a16:creationId xmlns:a16="http://schemas.microsoft.com/office/drawing/2014/main" id="{CE02B091-372A-4750-B83E-D8292657390B}"/>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60" name="AutoShape 2" descr="10410.jpg">
          <a:extLst>
            <a:ext uri="{FF2B5EF4-FFF2-40B4-BE49-F238E27FC236}">
              <a16:creationId xmlns:a16="http://schemas.microsoft.com/office/drawing/2014/main" id="{FB4DD4AE-D78D-4CF0-962F-906575BB4EA7}"/>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61" name="AutoShape 2" descr="10410.jpg">
          <a:extLst>
            <a:ext uri="{FF2B5EF4-FFF2-40B4-BE49-F238E27FC236}">
              <a16:creationId xmlns:a16="http://schemas.microsoft.com/office/drawing/2014/main" id="{69A08CD9-0156-41B2-A2C8-48F836184C4B}"/>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62" name="AutoShape 2" descr="10410.jpg">
          <a:extLst>
            <a:ext uri="{FF2B5EF4-FFF2-40B4-BE49-F238E27FC236}">
              <a16:creationId xmlns:a16="http://schemas.microsoft.com/office/drawing/2014/main" id="{F9D998C5-E7B2-426D-AFF2-379C7F4366A9}"/>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63" name="AutoShape 2" descr="10410.jpg">
          <a:extLst>
            <a:ext uri="{FF2B5EF4-FFF2-40B4-BE49-F238E27FC236}">
              <a16:creationId xmlns:a16="http://schemas.microsoft.com/office/drawing/2014/main" id="{6FED2016-B59E-43C9-83DD-BD449F2EBCF3}"/>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64" name="AutoShape 2" descr="10410.jpg">
          <a:extLst>
            <a:ext uri="{FF2B5EF4-FFF2-40B4-BE49-F238E27FC236}">
              <a16:creationId xmlns:a16="http://schemas.microsoft.com/office/drawing/2014/main" id="{95F68FD5-A9C9-4F90-9EDB-A3B9CCEB4A0D}"/>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65" name="AutoShape 2" descr="10410.jpg">
          <a:extLst>
            <a:ext uri="{FF2B5EF4-FFF2-40B4-BE49-F238E27FC236}">
              <a16:creationId xmlns:a16="http://schemas.microsoft.com/office/drawing/2014/main" id="{F2314D5A-192E-4B04-981D-FFFFFAD1356A}"/>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66" name="AutoShape 2" descr="10410.jpg">
          <a:extLst>
            <a:ext uri="{FF2B5EF4-FFF2-40B4-BE49-F238E27FC236}">
              <a16:creationId xmlns:a16="http://schemas.microsoft.com/office/drawing/2014/main" id="{217BF80D-BF73-4A43-8A2F-C3E81429570F}"/>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67" name="AutoShape 2" descr="10410.jpg">
          <a:extLst>
            <a:ext uri="{FF2B5EF4-FFF2-40B4-BE49-F238E27FC236}">
              <a16:creationId xmlns:a16="http://schemas.microsoft.com/office/drawing/2014/main" id="{70B0EFF8-3F17-4C4F-B6F7-6A89DBF88BFD}"/>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68" name="AutoShape 2" descr="10410.jpg">
          <a:extLst>
            <a:ext uri="{FF2B5EF4-FFF2-40B4-BE49-F238E27FC236}">
              <a16:creationId xmlns:a16="http://schemas.microsoft.com/office/drawing/2014/main" id="{B73DC6D3-A92D-4CF4-8F86-9F34025922D1}"/>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69" name="AutoShape 2" descr="10410.jpg">
          <a:extLst>
            <a:ext uri="{FF2B5EF4-FFF2-40B4-BE49-F238E27FC236}">
              <a16:creationId xmlns:a16="http://schemas.microsoft.com/office/drawing/2014/main" id="{D7E19CDC-A781-44B8-9DE1-E46D30CC2DA0}"/>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2</xdr:row>
      <xdr:rowOff>0</xdr:rowOff>
    </xdr:from>
    <xdr:ext cx="0" cy="171450"/>
    <xdr:sp macro="" textlink="">
      <xdr:nvSpPr>
        <xdr:cNvPr id="70" name="AutoShape 2" descr="10410.jpg">
          <a:extLst>
            <a:ext uri="{FF2B5EF4-FFF2-40B4-BE49-F238E27FC236}">
              <a16:creationId xmlns:a16="http://schemas.microsoft.com/office/drawing/2014/main" id="{4E3C44C5-21C6-45DB-8BAD-1B420ECB822B}"/>
            </a:ext>
          </a:extLst>
        </xdr:cNvPr>
        <xdr:cNvSpPr>
          <a:spLocks noChangeAspect="1" noChangeArrowheads="1"/>
        </xdr:cNvSpPr>
      </xdr:nvSpPr>
      <xdr:spPr bwMode="auto">
        <a:xfrm>
          <a:off x="27384375" y="14382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2</xdr:row>
      <xdr:rowOff>0</xdr:rowOff>
    </xdr:from>
    <xdr:ext cx="0" cy="171450"/>
    <xdr:sp macro="" textlink="">
      <xdr:nvSpPr>
        <xdr:cNvPr id="71" name="AutoShape 2" descr="10410.jpg">
          <a:extLst>
            <a:ext uri="{FF2B5EF4-FFF2-40B4-BE49-F238E27FC236}">
              <a16:creationId xmlns:a16="http://schemas.microsoft.com/office/drawing/2014/main" id="{C6E147A8-3676-448E-8D31-855517EF3346}"/>
            </a:ext>
          </a:extLst>
        </xdr:cNvPr>
        <xdr:cNvSpPr>
          <a:spLocks noChangeAspect="1" noChangeArrowheads="1"/>
        </xdr:cNvSpPr>
      </xdr:nvSpPr>
      <xdr:spPr bwMode="auto">
        <a:xfrm>
          <a:off x="27384375" y="14382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2</xdr:row>
      <xdr:rowOff>0</xdr:rowOff>
    </xdr:from>
    <xdr:ext cx="0" cy="171450"/>
    <xdr:sp macro="" textlink="">
      <xdr:nvSpPr>
        <xdr:cNvPr id="72" name="AutoShape 2" descr="10410.jpg">
          <a:extLst>
            <a:ext uri="{FF2B5EF4-FFF2-40B4-BE49-F238E27FC236}">
              <a16:creationId xmlns:a16="http://schemas.microsoft.com/office/drawing/2014/main" id="{C4D6F804-1E94-486E-BF72-86A04355616A}"/>
            </a:ext>
          </a:extLst>
        </xdr:cNvPr>
        <xdr:cNvSpPr>
          <a:spLocks noChangeAspect="1" noChangeArrowheads="1"/>
        </xdr:cNvSpPr>
      </xdr:nvSpPr>
      <xdr:spPr bwMode="auto">
        <a:xfrm>
          <a:off x="27384375" y="14382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2</xdr:row>
      <xdr:rowOff>0</xdr:rowOff>
    </xdr:from>
    <xdr:ext cx="0" cy="171450"/>
    <xdr:sp macro="" textlink="">
      <xdr:nvSpPr>
        <xdr:cNvPr id="73" name="AutoShape 2" descr="10410.jpg">
          <a:extLst>
            <a:ext uri="{FF2B5EF4-FFF2-40B4-BE49-F238E27FC236}">
              <a16:creationId xmlns:a16="http://schemas.microsoft.com/office/drawing/2014/main" id="{609DCAF5-8553-4E9F-8E46-AD78CDFA46B4}"/>
            </a:ext>
          </a:extLst>
        </xdr:cNvPr>
        <xdr:cNvSpPr>
          <a:spLocks noChangeAspect="1" noChangeArrowheads="1"/>
        </xdr:cNvSpPr>
      </xdr:nvSpPr>
      <xdr:spPr bwMode="auto">
        <a:xfrm>
          <a:off x="27384375" y="14382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295275" cy="6029224"/>
    <xdr:sp macro="" textlink="">
      <xdr:nvSpPr>
        <xdr:cNvPr id="74" name="AutoShape 2" descr="10410.jpg">
          <a:extLst>
            <a:ext uri="{FF2B5EF4-FFF2-40B4-BE49-F238E27FC236}">
              <a16:creationId xmlns:a16="http://schemas.microsoft.com/office/drawing/2014/main" id="{A7A1AA22-B1EB-4533-B5D5-26D33D96482A}"/>
            </a:ext>
          </a:extLst>
        </xdr:cNvPr>
        <xdr:cNvSpPr>
          <a:spLocks noChangeAspect="1" noChangeArrowheads="1"/>
        </xdr:cNvSpPr>
      </xdr:nvSpPr>
      <xdr:spPr bwMode="auto">
        <a:xfrm>
          <a:off x="27384375" y="7648575"/>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75" name="AutoShape 2" descr="10410.jpg">
          <a:extLst>
            <a:ext uri="{FF2B5EF4-FFF2-40B4-BE49-F238E27FC236}">
              <a16:creationId xmlns:a16="http://schemas.microsoft.com/office/drawing/2014/main" id="{049AAE50-C820-41AD-9D4B-A55547A49C3C}"/>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295275" cy="6029224"/>
    <xdr:sp macro="" textlink="">
      <xdr:nvSpPr>
        <xdr:cNvPr id="76" name="AutoShape 2" descr="10410.jpg">
          <a:extLst>
            <a:ext uri="{FF2B5EF4-FFF2-40B4-BE49-F238E27FC236}">
              <a16:creationId xmlns:a16="http://schemas.microsoft.com/office/drawing/2014/main" id="{AB22F2DC-1B10-4834-A333-26F2B1C78B4D}"/>
            </a:ext>
          </a:extLst>
        </xdr:cNvPr>
        <xdr:cNvSpPr>
          <a:spLocks noChangeAspect="1" noChangeArrowheads="1"/>
        </xdr:cNvSpPr>
      </xdr:nvSpPr>
      <xdr:spPr bwMode="auto">
        <a:xfrm>
          <a:off x="27384375" y="7648575"/>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295275" cy="6029224"/>
    <xdr:sp macro="" textlink="">
      <xdr:nvSpPr>
        <xdr:cNvPr id="77" name="AutoShape 2" descr="10410.jpg">
          <a:extLst>
            <a:ext uri="{FF2B5EF4-FFF2-40B4-BE49-F238E27FC236}">
              <a16:creationId xmlns:a16="http://schemas.microsoft.com/office/drawing/2014/main" id="{33BEB44B-0075-4F12-A833-03B0A7A5019C}"/>
            </a:ext>
          </a:extLst>
        </xdr:cNvPr>
        <xdr:cNvSpPr>
          <a:spLocks noChangeAspect="1" noChangeArrowheads="1"/>
        </xdr:cNvSpPr>
      </xdr:nvSpPr>
      <xdr:spPr bwMode="auto">
        <a:xfrm>
          <a:off x="27384375" y="7648575"/>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78" name="AutoShape 2" descr="10410.jpg">
          <a:extLst>
            <a:ext uri="{FF2B5EF4-FFF2-40B4-BE49-F238E27FC236}">
              <a16:creationId xmlns:a16="http://schemas.microsoft.com/office/drawing/2014/main" id="{3A12EB1F-3259-4EB2-B6D8-39737AFEEFFD}"/>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295275" cy="6029224"/>
    <xdr:sp macro="" textlink="">
      <xdr:nvSpPr>
        <xdr:cNvPr id="79" name="AutoShape 2" descr="10410.jpg">
          <a:extLst>
            <a:ext uri="{FF2B5EF4-FFF2-40B4-BE49-F238E27FC236}">
              <a16:creationId xmlns:a16="http://schemas.microsoft.com/office/drawing/2014/main" id="{053AFCC3-0031-4DB8-9892-BFCFD8B4B099}"/>
            </a:ext>
          </a:extLst>
        </xdr:cNvPr>
        <xdr:cNvSpPr>
          <a:spLocks noChangeAspect="1" noChangeArrowheads="1"/>
        </xdr:cNvSpPr>
      </xdr:nvSpPr>
      <xdr:spPr bwMode="auto">
        <a:xfrm>
          <a:off x="27384375" y="7648575"/>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80" name="AutoShape 2" descr="10410.jpg">
          <a:extLst>
            <a:ext uri="{FF2B5EF4-FFF2-40B4-BE49-F238E27FC236}">
              <a16:creationId xmlns:a16="http://schemas.microsoft.com/office/drawing/2014/main" id="{1862DAB4-1A5C-4850-B2E5-1EAF80B508DB}"/>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81" name="AutoShape 2" descr="10410.jpg">
          <a:extLst>
            <a:ext uri="{FF2B5EF4-FFF2-40B4-BE49-F238E27FC236}">
              <a16:creationId xmlns:a16="http://schemas.microsoft.com/office/drawing/2014/main" id="{62E14537-52BB-4640-93B7-4D33C7B334F2}"/>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5</xdr:row>
      <xdr:rowOff>0</xdr:rowOff>
    </xdr:from>
    <xdr:ext cx="0" cy="171450"/>
    <xdr:sp macro="" textlink="">
      <xdr:nvSpPr>
        <xdr:cNvPr id="82" name="AutoShape 2" descr="10410.jpg">
          <a:extLst>
            <a:ext uri="{FF2B5EF4-FFF2-40B4-BE49-F238E27FC236}">
              <a16:creationId xmlns:a16="http://schemas.microsoft.com/office/drawing/2014/main" id="{2844A94C-9628-428F-BA02-73ED47FDDA4E}"/>
            </a:ext>
          </a:extLst>
        </xdr:cNvPr>
        <xdr:cNvSpPr>
          <a:spLocks noChangeAspect="1" noChangeArrowheads="1"/>
        </xdr:cNvSpPr>
      </xdr:nvSpPr>
      <xdr:spPr bwMode="auto">
        <a:xfrm>
          <a:off x="27384375" y="32194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5</xdr:row>
      <xdr:rowOff>0</xdr:rowOff>
    </xdr:from>
    <xdr:ext cx="0" cy="171450"/>
    <xdr:sp macro="" textlink="">
      <xdr:nvSpPr>
        <xdr:cNvPr id="83" name="AutoShape 2" descr="10410.jpg">
          <a:extLst>
            <a:ext uri="{FF2B5EF4-FFF2-40B4-BE49-F238E27FC236}">
              <a16:creationId xmlns:a16="http://schemas.microsoft.com/office/drawing/2014/main" id="{BCE7A9EE-0FE6-48FD-BF63-9D850B965CBA}"/>
            </a:ext>
          </a:extLst>
        </xdr:cNvPr>
        <xdr:cNvSpPr>
          <a:spLocks noChangeAspect="1" noChangeArrowheads="1"/>
        </xdr:cNvSpPr>
      </xdr:nvSpPr>
      <xdr:spPr bwMode="auto">
        <a:xfrm>
          <a:off x="27384375" y="32194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5</xdr:row>
      <xdr:rowOff>0</xdr:rowOff>
    </xdr:from>
    <xdr:ext cx="0" cy="171450"/>
    <xdr:sp macro="" textlink="">
      <xdr:nvSpPr>
        <xdr:cNvPr id="84" name="AutoShape 2" descr="10410.jpg">
          <a:extLst>
            <a:ext uri="{FF2B5EF4-FFF2-40B4-BE49-F238E27FC236}">
              <a16:creationId xmlns:a16="http://schemas.microsoft.com/office/drawing/2014/main" id="{21C71880-54C5-4F0D-9C80-B9A80F742ABA}"/>
            </a:ext>
          </a:extLst>
        </xdr:cNvPr>
        <xdr:cNvSpPr>
          <a:spLocks noChangeAspect="1" noChangeArrowheads="1"/>
        </xdr:cNvSpPr>
      </xdr:nvSpPr>
      <xdr:spPr bwMode="auto">
        <a:xfrm>
          <a:off x="27384375" y="32194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5</xdr:row>
      <xdr:rowOff>0</xdr:rowOff>
    </xdr:from>
    <xdr:ext cx="0" cy="171450"/>
    <xdr:sp macro="" textlink="">
      <xdr:nvSpPr>
        <xdr:cNvPr id="85" name="AutoShape 2" descr="10410.jpg">
          <a:extLst>
            <a:ext uri="{FF2B5EF4-FFF2-40B4-BE49-F238E27FC236}">
              <a16:creationId xmlns:a16="http://schemas.microsoft.com/office/drawing/2014/main" id="{3FB38844-A206-46D6-97D3-2B855B802A0A}"/>
            </a:ext>
          </a:extLst>
        </xdr:cNvPr>
        <xdr:cNvSpPr>
          <a:spLocks noChangeAspect="1" noChangeArrowheads="1"/>
        </xdr:cNvSpPr>
      </xdr:nvSpPr>
      <xdr:spPr bwMode="auto">
        <a:xfrm>
          <a:off x="27384375" y="32194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2</xdr:row>
      <xdr:rowOff>0</xdr:rowOff>
    </xdr:from>
    <xdr:ext cx="0" cy="171450"/>
    <xdr:sp macro="" textlink="">
      <xdr:nvSpPr>
        <xdr:cNvPr id="86" name="AutoShape 2" descr="10410.jpg">
          <a:extLst>
            <a:ext uri="{FF2B5EF4-FFF2-40B4-BE49-F238E27FC236}">
              <a16:creationId xmlns:a16="http://schemas.microsoft.com/office/drawing/2014/main" id="{4F4F094A-6976-43E6-BB58-0B56FF4E010D}"/>
            </a:ext>
          </a:extLst>
        </xdr:cNvPr>
        <xdr:cNvSpPr>
          <a:spLocks noChangeAspect="1" noChangeArrowheads="1"/>
        </xdr:cNvSpPr>
      </xdr:nvSpPr>
      <xdr:spPr bwMode="auto">
        <a:xfrm>
          <a:off x="27384375" y="14382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2</xdr:row>
      <xdr:rowOff>0</xdr:rowOff>
    </xdr:from>
    <xdr:ext cx="0" cy="171450"/>
    <xdr:sp macro="" textlink="">
      <xdr:nvSpPr>
        <xdr:cNvPr id="87" name="AutoShape 2" descr="10410.jpg">
          <a:extLst>
            <a:ext uri="{FF2B5EF4-FFF2-40B4-BE49-F238E27FC236}">
              <a16:creationId xmlns:a16="http://schemas.microsoft.com/office/drawing/2014/main" id="{72832CD5-598E-4C06-8B67-CB813C32F47E}"/>
            </a:ext>
          </a:extLst>
        </xdr:cNvPr>
        <xdr:cNvSpPr>
          <a:spLocks noChangeAspect="1" noChangeArrowheads="1"/>
        </xdr:cNvSpPr>
      </xdr:nvSpPr>
      <xdr:spPr bwMode="auto">
        <a:xfrm>
          <a:off x="27384375" y="14382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2</xdr:row>
      <xdr:rowOff>0</xdr:rowOff>
    </xdr:from>
    <xdr:ext cx="0" cy="171450"/>
    <xdr:sp macro="" textlink="">
      <xdr:nvSpPr>
        <xdr:cNvPr id="88" name="AutoShape 2" descr="10410.jpg">
          <a:extLst>
            <a:ext uri="{FF2B5EF4-FFF2-40B4-BE49-F238E27FC236}">
              <a16:creationId xmlns:a16="http://schemas.microsoft.com/office/drawing/2014/main" id="{B70A201B-39F8-49CB-8DAC-AC56C5ABAFE1}"/>
            </a:ext>
          </a:extLst>
        </xdr:cNvPr>
        <xdr:cNvSpPr>
          <a:spLocks noChangeAspect="1" noChangeArrowheads="1"/>
        </xdr:cNvSpPr>
      </xdr:nvSpPr>
      <xdr:spPr bwMode="auto">
        <a:xfrm>
          <a:off x="27384375" y="14382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2</xdr:row>
      <xdr:rowOff>0</xdr:rowOff>
    </xdr:from>
    <xdr:ext cx="0" cy="171450"/>
    <xdr:sp macro="" textlink="">
      <xdr:nvSpPr>
        <xdr:cNvPr id="89" name="AutoShape 2" descr="10410.jpg">
          <a:extLst>
            <a:ext uri="{FF2B5EF4-FFF2-40B4-BE49-F238E27FC236}">
              <a16:creationId xmlns:a16="http://schemas.microsoft.com/office/drawing/2014/main" id="{7F787C8F-28E4-4D11-ADC6-1F1362C35A0B}"/>
            </a:ext>
          </a:extLst>
        </xdr:cNvPr>
        <xdr:cNvSpPr>
          <a:spLocks noChangeAspect="1" noChangeArrowheads="1"/>
        </xdr:cNvSpPr>
      </xdr:nvSpPr>
      <xdr:spPr bwMode="auto">
        <a:xfrm>
          <a:off x="27384375" y="14382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90" name="AutoShape 2" descr="10410.jpg">
          <a:extLst>
            <a:ext uri="{FF2B5EF4-FFF2-40B4-BE49-F238E27FC236}">
              <a16:creationId xmlns:a16="http://schemas.microsoft.com/office/drawing/2014/main" id="{7B4F2578-0585-42B0-A5F4-B21D73017231}"/>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91" name="AutoShape 2" descr="10410.jpg">
          <a:extLst>
            <a:ext uri="{FF2B5EF4-FFF2-40B4-BE49-F238E27FC236}">
              <a16:creationId xmlns:a16="http://schemas.microsoft.com/office/drawing/2014/main" id="{4F1F5DD6-2EC2-48A5-BB2D-0AA8CDFBD67E}"/>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92" name="AutoShape 2" descr="10410.jpg">
          <a:extLst>
            <a:ext uri="{FF2B5EF4-FFF2-40B4-BE49-F238E27FC236}">
              <a16:creationId xmlns:a16="http://schemas.microsoft.com/office/drawing/2014/main" id="{33473868-889A-494D-B1F4-1FED5F81A7BC}"/>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93" name="AutoShape 2" descr="10410.jpg">
          <a:extLst>
            <a:ext uri="{FF2B5EF4-FFF2-40B4-BE49-F238E27FC236}">
              <a16:creationId xmlns:a16="http://schemas.microsoft.com/office/drawing/2014/main" id="{67876B56-5EE4-4B37-AE08-767F1BD88867}"/>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94" name="AutoShape 2" descr="10410.jpg">
          <a:extLst>
            <a:ext uri="{FF2B5EF4-FFF2-40B4-BE49-F238E27FC236}">
              <a16:creationId xmlns:a16="http://schemas.microsoft.com/office/drawing/2014/main" id="{A42D377E-06AA-4AE3-B36B-6C2655CA9A33}"/>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95" name="AutoShape 2" descr="10410.jpg">
          <a:extLst>
            <a:ext uri="{FF2B5EF4-FFF2-40B4-BE49-F238E27FC236}">
              <a16:creationId xmlns:a16="http://schemas.microsoft.com/office/drawing/2014/main" id="{658D85FF-4567-4118-AC36-81F004653C52}"/>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96" name="AutoShape 2" descr="10410.jpg">
          <a:extLst>
            <a:ext uri="{FF2B5EF4-FFF2-40B4-BE49-F238E27FC236}">
              <a16:creationId xmlns:a16="http://schemas.microsoft.com/office/drawing/2014/main" id="{F09B0842-4480-469C-8288-E01C68B2999C}"/>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97" name="AutoShape 2" descr="10410.jpg">
          <a:extLst>
            <a:ext uri="{FF2B5EF4-FFF2-40B4-BE49-F238E27FC236}">
              <a16:creationId xmlns:a16="http://schemas.microsoft.com/office/drawing/2014/main" id="{662E3584-5E7D-481E-B70E-579E21E1A759}"/>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98" name="AutoShape 2" descr="10410.jpg">
          <a:extLst>
            <a:ext uri="{FF2B5EF4-FFF2-40B4-BE49-F238E27FC236}">
              <a16:creationId xmlns:a16="http://schemas.microsoft.com/office/drawing/2014/main" id="{B7CEB8EB-706C-4A41-B920-CF35780FCCA9}"/>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99" name="AutoShape 2" descr="10410.jpg">
          <a:extLst>
            <a:ext uri="{FF2B5EF4-FFF2-40B4-BE49-F238E27FC236}">
              <a16:creationId xmlns:a16="http://schemas.microsoft.com/office/drawing/2014/main" id="{C25D2036-4CA1-45AE-84ED-04A6955CD912}"/>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00" name="AutoShape 2" descr="10410.jpg">
          <a:extLst>
            <a:ext uri="{FF2B5EF4-FFF2-40B4-BE49-F238E27FC236}">
              <a16:creationId xmlns:a16="http://schemas.microsoft.com/office/drawing/2014/main" id="{FCBE2B2E-8C0B-4D34-8D9B-92E058EFC279}"/>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01" name="AutoShape 2" descr="10410.jpg">
          <a:extLst>
            <a:ext uri="{FF2B5EF4-FFF2-40B4-BE49-F238E27FC236}">
              <a16:creationId xmlns:a16="http://schemas.microsoft.com/office/drawing/2014/main" id="{C0478CD3-9C4F-461C-9492-212933121E15}"/>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02" name="AutoShape 2" descr="10410.jpg">
          <a:extLst>
            <a:ext uri="{FF2B5EF4-FFF2-40B4-BE49-F238E27FC236}">
              <a16:creationId xmlns:a16="http://schemas.microsoft.com/office/drawing/2014/main" id="{2B875669-102F-487C-8452-8561EC7BEA4A}"/>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03" name="AutoShape 2" descr="10410.jpg">
          <a:extLst>
            <a:ext uri="{FF2B5EF4-FFF2-40B4-BE49-F238E27FC236}">
              <a16:creationId xmlns:a16="http://schemas.microsoft.com/office/drawing/2014/main" id="{33C79B71-2ABE-4B2D-A716-4CBF8CE28E83}"/>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04" name="AutoShape 2" descr="10410.jpg">
          <a:extLst>
            <a:ext uri="{FF2B5EF4-FFF2-40B4-BE49-F238E27FC236}">
              <a16:creationId xmlns:a16="http://schemas.microsoft.com/office/drawing/2014/main" id="{87A474FF-571B-4540-9244-1704976C64DF}"/>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05" name="AutoShape 2" descr="10410.jpg">
          <a:extLst>
            <a:ext uri="{FF2B5EF4-FFF2-40B4-BE49-F238E27FC236}">
              <a16:creationId xmlns:a16="http://schemas.microsoft.com/office/drawing/2014/main" id="{3E347421-CAC0-4FB3-9DAC-9EFFB9E41FC5}"/>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06" name="AutoShape 2" descr="10410.jpg">
          <a:extLst>
            <a:ext uri="{FF2B5EF4-FFF2-40B4-BE49-F238E27FC236}">
              <a16:creationId xmlns:a16="http://schemas.microsoft.com/office/drawing/2014/main" id="{9A057E2D-B40E-4ADB-8735-6AFB8490C59F}"/>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07" name="AutoShape 2" descr="10410.jpg">
          <a:extLst>
            <a:ext uri="{FF2B5EF4-FFF2-40B4-BE49-F238E27FC236}">
              <a16:creationId xmlns:a16="http://schemas.microsoft.com/office/drawing/2014/main" id="{233552CE-557D-4D26-9C6A-2BD7B8AA2C2C}"/>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08" name="AutoShape 2" descr="10410.jpg">
          <a:extLst>
            <a:ext uri="{FF2B5EF4-FFF2-40B4-BE49-F238E27FC236}">
              <a16:creationId xmlns:a16="http://schemas.microsoft.com/office/drawing/2014/main" id="{56C8CE14-EFFA-449A-845A-AD21AEDBB2EE}"/>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09" name="AutoShape 2" descr="10410.jpg">
          <a:extLst>
            <a:ext uri="{FF2B5EF4-FFF2-40B4-BE49-F238E27FC236}">
              <a16:creationId xmlns:a16="http://schemas.microsoft.com/office/drawing/2014/main" id="{BC4025C9-79AD-4D02-B2EE-F88FC214E386}"/>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10" name="AutoShape 2" descr="10410.jpg">
          <a:extLst>
            <a:ext uri="{FF2B5EF4-FFF2-40B4-BE49-F238E27FC236}">
              <a16:creationId xmlns:a16="http://schemas.microsoft.com/office/drawing/2014/main" id="{44981627-5716-4ECC-A8EA-08364CA9FE86}"/>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11" name="AutoShape 2" descr="10410.jpg">
          <a:extLst>
            <a:ext uri="{FF2B5EF4-FFF2-40B4-BE49-F238E27FC236}">
              <a16:creationId xmlns:a16="http://schemas.microsoft.com/office/drawing/2014/main" id="{326D763A-980D-4703-8858-26A1E23E2808}"/>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12" name="AutoShape 2" descr="10410.jpg">
          <a:extLst>
            <a:ext uri="{FF2B5EF4-FFF2-40B4-BE49-F238E27FC236}">
              <a16:creationId xmlns:a16="http://schemas.microsoft.com/office/drawing/2014/main" id="{9A805510-EDEA-45BE-97D1-42706B2774A8}"/>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13" name="AutoShape 2" descr="10410.jpg">
          <a:extLst>
            <a:ext uri="{FF2B5EF4-FFF2-40B4-BE49-F238E27FC236}">
              <a16:creationId xmlns:a16="http://schemas.microsoft.com/office/drawing/2014/main" id="{B483E5FE-3FFD-4C81-B844-6E4F440E09FC}"/>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14" name="AutoShape 2" descr="10410.jpg">
          <a:extLst>
            <a:ext uri="{FF2B5EF4-FFF2-40B4-BE49-F238E27FC236}">
              <a16:creationId xmlns:a16="http://schemas.microsoft.com/office/drawing/2014/main" id="{AC619B25-A7AA-4C27-AAB1-C987EC8F7F3F}"/>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15" name="AutoShape 2" descr="10410.jpg">
          <a:extLst>
            <a:ext uri="{FF2B5EF4-FFF2-40B4-BE49-F238E27FC236}">
              <a16:creationId xmlns:a16="http://schemas.microsoft.com/office/drawing/2014/main" id="{41BFFFDD-8776-4293-A0C6-F4F12F5A17E9}"/>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16" name="AutoShape 2" descr="10410.jpg">
          <a:extLst>
            <a:ext uri="{FF2B5EF4-FFF2-40B4-BE49-F238E27FC236}">
              <a16:creationId xmlns:a16="http://schemas.microsoft.com/office/drawing/2014/main" id="{397F8E56-4C70-41EC-8B66-2FDEAAA26922}"/>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17" name="AutoShape 2" descr="10410.jpg">
          <a:extLst>
            <a:ext uri="{FF2B5EF4-FFF2-40B4-BE49-F238E27FC236}">
              <a16:creationId xmlns:a16="http://schemas.microsoft.com/office/drawing/2014/main" id="{76AC3F7A-5961-42B5-AA22-4FE0F595752E}"/>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18" name="AutoShape 2" descr="10410.jpg">
          <a:extLst>
            <a:ext uri="{FF2B5EF4-FFF2-40B4-BE49-F238E27FC236}">
              <a16:creationId xmlns:a16="http://schemas.microsoft.com/office/drawing/2014/main" id="{EABC3D5D-F7C8-4070-A0BB-22AE74C0A624}"/>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19" name="AutoShape 2" descr="10410.jpg">
          <a:extLst>
            <a:ext uri="{FF2B5EF4-FFF2-40B4-BE49-F238E27FC236}">
              <a16:creationId xmlns:a16="http://schemas.microsoft.com/office/drawing/2014/main" id="{78BC2CDC-4188-441F-836B-0E008A9DFA7F}"/>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20" name="AutoShape 2" descr="10410.jpg">
          <a:extLst>
            <a:ext uri="{FF2B5EF4-FFF2-40B4-BE49-F238E27FC236}">
              <a16:creationId xmlns:a16="http://schemas.microsoft.com/office/drawing/2014/main" id="{AD49F467-798A-4389-8165-CA9867546221}"/>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21" name="AutoShape 2" descr="10410.jpg">
          <a:extLst>
            <a:ext uri="{FF2B5EF4-FFF2-40B4-BE49-F238E27FC236}">
              <a16:creationId xmlns:a16="http://schemas.microsoft.com/office/drawing/2014/main" id="{B3D022FE-F694-4A05-BF84-DEF3D4AD8254}"/>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22" name="AutoShape 2" descr="10410.jpg">
          <a:extLst>
            <a:ext uri="{FF2B5EF4-FFF2-40B4-BE49-F238E27FC236}">
              <a16:creationId xmlns:a16="http://schemas.microsoft.com/office/drawing/2014/main" id="{288E5B3E-E0A9-45BD-BF9E-F991503D8BBC}"/>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23" name="AutoShape 2" descr="10410.jpg">
          <a:extLst>
            <a:ext uri="{FF2B5EF4-FFF2-40B4-BE49-F238E27FC236}">
              <a16:creationId xmlns:a16="http://schemas.microsoft.com/office/drawing/2014/main" id="{D69EC3CC-CFEF-428B-ACA1-851E367BFAA2}"/>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24" name="AutoShape 2" descr="10410.jpg">
          <a:extLst>
            <a:ext uri="{FF2B5EF4-FFF2-40B4-BE49-F238E27FC236}">
              <a16:creationId xmlns:a16="http://schemas.microsoft.com/office/drawing/2014/main" id="{7696C00B-C784-414F-AF70-B8F91618FFCD}"/>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25" name="AutoShape 2" descr="10410.jpg">
          <a:extLst>
            <a:ext uri="{FF2B5EF4-FFF2-40B4-BE49-F238E27FC236}">
              <a16:creationId xmlns:a16="http://schemas.microsoft.com/office/drawing/2014/main" id="{95EE122C-A728-4EB2-B0CE-B468B54F2E77}"/>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26" name="AutoShape 2" descr="10410.jpg">
          <a:extLst>
            <a:ext uri="{FF2B5EF4-FFF2-40B4-BE49-F238E27FC236}">
              <a16:creationId xmlns:a16="http://schemas.microsoft.com/office/drawing/2014/main" id="{82E404B0-B6CB-4568-921E-A70410E13348}"/>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27" name="AutoShape 2" descr="10410.jpg">
          <a:extLst>
            <a:ext uri="{FF2B5EF4-FFF2-40B4-BE49-F238E27FC236}">
              <a16:creationId xmlns:a16="http://schemas.microsoft.com/office/drawing/2014/main" id="{A016C8FE-A2BA-4B7D-9ABA-FF1AAB27EC0D}"/>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28" name="AutoShape 2" descr="10410.jpg">
          <a:extLst>
            <a:ext uri="{FF2B5EF4-FFF2-40B4-BE49-F238E27FC236}">
              <a16:creationId xmlns:a16="http://schemas.microsoft.com/office/drawing/2014/main" id="{E1DB4A98-9898-4E88-A4BD-086B933E725A}"/>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29" name="AutoShape 2" descr="10410.jpg">
          <a:extLst>
            <a:ext uri="{FF2B5EF4-FFF2-40B4-BE49-F238E27FC236}">
              <a16:creationId xmlns:a16="http://schemas.microsoft.com/office/drawing/2014/main" id="{E0216BA8-A808-4F05-9C6A-23DBCF378112}"/>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30" name="AutoShape 2" descr="10410.jpg">
          <a:extLst>
            <a:ext uri="{FF2B5EF4-FFF2-40B4-BE49-F238E27FC236}">
              <a16:creationId xmlns:a16="http://schemas.microsoft.com/office/drawing/2014/main" id="{004272BD-92CF-436C-8FEB-D820A3C8F355}"/>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31" name="AutoShape 2" descr="10410.jpg">
          <a:extLst>
            <a:ext uri="{FF2B5EF4-FFF2-40B4-BE49-F238E27FC236}">
              <a16:creationId xmlns:a16="http://schemas.microsoft.com/office/drawing/2014/main" id="{9DE9A1CE-048A-4B2F-B08C-C1CD9E7BE8F1}"/>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32" name="AutoShape 2" descr="10410.jpg">
          <a:extLst>
            <a:ext uri="{FF2B5EF4-FFF2-40B4-BE49-F238E27FC236}">
              <a16:creationId xmlns:a16="http://schemas.microsoft.com/office/drawing/2014/main" id="{86E5491F-BCA8-4A3C-AC1D-9B1CD8310F96}"/>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33" name="AutoShape 2" descr="10410.jpg">
          <a:extLst>
            <a:ext uri="{FF2B5EF4-FFF2-40B4-BE49-F238E27FC236}">
              <a16:creationId xmlns:a16="http://schemas.microsoft.com/office/drawing/2014/main" id="{294D538D-B95F-4FC2-BEF1-1F6DD8927354}"/>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34" name="AutoShape 2" descr="10410.jpg">
          <a:extLst>
            <a:ext uri="{FF2B5EF4-FFF2-40B4-BE49-F238E27FC236}">
              <a16:creationId xmlns:a16="http://schemas.microsoft.com/office/drawing/2014/main" id="{509D4D8F-11EA-4F7E-A1FA-180D27FF93DD}"/>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35" name="AutoShape 2" descr="10410.jpg">
          <a:extLst>
            <a:ext uri="{FF2B5EF4-FFF2-40B4-BE49-F238E27FC236}">
              <a16:creationId xmlns:a16="http://schemas.microsoft.com/office/drawing/2014/main" id="{5195BB6E-EF14-45B3-AEED-5460D42D5C91}"/>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36" name="AutoShape 2" descr="10410.jpg">
          <a:extLst>
            <a:ext uri="{FF2B5EF4-FFF2-40B4-BE49-F238E27FC236}">
              <a16:creationId xmlns:a16="http://schemas.microsoft.com/office/drawing/2014/main" id="{F74ACFC3-BD09-42A3-8FA5-DCF2364C2510}"/>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37" name="AutoShape 2" descr="10410.jpg">
          <a:extLst>
            <a:ext uri="{FF2B5EF4-FFF2-40B4-BE49-F238E27FC236}">
              <a16:creationId xmlns:a16="http://schemas.microsoft.com/office/drawing/2014/main" id="{BB5630B8-F758-4BAD-A510-C267C11F0823}"/>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38" name="AutoShape 2" descr="10410.jpg">
          <a:extLst>
            <a:ext uri="{FF2B5EF4-FFF2-40B4-BE49-F238E27FC236}">
              <a16:creationId xmlns:a16="http://schemas.microsoft.com/office/drawing/2014/main" id="{820ED796-C0E5-4D83-8D9A-1CBEDE4F82E3}"/>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39" name="AutoShape 2" descr="10410.jpg">
          <a:extLst>
            <a:ext uri="{FF2B5EF4-FFF2-40B4-BE49-F238E27FC236}">
              <a16:creationId xmlns:a16="http://schemas.microsoft.com/office/drawing/2014/main" id="{395DBA9C-2737-4468-BE82-6B0893A22518}"/>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40" name="AutoShape 2" descr="10410.jpg">
          <a:extLst>
            <a:ext uri="{FF2B5EF4-FFF2-40B4-BE49-F238E27FC236}">
              <a16:creationId xmlns:a16="http://schemas.microsoft.com/office/drawing/2014/main" id="{5CEAEE03-244A-4336-B1A3-134F51818369}"/>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41" name="AutoShape 2" descr="10410.jpg">
          <a:extLst>
            <a:ext uri="{FF2B5EF4-FFF2-40B4-BE49-F238E27FC236}">
              <a16:creationId xmlns:a16="http://schemas.microsoft.com/office/drawing/2014/main" id="{D0741D18-5EFA-49A8-B13B-B0144546E175}"/>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42" name="AutoShape 2" descr="10410.jpg">
          <a:extLst>
            <a:ext uri="{FF2B5EF4-FFF2-40B4-BE49-F238E27FC236}">
              <a16:creationId xmlns:a16="http://schemas.microsoft.com/office/drawing/2014/main" id="{B52727F0-F4B7-4F99-AF85-C986584980D1}"/>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43" name="AutoShape 2" descr="10410.jpg">
          <a:extLst>
            <a:ext uri="{FF2B5EF4-FFF2-40B4-BE49-F238E27FC236}">
              <a16:creationId xmlns:a16="http://schemas.microsoft.com/office/drawing/2014/main" id="{C624D663-F3EB-4B62-8DB9-B2D0E0AAA9E7}"/>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44" name="AutoShape 2" descr="10410.jpg">
          <a:extLst>
            <a:ext uri="{FF2B5EF4-FFF2-40B4-BE49-F238E27FC236}">
              <a16:creationId xmlns:a16="http://schemas.microsoft.com/office/drawing/2014/main" id="{DAE14586-B63A-4DAA-8274-4FE96154C2DE}"/>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45" name="AutoShape 2" descr="10410.jpg">
          <a:extLst>
            <a:ext uri="{FF2B5EF4-FFF2-40B4-BE49-F238E27FC236}">
              <a16:creationId xmlns:a16="http://schemas.microsoft.com/office/drawing/2014/main" id="{346A6731-9028-4B70-99D3-CB7C7898E9BB}"/>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46" name="AutoShape 2" descr="10410.jpg">
          <a:extLst>
            <a:ext uri="{FF2B5EF4-FFF2-40B4-BE49-F238E27FC236}">
              <a16:creationId xmlns:a16="http://schemas.microsoft.com/office/drawing/2014/main" id="{D07F922E-F01A-4247-8BA7-465A68595F1A}"/>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47" name="AutoShape 2" descr="10410.jpg">
          <a:extLst>
            <a:ext uri="{FF2B5EF4-FFF2-40B4-BE49-F238E27FC236}">
              <a16:creationId xmlns:a16="http://schemas.microsoft.com/office/drawing/2014/main" id="{DF4CCAEF-E6B0-4F1C-841D-34E01990C782}"/>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48" name="AutoShape 2" descr="10410.jpg">
          <a:extLst>
            <a:ext uri="{FF2B5EF4-FFF2-40B4-BE49-F238E27FC236}">
              <a16:creationId xmlns:a16="http://schemas.microsoft.com/office/drawing/2014/main" id="{AD775409-72F0-43C4-A422-DE340F91CAA0}"/>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49" name="AutoShape 2" descr="10410.jpg">
          <a:extLst>
            <a:ext uri="{FF2B5EF4-FFF2-40B4-BE49-F238E27FC236}">
              <a16:creationId xmlns:a16="http://schemas.microsoft.com/office/drawing/2014/main" id="{AA46CF44-29A0-4488-9BED-0457491736D8}"/>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50" name="AutoShape 2" descr="10410.jpg">
          <a:extLst>
            <a:ext uri="{FF2B5EF4-FFF2-40B4-BE49-F238E27FC236}">
              <a16:creationId xmlns:a16="http://schemas.microsoft.com/office/drawing/2014/main" id="{C57FBD69-68BE-47FD-A89F-B110F8FECBEF}"/>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51" name="AutoShape 2" descr="10410.jpg">
          <a:extLst>
            <a:ext uri="{FF2B5EF4-FFF2-40B4-BE49-F238E27FC236}">
              <a16:creationId xmlns:a16="http://schemas.microsoft.com/office/drawing/2014/main" id="{6BAAB8A8-6A1F-466D-810D-3A3B78067940}"/>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52" name="AutoShape 2" descr="10410.jpg">
          <a:extLst>
            <a:ext uri="{FF2B5EF4-FFF2-40B4-BE49-F238E27FC236}">
              <a16:creationId xmlns:a16="http://schemas.microsoft.com/office/drawing/2014/main" id="{E86E0588-035D-4E0B-90D7-6023AD82D8D8}"/>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53" name="AutoShape 2" descr="10410.jpg">
          <a:extLst>
            <a:ext uri="{FF2B5EF4-FFF2-40B4-BE49-F238E27FC236}">
              <a16:creationId xmlns:a16="http://schemas.microsoft.com/office/drawing/2014/main" id="{A864F1F6-6AC3-4DF1-B93F-64C339AE8AD7}"/>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54" name="AutoShape 2" descr="10410.jpg">
          <a:extLst>
            <a:ext uri="{FF2B5EF4-FFF2-40B4-BE49-F238E27FC236}">
              <a16:creationId xmlns:a16="http://schemas.microsoft.com/office/drawing/2014/main" id="{E4F55B75-E7AC-48E6-8F5F-60A9EDE2B685}"/>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55" name="AutoShape 2" descr="10410.jpg">
          <a:extLst>
            <a:ext uri="{FF2B5EF4-FFF2-40B4-BE49-F238E27FC236}">
              <a16:creationId xmlns:a16="http://schemas.microsoft.com/office/drawing/2014/main" id="{2B30C89A-17F3-4769-9B12-7B297D993745}"/>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56" name="AutoShape 2" descr="10410.jpg">
          <a:extLst>
            <a:ext uri="{FF2B5EF4-FFF2-40B4-BE49-F238E27FC236}">
              <a16:creationId xmlns:a16="http://schemas.microsoft.com/office/drawing/2014/main" id="{2FE9B513-19C3-4CF3-8AA8-68BC4457AAD8}"/>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57" name="AutoShape 2" descr="10410.jpg">
          <a:extLst>
            <a:ext uri="{FF2B5EF4-FFF2-40B4-BE49-F238E27FC236}">
              <a16:creationId xmlns:a16="http://schemas.microsoft.com/office/drawing/2014/main" id="{C20F9D4B-4AF5-42A0-B300-137C118FF433}"/>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58" name="AutoShape 2" descr="10410.jpg">
          <a:extLst>
            <a:ext uri="{FF2B5EF4-FFF2-40B4-BE49-F238E27FC236}">
              <a16:creationId xmlns:a16="http://schemas.microsoft.com/office/drawing/2014/main" id="{B83D0281-3277-48DE-8348-B6A76F2EB608}"/>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59" name="AutoShape 2" descr="10410.jpg">
          <a:extLst>
            <a:ext uri="{FF2B5EF4-FFF2-40B4-BE49-F238E27FC236}">
              <a16:creationId xmlns:a16="http://schemas.microsoft.com/office/drawing/2014/main" id="{6A8A0167-335C-41FB-8BC8-790F67FD5DF6}"/>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60" name="AutoShape 2" descr="10410.jpg">
          <a:extLst>
            <a:ext uri="{FF2B5EF4-FFF2-40B4-BE49-F238E27FC236}">
              <a16:creationId xmlns:a16="http://schemas.microsoft.com/office/drawing/2014/main" id="{6B49A8C9-2F53-49F6-9021-75C6BFE80CD4}"/>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61" name="AutoShape 2" descr="10410.jpg">
          <a:extLst>
            <a:ext uri="{FF2B5EF4-FFF2-40B4-BE49-F238E27FC236}">
              <a16:creationId xmlns:a16="http://schemas.microsoft.com/office/drawing/2014/main" id="{4B87B06D-8B41-47B4-A3EB-4D218CC86ECC}"/>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62" name="AutoShape 2" descr="10410.jpg">
          <a:extLst>
            <a:ext uri="{FF2B5EF4-FFF2-40B4-BE49-F238E27FC236}">
              <a16:creationId xmlns:a16="http://schemas.microsoft.com/office/drawing/2014/main" id="{19BE7F5F-5AAD-4025-BA61-20344CD302F5}"/>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63" name="AutoShape 2" descr="10410.jpg">
          <a:extLst>
            <a:ext uri="{FF2B5EF4-FFF2-40B4-BE49-F238E27FC236}">
              <a16:creationId xmlns:a16="http://schemas.microsoft.com/office/drawing/2014/main" id="{6C073775-79FA-45CD-BEDD-CCC4EAE7E85C}"/>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64" name="AutoShape 2" descr="10410.jpg">
          <a:extLst>
            <a:ext uri="{FF2B5EF4-FFF2-40B4-BE49-F238E27FC236}">
              <a16:creationId xmlns:a16="http://schemas.microsoft.com/office/drawing/2014/main" id="{B78D4120-FEC3-4E25-8584-3EF64B69C2AC}"/>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65" name="AutoShape 2" descr="10410.jpg">
          <a:extLst>
            <a:ext uri="{FF2B5EF4-FFF2-40B4-BE49-F238E27FC236}">
              <a16:creationId xmlns:a16="http://schemas.microsoft.com/office/drawing/2014/main" id="{73F0F48A-67DD-4B24-94BC-C51654AEA800}"/>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66" name="AutoShape 2" descr="10410.jpg">
          <a:extLst>
            <a:ext uri="{FF2B5EF4-FFF2-40B4-BE49-F238E27FC236}">
              <a16:creationId xmlns:a16="http://schemas.microsoft.com/office/drawing/2014/main" id="{C9294883-3BB7-458F-899E-2273894FB7ED}"/>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67" name="AutoShape 2" descr="10410.jpg">
          <a:extLst>
            <a:ext uri="{FF2B5EF4-FFF2-40B4-BE49-F238E27FC236}">
              <a16:creationId xmlns:a16="http://schemas.microsoft.com/office/drawing/2014/main" id="{471A738D-F72D-4B0C-950C-07DF8A803EB7}"/>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68" name="AutoShape 2" descr="10410.jpg">
          <a:extLst>
            <a:ext uri="{FF2B5EF4-FFF2-40B4-BE49-F238E27FC236}">
              <a16:creationId xmlns:a16="http://schemas.microsoft.com/office/drawing/2014/main" id="{930C21B1-10E3-45D9-B032-0FB00A916083}"/>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69" name="AutoShape 2" descr="10410.jpg">
          <a:extLst>
            <a:ext uri="{FF2B5EF4-FFF2-40B4-BE49-F238E27FC236}">
              <a16:creationId xmlns:a16="http://schemas.microsoft.com/office/drawing/2014/main" id="{DD8E75D3-13DD-40EF-857F-A0A048624C89}"/>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70" name="AutoShape 2" descr="10410.jpg">
          <a:extLst>
            <a:ext uri="{FF2B5EF4-FFF2-40B4-BE49-F238E27FC236}">
              <a16:creationId xmlns:a16="http://schemas.microsoft.com/office/drawing/2014/main" id="{17226926-44A4-42B3-9E17-9BB3D4F25E43}"/>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71" name="AutoShape 2" descr="10410.jpg">
          <a:extLst>
            <a:ext uri="{FF2B5EF4-FFF2-40B4-BE49-F238E27FC236}">
              <a16:creationId xmlns:a16="http://schemas.microsoft.com/office/drawing/2014/main" id="{FC3EC4C8-7327-4690-81FE-04728C8124F6}"/>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72" name="AutoShape 2" descr="10410.jpg">
          <a:extLst>
            <a:ext uri="{FF2B5EF4-FFF2-40B4-BE49-F238E27FC236}">
              <a16:creationId xmlns:a16="http://schemas.microsoft.com/office/drawing/2014/main" id="{BE32F236-4F07-4A67-9E37-20D056033625}"/>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73" name="AutoShape 2" descr="10410.jpg">
          <a:extLst>
            <a:ext uri="{FF2B5EF4-FFF2-40B4-BE49-F238E27FC236}">
              <a16:creationId xmlns:a16="http://schemas.microsoft.com/office/drawing/2014/main" id="{7E9FDB75-44A6-4B8C-B040-76BF7237C1F0}"/>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74" name="AutoShape 2" descr="10410.jpg">
          <a:extLst>
            <a:ext uri="{FF2B5EF4-FFF2-40B4-BE49-F238E27FC236}">
              <a16:creationId xmlns:a16="http://schemas.microsoft.com/office/drawing/2014/main" id="{EF69814C-0F70-4E4A-9A83-17BCC2B23D9E}"/>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75" name="AutoShape 2" descr="10410.jpg">
          <a:extLst>
            <a:ext uri="{FF2B5EF4-FFF2-40B4-BE49-F238E27FC236}">
              <a16:creationId xmlns:a16="http://schemas.microsoft.com/office/drawing/2014/main" id="{5D3071F3-405E-4477-9BC9-0C6F93200541}"/>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76" name="AutoShape 2" descr="10410.jpg">
          <a:extLst>
            <a:ext uri="{FF2B5EF4-FFF2-40B4-BE49-F238E27FC236}">
              <a16:creationId xmlns:a16="http://schemas.microsoft.com/office/drawing/2014/main" id="{64256344-25A6-4A56-99C2-64D0405016D5}"/>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77" name="AutoShape 2" descr="10410.jpg">
          <a:extLst>
            <a:ext uri="{FF2B5EF4-FFF2-40B4-BE49-F238E27FC236}">
              <a16:creationId xmlns:a16="http://schemas.microsoft.com/office/drawing/2014/main" id="{4C010328-32F6-4D2C-8439-9BD198299EEF}"/>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78" name="AutoShape 2" descr="10410.jpg">
          <a:extLst>
            <a:ext uri="{FF2B5EF4-FFF2-40B4-BE49-F238E27FC236}">
              <a16:creationId xmlns:a16="http://schemas.microsoft.com/office/drawing/2014/main" id="{66958B4F-EA97-4BB3-B5C9-3B2F76EE4EC5}"/>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179" name="AutoShape 2" descr="10410.jpg">
          <a:extLst>
            <a:ext uri="{FF2B5EF4-FFF2-40B4-BE49-F238E27FC236}">
              <a16:creationId xmlns:a16="http://schemas.microsoft.com/office/drawing/2014/main" id="{D4D6F52B-6969-4F22-99E8-D709562ECA4C}"/>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80" name="AutoShape 2" descr="10410.jpg">
          <a:extLst>
            <a:ext uri="{FF2B5EF4-FFF2-40B4-BE49-F238E27FC236}">
              <a16:creationId xmlns:a16="http://schemas.microsoft.com/office/drawing/2014/main" id="{96334BB4-A144-4CA4-A2A6-9856665CDB91}"/>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81" name="AutoShape 2" descr="10410.jpg">
          <a:extLst>
            <a:ext uri="{FF2B5EF4-FFF2-40B4-BE49-F238E27FC236}">
              <a16:creationId xmlns:a16="http://schemas.microsoft.com/office/drawing/2014/main" id="{3F4C6B1B-E4FB-47F8-88D9-175FE4C3EACA}"/>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82" name="AutoShape 2" descr="10410.jpg">
          <a:extLst>
            <a:ext uri="{FF2B5EF4-FFF2-40B4-BE49-F238E27FC236}">
              <a16:creationId xmlns:a16="http://schemas.microsoft.com/office/drawing/2014/main" id="{694F7607-0354-435B-AAFC-DBE0FB05F07B}"/>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83" name="AutoShape 2" descr="10410.jpg">
          <a:extLst>
            <a:ext uri="{FF2B5EF4-FFF2-40B4-BE49-F238E27FC236}">
              <a16:creationId xmlns:a16="http://schemas.microsoft.com/office/drawing/2014/main" id="{6770F0F3-DA9C-4C4A-B05B-7662B4899750}"/>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84" name="AutoShape 2" descr="10410.jpg">
          <a:extLst>
            <a:ext uri="{FF2B5EF4-FFF2-40B4-BE49-F238E27FC236}">
              <a16:creationId xmlns:a16="http://schemas.microsoft.com/office/drawing/2014/main" id="{90468D8D-29C7-43F0-8F5F-D7AC9A34EDAD}"/>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85" name="AutoShape 2" descr="10410.jpg">
          <a:extLst>
            <a:ext uri="{FF2B5EF4-FFF2-40B4-BE49-F238E27FC236}">
              <a16:creationId xmlns:a16="http://schemas.microsoft.com/office/drawing/2014/main" id="{993B21BE-5492-4CCF-B3D6-DBFE18559B5F}"/>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86" name="AutoShape 2" descr="10410.jpg">
          <a:extLst>
            <a:ext uri="{FF2B5EF4-FFF2-40B4-BE49-F238E27FC236}">
              <a16:creationId xmlns:a16="http://schemas.microsoft.com/office/drawing/2014/main" id="{7EBB3F4C-4566-450F-82D2-2FB73A707D22}"/>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87" name="AutoShape 2" descr="10410.jpg">
          <a:extLst>
            <a:ext uri="{FF2B5EF4-FFF2-40B4-BE49-F238E27FC236}">
              <a16:creationId xmlns:a16="http://schemas.microsoft.com/office/drawing/2014/main" id="{4CD38C8B-DBE5-4EB0-BCA1-009412DA466D}"/>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88" name="AutoShape 2" descr="10410.jpg">
          <a:extLst>
            <a:ext uri="{FF2B5EF4-FFF2-40B4-BE49-F238E27FC236}">
              <a16:creationId xmlns:a16="http://schemas.microsoft.com/office/drawing/2014/main" id="{8A1EFCBE-7BC6-4070-BCAD-68E4723BFAA1}"/>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89" name="AutoShape 2" descr="10410.jpg">
          <a:extLst>
            <a:ext uri="{FF2B5EF4-FFF2-40B4-BE49-F238E27FC236}">
              <a16:creationId xmlns:a16="http://schemas.microsoft.com/office/drawing/2014/main" id="{FE5254D0-F13C-4CEE-8C1D-435B4F2D9719}"/>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90" name="AutoShape 2" descr="10410.jpg">
          <a:extLst>
            <a:ext uri="{FF2B5EF4-FFF2-40B4-BE49-F238E27FC236}">
              <a16:creationId xmlns:a16="http://schemas.microsoft.com/office/drawing/2014/main" id="{D51918CA-FCAA-4B2B-8C82-272EDE3B4C0B}"/>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91" name="AutoShape 2" descr="10410.jpg">
          <a:extLst>
            <a:ext uri="{FF2B5EF4-FFF2-40B4-BE49-F238E27FC236}">
              <a16:creationId xmlns:a16="http://schemas.microsoft.com/office/drawing/2014/main" id="{591D6224-169B-4DCA-84D2-523B53D06C5C}"/>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92" name="AutoShape 2" descr="10410.jpg">
          <a:extLst>
            <a:ext uri="{FF2B5EF4-FFF2-40B4-BE49-F238E27FC236}">
              <a16:creationId xmlns:a16="http://schemas.microsoft.com/office/drawing/2014/main" id="{E297C5DB-BA16-4B68-AEFA-3F6054D82B39}"/>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93" name="AutoShape 2" descr="10410.jpg">
          <a:extLst>
            <a:ext uri="{FF2B5EF4-FFF2-40B4-BE49-F238E27FC236}">
              <a16:creationId xmlns:a16="http://schemas.microsoft.com/office/drawing/2014/main" id="{3182114B-AB51-42A5-A616-5C5DF9CB8B3F}"/>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94" name="AutoShape 2" descr="10410.jpg">
          <a:extLst>
            <a:ext uri="{FF2B5EF4-FFF2-40B4-BE49-F238E27FC236}">
              <a16:creationId xmlns:a16="http://schemas.microsoft.com/office/drawing/2014/main" id="{AE46172F-5CE9-4D5A-930B-7B1085029C9D}"/>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95" name="AutoShape 2" descr="10410.jpg">
          <a:extLst>
            <a:ext uri="{FF2B5EF4-FFF2-40B4-BE49-F238E27FC236}">
              <a16:creationId xmlns:a16="http://schemas.microsoft.com/office/drawing/2014/main" id="{F86405F5-082E-4B77-B139-BBA683B6BAA8}"/>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96" name="AutoShape 2" descr="10410.jpg">
          <a:extLst>
            <a:ext uri="{FF2B5EF4-FFF2-40B4-BE49-F238E27FC236}">
              <a16:creationId xmlns:a16="http://schemas.microsoft.com/office/drawing/2014/main" id="{F9148A0F-6DCD-43D2-8998-7B6231035C7D}"/>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97" name="AutoShape 2" descr="10410.jpg">
          <a:extLst>
            <a:ext uri="{FF2B5EF4-FFF2-40B4-BE49-F238E27FC236}">
              <a16:creationId xmlns:a16="http://schemas.microsoft.com/office/drawing/2014/main" id="{25476BF7-9526-4EF4-81A7-1DFB0CF9CF83}"/>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98" name="AutoShape 2" descr="10410.jpg">
          <a:extLst>
            <a:ext uri="{FF2B5EF4-FFF2-40B4-BE49-F238E27FC236}">
              <a16:creationId xmlns:a16="http://schemas.microsoft.com/office/drawing/2014/main" id="{83036EDF-6E66-4F29-8746-18CD3BBE88B9}"/>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199" name="AutoShape 2" descr="10410.jpg">
          <a:extLst>
            <a:ext uri="{FF2B5EF4-FFF2-40B4-BE49-F238E27FC236}">
              <a16:creationId xmlns:a16="http://schemas.microsoft.com/office/drawing/2014/main" id="{C7BB7B3E-8C24-4385-8CCB-C5EE28B7FFA8}"/>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00" name="AutoShape 2" descr="10410.jpg">
          <a:extLst>
            <a:ext uri="{FF2B5EF4-FFF2-40B4-BE49-F238E27FC236}">
              <a16:creationId xmlns:a16="http://schemas.microsoft.com/office/drawing/2014/main" id="{500F485B-BAB1-4F12-9D5D-2281BDA9F7D0}"/>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01" name="AutoShape 2" descr="10410.jpg">
          <a:extLst>
            <a:ext uri="{FF2B5EF4-FFF2-40B4-BE49-F238E27FC236}">
              <a16:creationId xmlns:a16="http://schemas.microsoft.com/office/drawing/2014/main" id="{3340FABD-1630-447B-A708-F797DDA0AC97}"/>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02" name="AutoShape 2" descr="10410.jpg">
          <a:extLst>
            <a:ext uri="{FF2B5EF4-FFF2-40B4-BE49-F238E27FC236}">
              <a16:creationId xmlns:a16="http://schemas.microsoft.com/office/drawing/2014/main" id="{28C31583-EBFD-40D2-8A58-1C71981CDF3F}"/>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03" name="AutoShape 2" descr="10410.jpg">
          <a:extLst>
            <a:ext uri="{FF2B5EF4-FFF2-40B4-BE49-F238E27FC236}">
              <a16:creationId xmlns:a16="http://schemas.microsoft.com/office/drawing/2014/main" id="{8A9A9673-56FC-4C1C-BF9C-1D96D564F147}"/>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04" name="AutoShape 2" descr="10410.jpg">
          <a:extLst>
            <a:ext uri="{FF2B5EF4-FFF2-40B4-BE49-F238E27FC236}">
              <a16:creationId xmlns:a16="http://schemas.microsoft.com/office/drawing/2014/main" id="{27A384F6-3A0A-42DF-AD80-2D49A9AD2C47}"/>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05" name="AutoShape 2" descr="10410.jpg">
          <a:extLst>
            <a:ext uri="{FF2B5EF4-FFF2-40B4-BE49-F238E27FC236}">
              <a16:creationId xmlns:a16="http://schemas.microsoft.com/office/drawing/2014/main" id="{F5C7BF2C-DC1C-4D7E-814F-F15F21C12096}"/>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06" name="AutoShape 2" descr="10410.jpg">
          <a:extLst>
            <a:ext uri="{FF2B5EF4-FFF2-40B4-BE49-F238E27FC236}">
              <a16:creationId xmlns:a16="http://schemas.microsoft.com/office/drawing/2014/main" id="{E236E144-E18A-43F0-9468-D398F7C57621}"/>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07" name="AutoShape 2" descr="10410.jpg">
          <a:extLst>
            <a:ext uri="{FF2B5EF4-FFF2-40B4-BE49-F238E27FC236}">
              <a16:creationId xmlns:a16="http://schemas.microsoft.com/office/drawing/2014/main" id="{C19E6200-D533-4999-AF82-7335B8BDE70C}"/>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08" name="AutoShape 2" descr="10410.jpg">
          <a:extLst>
            <a:ext uri="{FF2B5EF4-FFF2-40B4-BE49-F238E27FC236}">
              <a16:creationId xmlns:a16="http://schemas.microsoft.com/office/drawing/2014/main" id="{9311FB96-458E-41DD-BB60-5B60138F2E22}"/>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09" name="AutoShape 2" descr="10410.jpg">
          <a:extLst>
            <a:ext uri="{FF2B5EF4-FFF2-40B4-BE49-F238E27FC236}">
              <a16:creationId xmlns:a16="http://schemas.microsoft.com/office/drawing/2014/main" id="{9DD4DC70-4980-4731-858B-6AF888B92ABD}"/>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10" name="AutoShape 2" descr="10410.jpg">
          <a:extLst>
            <a:ext uri="{FF2B5EF4-FFF2-40B4-BE49-F238E27FC236}">
              <a16:creationId xmlns:a16="http://schemas.microsoft.com/office/drawing/2014/main" id="{033C443B-D1C5-4DDF-BCE2-7D68E029C988}"/>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11" name="AutoShape 2" descr="10410.jpg">
          <a:extLst>
            <a:ext uri="{FF2B5EF4-FFF2-40B4-BE49-F238E27FC236}">
              <a16:creationId xmlns:a16="http://schemas.microsoft.com/office/drawing/2014/main" id="{8AD8FB00-8E0D-464D-9AA6-81F9E16E0310}"/>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12" name="AutoShape 2" descr="10410.jpg">
          <a:extLst>
            <a:ext uri="{FF2B5EF4-FFF2-40B4-BE49-F238E27FC236}">
              <a16:creationId xmlns:a16="http://schemas.microsoft.com/office/drawing/2014/main" id="{82136D54-23A9-4AA2-A87B-5B2CBD15CEB6}"/>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13" name="AutoShape 2" descr="10410.jpg">
          <a:extLst>
            <a:ext uri="{FF2B5EF4-FFF2-40B4-BE49-F238E27FC236}">
              <a16:creationId xmlns:a16="http://schemas.microsoft.com/office/drawing/2014/main" id="{985B81DC-34BE-46D5-9CD0-0F1212194E1E}"/>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14" name="AutoShape 2" descr="10410.jpg">
          <a:extLst>
            <a:ext uri="{FF2B5EF4-FFF2-40B4-BE49-F238E27FC236}">
              <a16:creationId xmlns:a16="http://schemas.microsoft.com/office/drawing/2014/main" id="{CC7BFC63-3A69-4C3F-ACD6-28CC0D3C1FD8}"/>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15" name="AutoShape 2" descr="10410.jpg">
          <a:extLst>
            <a:ext uri="{FF2B5EF4-FFF2-40B4-BE49-F238E27FC236}">
              <a16:creationId xmlns:a16="http://schemas.microsoft.com/office/drawing/2014/main" id="{24213DF2-288E-4E6B-88C2-AC34B69D267F}"/>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16" name="AutoShape 2" descr="10410.jpg">
          <a:extLst>
            <a:ext uri="{FF2B5EF4-FFF2-40B4-BE49-F238E27FC236}">
              <a16:creationId xmlns:a16="http://schemas.microsoft.com/office/drawing/2014/main" id="{10F52A58-2FC1-4DB8-B513-DAC692DED1B0}"/>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17" name="AutoShape 2" descr="10410.jpg">
          <a:extLst>
            <a:ext uri="{FF2B5EF4-FFF2-40B4-BE49-F238E27FC236}">
              <a16:creationId xmlns:a16="http://schemas.microsoft.com/office/drawing/2014/main" id="{7D14C692-F42F-4675-B424-A1990AD7D7F5}"/>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18" name="AutoShape 2" descr="10410.jpg">
          <a:extLst>
            <a:ext uri="{FF2B5EF4-FFF2-40B4-BE49-F238E27FC236}">
              <a16:creationId xmlns:a16="http://schemas.microsoft.com/office/drawing/2014/main" id="{50354FE0-15C7-4694-B94B-38B26DB45C2F}"/>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19" name="AutoShape 2" descr="10410.jpg">
          <a:extLst>
            <a:ext uri="{FF2B5EF4-FFF2-40B4-BE49-F238E27FC236}">
              <a16:creationId xmlns:a16="http://schemas.microsoft.com/office/drawing/2014/main" id="{CC69AE61-377C-4B04-9B85-D0648EBE15A7}"/>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20" name="AutoShape 2" descr="10410.jpg">
          <a:extLst>
            <a:ext uri="{FF2B5EF4-FFF2-40B4-BE49-F238E27FC236}">
              <a16:creationId xmlns:a16="http://schemas.microsoft.com/office/drawing/2014/main" id="{A3AB3E54-626E-4600-BB7C-4B95FD27AF5D}"/>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21" name="AutoShape 2" descr="10410.jpg">
          <a:extLst>
            <a:ext uri="{FF2B5EF4-FFF2-40B4-BE49-F238E27FC236}">
              <a16:creationId xmlns:a16="http://schemas.microsoft.com/office/drawing/2014/main" id="{822FBB35-4B11-4338-AED4-8CB37F335C0A}"/>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22" name="AutoShape 2" descr="10410.jpg">
          <a:extLst>
            <a:ext uri="{FF2B5EF4-FFF2-40B4-BE49-F238E27FC236}">
              <a16:creationId xmlns:a16="http://schemas.microsoft.com/office/drawing/2014/main" id="{BC7718C2-E7B2-4CF3-85EE-FD017E39A4E6}"/>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23" name="AutoShape 2" descr="10410.jpg">
          <a:extLst>
            <a:ext uri="{FF2B5EF4-FFF2-40B4-BE49-F238E27FC236}">
              <a16:creationId xmlns:a16="http://schemas.microsoft.com/office/drawing/2014/main" id="{C2D67942-9D45-4FEF-8B4D-5A913C1E4AC6}"/>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24" name="AutoShape 2" descr="10410.jpg">
          <a:extLst>
            <a:ext uri="{FF2B5EF4-FFF2-40B4-BE49-F238E27FC236}">
              <a16:creationId xmlns:a16="http://schemas.microsoft.com/office/drawing/2014/main" id="{573A2419-9420-44BE-8426-43D4453F26B2}"/>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25" name="AutoShape 2" descr="10410.jpg">
          <a:extLst>
            <a:ext uri="{FF2B5EF4-FFF2-40B4-BE49-F238E27FC236}">
              <a16:creationId xmlns:a16="http://schemas.microsoft.com/office/drawing/2014/main" id="{8AF7AEC8-EF23-4442-9527-0F6EE1EF5F74}"/>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26" name="AutoShape 2" descr="10410.jpg">
          <a:extLst>
            <a:ext uri="{FF2B5EF4-FFF2-40B4-BE49-F238E27FC236}">
              <a16:creationId xmlns:a16="http://schemas.microsoft.com/office/drawing/2014/main" id="{91551AD9-53BF-4D3D-9249-2D873D04CCF0}"/>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27" name="AutoShape 2" descr="10410.jpg">
          <a:extLst>
            <a:ext uri="{FF2B5EF4-FFF2-40B4-BE49-F238E27FC236}">
              <a16:creationId xmlns:a16="http://schemas.microsoft.com/office/drawing/2014/main" id="{E629DC2C-1B1C-42A3-BEE5-5DD609C6E718}"/>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28" name="AutoShape 2" descr="10410.jpg">
          <a:extLst>
            <a:ext uri="{FF2B5EF4-FFF2-40B4-BE49-F238E27FC236}">
              <a16:creationId xmlns:a16="http://schemas.microsoft.com/office/drawing/2014/main" id="{34FFAD1B-4AAE-49E0-BFBC-D0AC796DA2CE}"/>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29" name="AutoShape 2" descr="10410.jpg">
          <a:extLst>
            <a:ext uri="{FF2B5EF4-FFF2-40B4-BE49-F238E27FC236}">
              <a16:creationId xmlns:a16="http://schemas.microsoft.com/office/drawing/2014/main" id="{3BA58E2D-2504-48A3-AEBE-42EDFD711E59}"/>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30" name="AutoShape 2" descr="10410.jpg">
          <a:extLst>
            <a:ext uri="{FF2B5EF4-FFF2-40B4-BE49-F238E27FC236}">
              <a16:creationId xmlns:a16="http://schemas.microsoft.com/office/drawing/2014/main" id="{B95BE99D-E34F-4859-8AC2-D737798E6864}"/>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31" name="AutoShape 2" descr="10410.jpg">
          <a:extLst>
            <a:ext uri="{FF2B5EF4-FFF2-40B4-BE49-F238E27FC236}">
              <a16:creationId xmlns:a16="http://schemas.microsoft.com/office/drawing/2014/main" id="{B5E27088-51AC-472D-AE12-30C1C1FCF191}"/>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32" name="AutoShape 2" descr="10410.jpg">
          <a:extLst>
            <a:ext uri="{FF2B5EF4-FFF2-40B4-BE49-F238E27FC236}">
              <a16:creationId xmlns:a16="http://schemas.microsoft.com/office/drawing/2014/main" id="{89AE9E6F-32D1-4ECB-B460-A44A2EE9FE92}"/>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33" name="AutoShape 2" descr="10410.jpg">
          <a:extLst>
            <a:ext uri="{FF2B5EF4-FFF2-40B4-BE49-F238E27FC236}">
              <a16:creationId xmlns:a16="http://schemas.microsoft.com/office/drawing/2014/main" id="{11BFF87F-4A67-4190-923C-622F6ED3B99A}"/>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34" name="AutoShape 2" descr="10410.jpg">
          <a:extLst>
            <a:ext uri="{FF2B5EF4-FFF2-40B4-BE49-F238E27FC236}">
              <a16:creationId xmlns:a16="http://schemas.microsoft.com/office/drawing/2014/main" id="{E40BF752-EF06-4A8E-BA41-C435E25B0217}"/>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35" name="AutoShape 2" descr="10410.jpg">
          <a:extLst>
            <a:ext uri="{FF2B5EF4-FFF2-40B4-BE49-F238E27FC236}">
              <a16:creationId xmlns:a16="http://schemas.microsoft.com/office/drawing/2014/main" id="{57B91BCE-1880-4598-B9E5-02EA2A22FE8F}"/>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36" name="AutoShape 2" descr="10410.jpg">
          <a:extLst>
            <a:ext uri="{FF2B5EF4-FFF2-40B4-BE49-F238E27FC236}">
              <a16:creationId xmlns:a16="http://schemas.microsoft.com/office/drawing/2014/main" id="{E6E19654-C671-412E-B079-5BF6BA24EFD0}"/>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39</xdr:row>
      <xdr:rowOff>0</xdr:rowOff>
    </xdr:from>
    <xdr:ext cx="0" cy="171450"/>
    <xdr:sp macro="" textlink="">
      <xdr:nvSpPr>
        <xdr:cNvPr id="237" name="AutoShape 2" descr="10410.jpg">
          <a:extLst>
            <a:ext uri="{FF2B5EF4-FFF2-40B4-BE49-F238E27FC236}">
              <a16:creationId xmlns:a16="http://schemas.microsoft.com/office/drawing/2014/main" id="{25CA5847-DB95-4BD9-BFE3-CE81B6FB4964}"/>
            </a:ext>
          </a:extLst>
        </xdr:cNvPr>
        <xdr:cNvSpPr>
          <a:spLocks noChangeAspect="1" noChangeArrowheads="1"/>
        </xdr:cNvSpPr>
      </xdr:nvSpPr>
      <xdr:spPr bwMode="auto">
        <a:xfrm>
          <a:off x="27384375" y="15382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38" name="AutoShape 2" descr="10410.jpg">
          <a:extLst>
            <a:ext uri="{FF2B5EF4-FFF2-40B4-BE49-F238E27FC236}">
              <a16:creationId xmlns:a16="http://schemas.microsoft.com/office/drawing/2014/main" id="{20C44C07-5FBE-4316-80E5-ECFD723817CB}"/>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39" name="AutoShape 2" descr="10410.jpg">
          <a:extLst>
            <a:ext uri="{FF2B5EF4-FFF2-40B4-BE49-F238E27FC236}">
              <a16:creationId xmlns:a16="http://schemas.microsoft.com/office/drawing/2014/main" id="{AFFC7EB1-E474-4918-BD45-74D8FFFA3EE1}"/>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40" name="AutoShape 2" descr="10410.jpg">
          <a:extLst>
            <a:ext uri="{FF2B5EF4-FFF2-40B4-BE49-F238E27FC236}">
              <a16:creationId xmlns:a16="http://schemas.microsoft.com/office/drawing/2014/main" id="{8A0B9D96-BBA1-498D-B736-DCA8EBFB6292}"/>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41" name="AutoShape 2" descr="10410.jpg">
          <a:extLst>
            <a:ext uri="{FF2B5EF4-FFF2-40B4-BE49-F238E27FC236}">
              <a16:creationId xmlns:a16="http://schemas.microsoft.com/office/drawing/2014/main" id="{96216099-E5A8-4593-ADA5-D13D000F5440}"/>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42" name="AutoShape 2" descr="10410.jpg">
          <a:extLst>
            <a:ext uri="{FF2B5EF4-FFF2-40B4-BE49-F238E27FC236}">
              <a16:creationId xmlns:a16="http://schemas.microsoft.com/office/drawing/2014/main" id="{1B1B613A-8B50-4BE6-8F87-54B86F049D18}"/>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43" name="AutoShape 2" descr="10410.jpg">
          <a:extLst>
            <a:ext uri="{FF2B5EF4-FFF2-40B4-BE49-F238E27FC236}">
              <a16:creationId xmlns:a16="http://schemas.microsoft.com/office/drawing/2014/main" id="{551506A9-9376-4F62-86AF-887813BE0761}"/>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44" name="AutoShape 2" descr="10410.jpg">
          <a:extLst>
            <a:ext uri="{FF2B5EF4-FFF2-40B4-BE49-F238E27FC236}">
              <a16:creationId xmlns:a16="http://schemas.microsoft.com/office/drawing/2014/main" id="{75AB04D7-B735-4933-97A2-6F6334E7D888}"/>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45" name="AutoShape 2" descr="10410.jpg">
          <a:extLst>
            <a:ext uri="{FF2B5EF4-FFF2-40B4-BE49-F238E27FC236}">
              <a16:creationId xmlns:a16="http://schemas.microsoft.com/office/drawing/2014/main" id="{E5E8CFC8-E1BE-4D70-9E05-74F4AE0B1B0D}"/>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46" name="AutoShape 2" descr="10410.jpg">
          <a:extLst>
            <a:ext uri="{FF2B5EF4-FFF2-40B4-BE49-F238E27FC236}">
              <a16:creationId xmlns:a16="http://schemas.microsoft.com/office/drawing/2014/main" id="{57A0B2A0-DD7B-4915-B146-208DCC8BFDDB}"/>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47" name="AutoShape 2" descr="10410.jpg">
          <a:extLst>
            <a:ext uri="{FF2B5EF4-FFF2-40B4-BE49-F238E27FC236}">
              <a16:creationId xmlns:a16="http://schemas.microsoft.com/office/drawing/2014/main" id="{A04E8669-6D54-4DD4-A6B3-738B19A27B85}"/>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48" name="AutoShape 2" descr="10410.jpg">
          <a:extLst>
            <a:ext uri="{FF2B5EF4-FFF2-40B4-BE49-F238E27FC236}">
              <a16:creationId xmlns:a16="http://schemas.microsoft.com/office/drawing/2014/main" id="{23E1340C-788D-4F90-A82A-E5454089FFB3}"/>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49" name="AutoShape 2" descr="10410.jpg">
          <a:extLst>
            <a:ext uri="{FF2B5EF4-FFF2-40B4-BE49-F238E27FC236}">
              <a16:creationId xmlns:a16="http://schemas.microsoft.com/office/drawing/2014/main" id="{9270685D-4E91-4BBA-98D8-1889C8421E3D}"/>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50" name="AutoShape 2" descr="10410.jpg">
          <a:extLst>
            <a:ext uri="{FF2B5EF4-FFF2-40B4-BE49-F238E27FC236}">
              <a16:creationId xmlns:a16="http://schemas.microsoft.com/office/drawing/2014/main" id="{8D0F48D6-5408-4002-9025-65D126EC1011}"/>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51" name="AutoShape 2" descr="10410.jpg">
          <a:extLst>
            <a:ext uri="{FF2B5EF4-FFF2-40B4-BE49-F238E27FC236}">
              <a16:creationId xmlns:a16="http://schemas.microsoft.com/office/drawing/2014/main" id="{1A7E313C-6BF5-40C0-B37C-3F4E876F8B60}"/>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52" name="AutoShape 2" descr="10410.jpg">
          <a:extLst>
            <a:ext uri="{FF2B5EF4-FFF2-40B4-BE49-F238E27FC236}">
              <a16:creationId xmlns:a16="http://schemas.microsoft.com/office/drawing/2014/main" id="{B0E22A01-EC73-402C-A61E-68D6E2EB2EC5}"/>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53" name="AutoShape 2" descr="10410.jpg">
          <a:extLst>
            <a:ext uri="{FF2B5EF4-FFF2-40B4-BE49-F238E27FC236}">
              <a16:creationId xmlns:a16="http://schemas.microsoft.com/office/drawing/2014/main" id="{601D6CE1-BA8A-4360-8EBA-D524C131F4E8}"/>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54" name="AutoShape 2" descr="10410.jpg">
          <a:extLst>
            <a:ext uri="{FF2B5EF4-FFF2-40B4-BE49-F238E27FC236}">
              <a16:creationId xmlns:a16="http://schemas.microsoft.com/office/drawing/2014/main" id="{BE607BDB-E225-4158-9478-592415ED7414}"/>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55" name="AutoShape 2" descr="10410.jpg">
          <a:extLst>
            <a:ext uri="{FF2B5EF4-FFF2-40B4-BE49-F238E27FC236}">
              <a16:creationId xmlns:a16="http://schemas.microsoft.com/office/drawing/2014/main" id="{817D89AE-BFA6-42BF-950B-AE3DDA182857}"/>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56" name="AutoShape 2" descr="10410.jpg">
          <a:extLst>
            <a:ext uri="{FF2B5EF4-FFF2-40B4-BE49-F238E27FC236}">
              <a16:creationId xmlns:a16="http://schemas.microsoft.com/office/drawing/2014/main" id="{44E13C98-4E60-44A6-9B54-E01B01609F22}"/>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57" name="AutoShape 2" descr="10410.jpg">
          <a:extLst>
            <a:ext uri="{FF2B5EF4-FFF2-40B4-BE49-F238E27FC236}">
              <a16:creationId xmlns:a16="http://schemas.microsoft.com/office/drawing/2014/main" id="{D5A2F253-ED2F-4F6C-951D-FE4A3590F9AA}"/>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58" name="AutoShape 2" descr="10410.jpg">
          <a:extLst>
            <a:ext uri="{FF2B5EF4-FFF2-40B4-BE49-F238E27FC236}">
              <a16:creationId xmlns:a16="http://schemas.microsoft.com/office/drawing/2014/main" id="{62D0DFFF-62E9-4DBB-9E26-E8FE7501ABD4}"/>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59" name="AutoShape 2" descr="10410.jpg">
          <a:extLst>
            <a:ext uri="{FF2B5EF4-FFF2-40B4-BE49-F238E27FC236}">
              <a16:creationId xmlns:a16="http://schemas.microsoft.com/office/drawing/2014/main" id="{FF20927A-0616-4AA5-A9F7-4DAD0C7C57A6}"/>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60" name="AutoShape 2" descr="10410.jpg">
          <a:extLst>
            <a:ext uri="{FF2B5EF4-FFF2-40B4-BE49-F238E27FC236}">
              <a16:creationId xmlns:a16="http://schemas.microsoft.com/office/drawing/2014/main" id="{17D776B5-B5B4-4003-B51F-D5163DA1BC2E}"/>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61" name="AutoShape 2" descr="10410.jpg">
          <a:extLst>
            <a:ext uri="{FF2B5EF4-FFF2-40B4-BE49-F238E27FC236}">
              <a16:creationId xmlns:a16="http://schemas.microsoft.com/office/drawing/2014/main" id="{B497AE05-83DF-4593-9671-F0E6D7D66EA6}"/>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62" name="AutoShape 2" descr="10410.jpg">
          <a:extLst>
            <a:ext uri="{FF2B5EF4-FFF2-40B4-BE49-F238E27FC236}">
              <a16:creationId xmlns:a16="http://schemas.microsoft.com/office/drawing/2014/main" id="{1DFAB0E5-4DD4-400A-A9F4-A67D64397794}"/>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63" name="AutoShape 2" descr="10410.jpg">
          <a:extLst>
            <a:ext uri="{FF2B5EF4-FFF2-40B4-BE49-F238E27FC236}">
              <a16:creationId xmlns:a16="http://schemas.microsoft.com/office/drawing/2014/main" id="{4CD3E251-86E0-4280-B2C2-4072918AB91D}"/>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64" name="AutoShape 2" descr="10410.jpg">
          <a:extLst>
            <a:ext uri="{FF2B5EF4-FFF2-40B4-BE49-F238E27FC236}">
              <a16:creationId xmlns:a16="http://schemas.microsoft.com/office/drawing/2014/main" id="{7D5CDEC6-3F3C-4F5F-AF96-A04F2BC389AF}"/>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65" name="AutoShape 2" descr="10410.jpg">
          <a:extLst>
            <a:ext uri="{FF2B5EF4-FFF2-40B4-BE49-F238E27FC236}">
              <a16:creationId xmlns:a16="http://schemas.microsoft.com/office/drawing/2014/main" id="{FD479124-619E-44AD-8C0B-D20B1BF4E628}"/>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66" name="AutoShape 2" descr="10410.jpg">
          <a:extLst>
            <a:ext uri="{FF2B5EF4-FFF2-40B4-BE49-F238E27FC236}">
              <a16:creationId xmlns:a16="http://schemas.microsoft.com/office/drawing/2014/main" id="{067BFFED-3A37-4C5B-98B0-395738E31673}"/>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67" name="AutoShape 2" descr="10410.jpg">
          <a:extLst>
            <a:ext uri="{FF2B5EF4-FFF2-40B4-BE49-F238E27FC236}">
              <a16:creationId xmlns:a16="http://schemas.microsoft.com/office/drawing/2014/main" id="{C997A1CA-DB37-4602-88B7-5D1861213B9F}"/>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68" name="AutoShape 2" descr="10410.jpg">
          <a:extLst>
            <a:ext uri="{FF2B5EF4-FFF2-40B4-BE49-F238E27FC236}">
              <a16:creationId xmlns:a16="http://schemas.microsoft.com/office/drawing/2014/main" id="{7AAF06A8-53F7-4486-A40C-8D8AB35BBB7F}"/>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69" name="AutoShape 2" descr="10410.jpg">
          <a:extLst>
            <a:ext uri="{FF2B5EF4-FFF2-40B4-BE49-F238E27FC236}">
              <a16:creationId xmlns:a16="http://schemas.microsoft.com/office/drawing/2014/main" id="{21EA86BB-E7FB-46C1-BA9C-D97C455FFCE6}"/>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70" name="AutoShape 2" descr="10410.jpg">
          <a:extLst>
            <a:ext uri="{FF2B5EF4-FFF2-40B4-BE49-F238E27FC236}">
              <a16:creationId xmlns:a16="http://schemas.microsoft.com/office/drawing/2014/main" id="{5C37A843-0CCD-4E47-96FF-6C0B2533B964}"/>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71" name="AutoShape 2" descr="10410.jpg">
          <a:extLst>
            <a:ext uri="{FF2B5EF4-FFF2-40B4-BE49-F238E27FC236}">
              <a16:creationId xmlns:a16="http://schemas.microsoft.com/office/drawing/2014/main" id="{2B916F27-C97E-47EE-8565-3F96C050FE24}"/>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72" name="AutoShape 2" descr="10410.jpg">
          <a:extLst>
            <a:ext uri="{FF2B5EF4-FFF2-40B4-BE49-F238E27FC236}">
              <a16:creationId xmlns:a16="http://schemas.microsoft.com/office/drawing/2014/main" id="{DD195920-D836-47C7-8209-14D515AA69DD}"/>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73" name="AutoShape 2" descr="10410.jpg">
          <a:extLst>
            <a:ext uri="{FF2B5EF4-FFF2-40B4-BE49-F238E27FC236}">
              <a16:creationId xmlns:a16="http://schemas.microsoft.com/office/drawing/2014/main" id="{4354846C-EBE8-4263-A085-03322D6D7B0A}"/>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74" name="AutoShape 2" descr="10410.jpg">
          <a:extLst>
            <a:ext uri="{FF2B5EF4-FFF2-40B4-BE49-F238E27FC236}">
              <a16:creationId xmlns:a16="http://schemas.microsoft.com/office/drawing/2014/main" id="{3378C73E-43F2-4A43-9967-A282C5342F3D}"/>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15</xdr:col>
      <xdr:colOff>0</xdr:colOff>
      <xdr:row>16</xdr:row>
      <xdr:rowOff>0</xdr:rowOff>
    </xdr:from>
    <xdr:ext cx="0" cy="171450"/>
    <xdr:sp macro="" textlink="">
      <xdr:nvSpPr>
        <xdr:cNvPr id="275" name="AutoShape 2" descr="10410.jpg">
          <a:extLst>
            <a:ext uri="{FF2B5EF4-FFF2-40B4-BE49-F238E27FC236}">
              <a16:creationId xmlns:a16="http://schemas.microsoft.com/office/drawing/2014/main" id="{FB113341-D3E0-4888-821B-A68B0D574A58}"/>
            </a:ext>
          </a:extLst>
        </xdr:cNvPr>
        <xdr:cNvSpPr>
          <a:spLocks noChangeAspect="1" noChangeArrowheads="1"/>
        </xdr:cNvSpPr>
      </xdr:nvSpPr>
      <xdr:spPr bwMode="auto">
        <a:xfrm>
          <a:off x="27384375" y="7648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wsDr>
</file>

<file path=xl/drawings/drawing4.xml><?xml version="1.0" encoding="utf-8"?>
<xdr:wsDr xmlns:xdr="http://schemas.openxmlformats.org/drawingml/2006/spreadsheetDrawing" xmlns:a="http://schemas.openxmlformats.org/drawingml/2006/main">
  <xdr:twoCellAnchor editAs="oneCell">
    <xdr:from>
      <xdr:col>0</xdr:col>
      <xdr:colOff>57150</xdr:colOff>
      <xdr:row>0</xdr:row>
      <xdr:rowOff>66676</xdr:rowOff>
    </xdr:from>
    <xdr:to>
      <xdr:col>1</xdr:col>
      <xdr:colOff>330617</xdr:colOff>
      <xdr:row>3</xdr:row>
      <xdr:rowOff>28576</xdr:rowOff>
    </xdr:to>
    <xdr:pic>
      <xdr:nvPicPr>
        <xdr:cNvPr id="2" name="Picture 1">
          <a:extLst>
            <a:ext uri="{FF2B5EF4-FFF2-40B4-BE49-F238E27FC236}">
              <a16:creationId xmlns:a16="http://schemas.microsoft.com/office/drawing/2014/main" id="{77C57915-A7B7-4268-8F39-99BB12B16229}"/>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270" t="4824" r="3077" b="5044"/>
        <a:stretch/>
      </xdr:blipFill>
      <xdr:spPr>
        <a:xfrm>
          <a:off x="57150" y="66676"/>
          <a:ext cx="1264067" cy="5334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24</xdr:col>
      <xdr:colOff>0</xdr:colOff>
      <xdr:row>42</xdr:row>
      <xdr:rowOff>0</xdr:rowOff>
    </xdr:from>
    <xdr:to>
      <xdr:col>24</xdr:col>
      <xdr:colOff>295275</xdr:colOff>
      <xdr:row>89</xdr:row>
      <xdr:rowOff>13455</xdr:rowOff>
    </xdr:to>
    <xdr:sp macro="" textlink="">
      <xdr:nvSpPr>
        <xdr:cNvPr id="2" name="AutoShape 2" descr="10410.jpg">
          <a:extLst>
            <a:ext uri="{FF2B5EF4-FFF2-40B4-BE49-F238E27FC236}">
              <a16:creationId xmlns:a16="http://schemas.microsoft.com/office/drawing/2014/main" id="{1661A020-16AB-4B3E-BFBB-630750DD2308}"/>
            </a:ext>
          </a:extLst>
        </xdr:cNvPr>
        <xdr:cNvSpPr>
          <a:spLocks noChangeAspect="1" noChangeArrowheads="1"/>
        </xdr:cNvSpPr>
      </xdr:nvSpPr>
      <xdr:spPr bwMode="auto">
        <a:xfrm>
          <a:off x="65465325" y="101622225"/>
          <a:ext cx="295275" cy="6008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21</xdr:col>
      <xdr:colOff>0</xdr:colOff>
      <xdr:row>42</xdr:row>
      <xdr:rowOff>0</xdr:rowOff>
    </xdr:from>
    <xdr:to>
      <xdr:col>21</xdr:col>
      <xdr:colOff>0</xdr:colOff>
      <xdr:row>42</xdr:row>
      <xdr:rowOff>171450</xdr:rowOff>
    </xdr:to>
    <xdr:sp macro="" textlink="">
      <xdr:nvSpPr>
        <xdr:cNvPr id="3" name="AutoShape 2" descr="10410.jpg">
          <a:extLst>
            <a:ext uri="{FF2B5EF4-FFF2-40B4-BE49-F238E27FC236}">
              <a16:creationId xmlns:a16="http://schemas.microsoft.com/office/drawing/2014/main" id="{50597425-99C3-42D1-BA0E-DE608D372DE5}"/>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24</xdr:col>
      <xdr:colOff>0</xdr:colOff>
      <xdr:row>42</xdr:row>
      <xdr:rowOff>0</xdr:rowOff>
    </xdr:from>
    <xdr:to>
      <xdr:col>24</xdr:col>
      <xdr:colOff>295275</xdr:colOff>
      <xdr:row>89</xdr:row>
      <xdr:rowOff>13455</xdr:rowOff>
    </xdr:to>
    <xdr:sp macro="" textlink="">
      <xdr:nvSpPr>
        <xdr:cNvPr id="4" name="AutoShape 2" descr="10410.jpg">
          <a:extLst>
            <a:ext uri="{FF2B5EF4-FFF2-40B4-BE49-F238E27FC236}">
              <a16:creationId xmlns:a16="http://schemas.microsoft.com/office/drawing/2014/main" id="{E9344487-0631-4578-A9E2-F9940E763489}"/>
            </a:ext>
          </a:extLst>
        </xdr:cNvPr>
        <xdr:cNvSpPr>
          <a:spLocks noChangeAspect="1" noChangeArrowheads="1"/>
        </xdr:cNvSpPr>
      </xdr:nvSpPr>
      <xdr:spPr bwMode="auto">
        <a:xfrm>
          <a:off x="65465325" y="101622225"/>
          <a:ext cx="295275" cy="6008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20</xdr:col>
      <xdr:colOff>0</xdr:colOff>
      <xdr:row>42</xdr:row>
      <xdr:rowOff>0</xdr:rowOff>
    </xdr:from>
    <xdr:to>
      <xdr:col>21</xdr:col>
      <xdr:colOff>62901</xdr:colOff>
      <xdr:row>44</xdr:row>
      <xdr:rowOff>104775</xdr:rowOff>
    </xdr:to>
    <xdr:pic>
      <xdr:nvPicPr>
        <xdr:cNvPr id="5" name="Picture 1">
          <a:extLst>
            <a:ext uri="{FF2B5EF4-FFF2-40B4-BE49-F238E27FC236}">
              <a16:creationId xmlns:a16="http://schemas.microsoft.com/office/drawing/2014/main" id="{BC27F300-128C-48F1-8B2B-BFA7FBE8C98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01622225"/>
          <a:ext cx="1434501"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25</xdr:col>
      <xdr:colOff>0</xdr:colOff>
      <xdr:row>42</xdr:row>
      <xdr:rowOff>0</xdr:rowOff>
    </xdr:from>
    <xdr:to>
      <xdr:col>25</xdr:col>
      <xdr:colOff>295275</xdr:colOff>
      <xdr:row>89</xdr:row>
      <xdr:rowOff>13455</xdr:rowOff>
    </xdr:to>
    <xdr:sp macro="" textlink="">
      <xdr:nvSpPr>
        <xdr:cNvPr id="6" name="AutoShape 2" descr="10410.jpg">
          <a:extLst>
            <a:ext uri="{FF2B5EF4-FFF2-40B4-BE49-F238E27FC236}">
              <a16:creationId xmlns:a16="http://schemas.microsoft.com/office/drawing/2014/main" id="{E29F7982-ACE0-4E20-A741-CEC48115A9DA}"/>
            </a:ext>
          </a:extLst>
        </xdr:cNvPr>
        <xdr:cNvSpPr>
          <a:spLocks noChangeAspect="1" noChangeArrowheads="1"/>
        </xdr:cNvSpPr>
      </xdr:nvSpPr>
      <xdr:spPr bwMode="auto">
        <a:xfrm>
          <a:off x="66074925" y="101622225"/>
          <a:ext cx="295275" cy="6008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22</xdr:col>
      <xdr:colOff>0</xdr:colOff>
      <xdr:row>42</xdr:row>
      <xdr:rowOff>0</xdr:rowOff>
    </xdr:from>
    <xdr:to>
      <xdr:col>22</xdr:col>
      <xdr:colOff>0</xdr:colOff>
      <xdr:row>42</xdr:row>
      <xdr:rowOff>171450</xdr:rowOff>
    </xdr:to>
    <xdr:sp macro="" textlink="">
      <xdr:nvSpPr>
        <xdr:cNvPr id="7" name="AutoShape 2" descr="10410.jpg">
          <a:extLst>
            <a:ext uri="{FF2B5EF4-FFF2-40B4-BE49-F238E27FC236}">
              <a16:creationId xmlns:a16="http://schemas.microsoft.com/office/drawing/2014/main" id="{482DB23B-0763-4654-85F8-5930D9DBE48B}"/>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25</xdr:col>
      <xdr:colOff>0</xdr:colOff>
      <xdr:row>42</xdr:row>
      <xdr:rowOff>0</xdr:rowOff>
    </xdr:from>
    <xdr:to>
      <xdr:col>25</xdr:col>
      <xdr:colOff>295275</xdr:colOff>
      <xdr:row>89</xdr:row>
      <xdr:rowOff>13455</xdr:rowOff>
    </xdr:to>
    <xdr:sp macro="" textlink="">
      <xdr:nvSpPr>
        <xdr:cNvPr id="8" name="AutoShape 2" descr="10410.jpg">
          <a:extLst>
            <a:ext uri="{FF2B5EF4-FFF2-40B4-BE49-F238E27FC236}">
              <a16:creationId xmlns:a16="http://schemas.microsoft.com/office/drawing/2014/main" id="{299FF6D3-76EC-4104-A2DC-8FCA7949550E}"/>
            </a:ext>
          </a:extLst>
        </xdr:cNvPr>
        <xdr:cNvSpPr>
          <a:spLocks noChangeAspect="1" noChangeArrowheads="1"/>
        </xdr:cNvSpPr>
      </xdr:nvSpPr>
      <xdr:spPr bwMode="auto">
        <a:xfrm>
          <a:off x="66074925" y="101622225"/>
          <a:ext cx="295275" cy="6008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20</xdr:col>
      <xdr:colOff>0</xdr:colOff>
      <xdr:row>55</xdr:row>
      <xdr:rowOff>0</xdr:rowOff>
    </xdr:from>
    <xdr:to>
      <xdr:col>21</xdr:col>
      <xdr:colOff>54684</xdr:colOff>
      <xdr:row>68</xdr:row>
      <xdr:rowOff>64967</xdr:rowOff>
    </xdr:to>
    <xdr:pic>
      <xdr:nvPicPr>
        <xdr:cNvPr id="9" name="Picture 1">
          <a:extLst>
            <a:ext uri="{FF2B5EF4-FFF2-40B4-BE49-F238E27FC236}">
              <a16:creationId xmlns:a16="http://schemas.microsoft.com/office/drawing/2014/main" id="{1188887C-852F-4136-AE71-98F0A19CA773}"/>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62722125" y="137969625"/>
          <a:ext cx="1426284" cy="71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21</xdr:col>
      <xdr:colOff>0</xdr:colOff>
      <xdr:row>42</xdr:row>
      <xdr:rowOff>0</xdr:rowOff>
    </xdr:from>
    <xdr:ext cx="0" cy="171450"/>
    <xdr:sp macro="" textlink="">
      <xdr:nvSpPr>
        <xdr:cNvPr id="10" name="AutoShape 2" descr="10410.jpg">
          <a:extLst>
            <a:ext uri="{FF2B5EF4-FFF2-40B4-BE49-F238E27FC236}">
              <a16:creationId xmlns:a16="http://schemas.microsoft.com/office/drawing/2014/main" id="{88EC31AD-2137-4D67-B619-DD33ADDF52C0}"/>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11" name="AutoShape 2" descr="10410.jpg">
          <a:extLst>
            <a:ext uri="{FF2B5EF4-FFF2-40B4-BE49-F238E27FC236}">
              <a16:creationId xmlns:a16="http://schemas.microsoft.com/office/drawing/2014/main" id="{10994C67-0769-4568-954D-01AFFE869D6C}"/>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42</xdr:row>
      <xdr:rowOff>0</xdr:rowOff>
    </xdr:from>
    <xdr:ext cx="295275" cy="5895077"/>
    <xdr:sp macro="" textlink="">
      <xdr:nvSpPr>
        <xdr:cNvPr id="12" name="AutoShape 2" descr="10410.jpg">
          <a:extLst>
            <a:ext uri="{FF2B5EF4-FFF2-40B4-BE49-F238E27FC236}">
              <a16:creationId xmlns:a16="http://schemas.microsoft.com/office/drawing/2014/main" id="{3131A5CC-6E0A-4D1D-A44B-BDE75EA3D69E}"/>
            </a:ext>
          </a:extLst>
        </xdr:cNvPr>
        <xdr:cNvSpPr>
          <a:spLocks noChangeAspect="1" noChangeArrowheads="1"/>
        </xdr:cNvSpPr>
      </xdr:nvSpPr>
      <xdr:spPr bwMode="auto">
        <a:xfrm>
          <a:off x="65465325" y="101622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13" name="AutoShape 2" descr="10410.jpg">
          <a:extLst>
            <a:ext uri="{FF2B5EF4-FFF2-40B4-BE49-F238E27FC236}">
              <a16:creationId xmlns:a16="http://schemas.microsoft.com/office/drawing/2014/main" id="{D2A8830F-8EBC-40C1-A7BE-8F74177F81B2}"/>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42</xdr:row>
      <xdr:rowOff>0</xdr:rowOff>
    </xdr:from>
    <xdr:ext cx="295275" cy="5895077"/>
    <xdr:sp macro="" textlink="">
      <xdr:nvSpPr>
        <xdr:cNvPr id="14" name="AutoShape 2" descr="10410.jpg">
          <a:extLst>
            <a:ext uri="{FF2B5EF4-FFF2-40B4-BE49-F238E27FC236}">
              <a16:creationId xmlns:a16="http://schemas.microsoft.com/office/drawing/2014/main" id="{D244B127-E676-4255-AE74-BCF407C08C1F}"/>
            </a:ext>
          </a:extLst>
        </xdr:cNvPr>
        <xdr:cNvSpPr>
          <a:spLocks noChangeAspect="1" noChangeArrowheads="1"/>
        </xdr:cNvSpPr>
      </xdr:nvSpPr>
      <xdr:spPr bwMode="auto">
        <a:xfrm>
          <a:off x="65465325" y="101622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42</xdr:row>
      <xdr:rowOff>0</xdr:rowOff>
    </xdr:from>
    <xdr:ext cx="295275" cy="5895077"/>
    <xdr:sp macro="" textlink="">
      <xdr:nvSpPr>
        <xdr:cNvPr id="15" name="AutoShape 2" descr="10410.jpg">
          <a:extLst>
            <a:ext uri="{FF2B5EF4-FFF2-40B4-BE49-F238E27FC236}">
              <a16:creationId xmlns:a16="http://schemas.microsoft.com/office/drawing/2014/main" id="{5C2B322C-698C-46EC-BC88-78799457D61C}"/>
            </a:ext>
          </a:extLst>
        </xdr:cNvPr>
        <xdr:cNvSpPr>
          <a:spLocks noChangeAspect="1" noChangeArrowheads="1"/>
        </xdr:cNvSpPr>
      </xdr:nvSpPr>
      <xdr:spPr bwMode="auto">
        <a:xfrm>
          <a:off x="66074925" y="101622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16" name="AutoShape 2" descr="10410.jpg">
          <a:extLst>
            <a:ext uri="{FF2B5EF4-FFF2-40B4-BE49-F238E27FC236}">
              <a16:creationId xmlns:a16="http://schemas.microsoft.com/office/drawing/2014/main" id="{C3E1CEEE-FCB1-4E03-B1F0-592AFBC98E93}"/>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42</xdr:row>
      <xdr:rowOff>0</xdr:rowOff>
    </xdr:from>
    <xdr:ext cx="295275" cy="5895077"/>
    <xdr:sp macro="" textlink="">
      <xdr:nvSpPr>
        <xdr:cNvPr id="17" name="AutoShape 2" descr="10410.jpg">
          <a:extLst>
            <a:ext uri="{FF2B5EF4-FFF2-40B4-BE49-F238E27FC236}">
              <a16:creationId xmlns:a16="http://schemas.microsoft.com/office/drawing/2014/main" id="{72C76D25-3DBB-404F-80F2-461984EA7777}"/>
            </a:ext>
          </a:extLst>
        </xdr:cNvPr>
        <xdr:cNvSpPr>
          <a:spLocks noChangeAspect="1" noChangeArrowheads="1"/>
        </xdr:cNvSpPr>
      </xdr:nvSpPr>
      <xdr:spPr bwMode="auto">
        <a:xfrm>
          <a:off x="66074925" y="101622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18" name="AutoShape 2" descr="10410.jpg">
          <a:extLst>
            <a:ext uri="{FF2B5EF4-FFF2-40B4-BE49-F238E27FC236}">
              <a16:creationId xmlns:a16="http://schemas.microsoft.com/office/drawing/2014/main" id="{55091793-348E-4CD0-864E-2930CA89FA5D}"/>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19" name="AutoShape 2" descr="10410.jpg">
          <a:extLst>
            <a:ext uri="{FF2B5EF4-FFF2-40B4-BE49-F238E27FC236}">
              <a16:creationId xmlns:a16="http://schemas.microsoft.com/office/drawing/2014/main" id="{92DE6B4E-78E5-4815-A084-695B8965AF36}"/>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28</xdr:row>
      <xdr:rowOff>0</xdr:rowOff>
    </xdr:from>
    <xdr:ext cx="295275" cy="5895077"/>
    <xdr:sp macro="" textlink="">
      <xdr:nvSpPr>
        <xdr:cNvPr id="20" name="AutoShape 2" descr="10410.jpg">
          <a:extLst>
            <a:ext uri="{FF2B5EF4-FFF2-40B4-BE49-F238E27FC236}">
              <a16:creationId xmlns:a16="http://schemas.microsoft.com/office/drawing/2014/main" id="{284D83AF-98CF-4FEC-9B59-85AF40F6F27A}"/>
            </a:ext>
          </a:extLst>
        </xdr:cNvPr>
        <xdr:cNvSpPr>
          <a:spLocks noChangeAspect="1" noChangeArrowheads="1"/>
        </xdr:cNvSpPr>
      </xdr:nvSpPr>
      <xdr:spPr bwMode="auto">
        <a:xfrm>
          <a:off x="65465325" y="788384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28</xdr:row>
      <xdr:rowOff>0</xdr:rowOff>
    </xdr:from>
    <xdr:ext cx="0" cy="171450"/>
    <xdr:sp macro="" textlink="">
      <xdr:nvSpPr>
        <xdr:cNvPr id="21" name="AutoShape 2" descr="10410.jpg">
          <a:extLst>
            <a:ext uri="{FF2B5EF4-FFF2-40B4-BE49-F238E27FC236}">
              <a16:creationId xmlns:a16="http://schemas.microsoft.com/office/drawing/2014/main" id="{A39E1E2B-C2B5-4458-ABCE-BD01B724A4C6}"/>
            </a:ext>
          </a:extLst>
        </xdr:cNvPr>
        <xdr:cNvSpPr>
          <a:spLocks noChangeAspect="1" noChangeArrowheads="1"/>
        </xdr:cNvSpPr>
      </xdr:nvSpPr>
      <xdr:spPr bwMode="auto">
        <a:xfrm>
          <a:off x="64093725" y="788384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28</xdr:row>
      <xdr:rowOff>0</xdr:rowOff>
    </xdr:from>
    <xdr:ext cx="295275" cy="5895077"/>
    <xdr:sp macro="" textlink="">
      <xdr:nvSpPr>
        <xdr:cNvPr id="22" name="AutoShape 2" descr="10410.jpg">
          <a:extLst>
            <a:ext uri="{FF2B5EF4-FFF2-40B4-BE49-F238E27FC236}">
              <a16:creationId xmlns:a16="http://schemas.microsoft.com/office/drawing/2014/main" id="{F68EE6D8-2F63-4731-9933-26691EC3DAD7}"/>
            </a:ext>
          </a:extLst>
        </xdr:cNvPr>
        <xdr:cNvSpPr>
          <a:spLocks noChangeAspect="1" noChangeArrowheads="1"/>
        </xdr:cNvSpPr>
      </xdr:nvSpPr>
      <xdr:spPr bwMode="auto">
        <a:xfrm>
          <a:off x="65465325" y="788384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28</xdr:row>
      <xdr:rowOff>0</xdr:rowOff>
    </xdr:from>
    <xdr:ext cx="295275" cy="5895077"/>
    <xdr:sp macro="" textlink="">
      <xdr:nvSpPr>
        <xdr:cNvPr id="23" name="AutoShape 2" descr="10410.jpg">
          <a:extLst>
            <a:ext uri="{FF2B5EF4-FFF2-40B4-BE49-F238E27FC236}">
              <a16:creationId xmlns:a16="http://schemas.microsoft.com/office/drawing/2014/main" id="{3ECD959E-BC99-4A3B-845F-1A5153105B88}"/>
            </a:ext>
          </a:extLst>
        </xdr:cNvPr>
        <xdr:cNvSpPr>
          <a:spLocks noChangeAspect="1" noChangeArrowheads="1"/>
        </xdr:cNvSpPr>
      </xdr:nvSpPr>
      <xdr:spPr bwMode="auto">
        <a:xfrm>
          <a:off x="66074925" y="788384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28</xdr:row>
      <xdr:rowOff>0</xdr:rowOff>
    </xdr:from>
    <xdr:ext cx="0" cy="171450"/>
    <xdr:sp macro="" textlink="">
      <xdr:nvSpPr>
        <xdr:cNvPr id="24" name="AutoShape 2" descr="10410.jpg">
          <a:extLst>
            <a:ext uri="{FF2B5EF4-FFF2-40B4-BE49-F238E27FC236}">
              <a16:creationId xmlns:a16="http://schemas.microsoft.com/office/drawing/2014/main" id="{CADABDB7-412C-462E-B4FD-04537E7A513A}"/>
            </a:ext>
          </a:extLst>
        </xdr:cNvPr>
        <xdr:cNvSpPr>
          <a:spLocks noChangeAspect="1" noChangeArrowheads="1"/>
        </xdr:cNvSpPr>
      </xdr:nvSpPr>
      <xdr:spPr bwMode="auto">
        <a:xfrm>
          <a:off x="65465325" y="788384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28</xdr:row>
      <xdr:rowOff>0</xdr:rowOff>
    </xdr:from>
    <xdr:ext cx="295275" cy="5895077"/>
    <xdr:sp macro="" textlink="">
      <xdr:nvSpPr>
        <xdr:cNvPr id="25" name="AutoShape 2" descr="10410.jpg">
          <a:extLst>
            <a:ext uri="{FF2B5EF4-FFF2-40B4-BE49-F238E27FC236}">
              <a16:creationId xmlns:a16="http://schemas.microsoft.com/office/drawing/2014/main" id="{B275E9EE-9970-4F1D-8A3D-D8B48623D469}"/>
            </a:ext>
          </a:extLst>
        </xdr:cNvPr>
        <xdr:cNvSpPr>
          <a:spLocks noChangeAspect="1" noChangeArrowheads="1"/>
        </xdr:cNvSpPr>
      </xdr:nvSpPr>
      <xdr:spPr bwMode="auto">
        <a:xfrm>
          <a:off x="66074925" y="788384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28</xdr:row>
      <xdr:rowOff>0</xdr:rowOff>
    </xdr:from>
    <xdr:ext cx="0" cy="171450"/>
    <xdr:sp macro="" textlink="">
      <xdr:nvSpPr>
        <xdr:cNvPr id="26" name="AutoShape 2" descr="10410.jpg">
          <a:extLst>
            <a:ext uri="{FF2B5EF4-FFF2-40B4-BE49-F238E27FC236}">
              <a16:creationId xmlns:a16="http://schemas.microsoft.com/office/drawing/2014/main" id="{4AD44037-3689-409C-87B1-E5C1AE51695F}"/>
            </a:ext>
          </a:extLst>
        </xdr:cNvPr>
        <xdr:cNvSpPr>
          <a:spLocks noChangeAspect="1" noChangeArrowheads="1"/>
        </xdr:cNvSpPr>
      </xdr:nvSpPr>
      <xdr:spPr bwMode="auto">
        <a:xfrm>
          <a:off x="64093725" y="788384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28</xdr:row>
      <xdr:rowOff>0</xdr:rowOff>
    </xdr:from>
    <xdr:ext cx="0" cy="171450"/>
    <xdr:sp macro="" textlink="">
      <xdr:nvSpPr>
        <xdr:cNvPr id="27" name="AutoShape 2" descr="10410.jpg">
          <a:extLst>
            <a:ext uri="{FF2B5EF4-FFF2-40B4-BE49-F238E27FC236}">
              <a16:creationId xmlns:a16="http://schemas.microsoft.com/office/drawing/2014/main" id="{460D965A-B589-48AB-8897-DF33E6D8748A}"/>
            </a:ext>
          </a:extLst>
        </xdr:cNvPr>
        <xdr:cNvSpPr>
          <a:spLocks noChangeAspect="1" noChangeArrowheads="1"/>
        </xdr:cNvSpPr>
      </xdr:nvSpPr>
      <xdr:spPr bwMode="auto">
        <a:xfrm>
          <a:off x="65465325" y="788384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28" name="AutoShape 2" descr="10410.jpg">
          <a:extLst>
            <a:ext uri="{FF2B5EF4-FFF2-40B4-BE49-F238E27FC236}">
              <a16:creationId xmlns:a16="http://schemas.microsoft.com/office/drawing/2014/main" id="{766B73D9-62E7-4E98-B2A0-3EE0433CF9DE}"/>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29" name="AutoShape 2" descr="10410.jpg">
          <a:extLst>
            <a:ext uri="{FF2B5EF4-FFF2-40B4-BE49-F238E27FC236}">
              <a16:creationId xmlns:a16="http://schemas.microsoft.com/office/drawing/2014/main" id="{BD2E3ABB-4CEB-49D4-B4B9-D67FDE58C47A}"/>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30" name="AutoShape 2" descr="10410.jpg">
          <a:extLst>
            <a:ext uri="{FF2B5EF4-FFF2-40B4-BE49-F238E27FC236}">
              <a16:creationId xmlns:a16="http://schemas.microsoft.com/office/drawing/2014/main" id="{820D1EE0-9A5B-41C2-BA40-042667E35601}"/>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31" name="AutoShape 2" descr="10410.jpg">
          <a:extLst>
            <a:ext uri="{FF2B5EF4-FFF2-40B4-BE49-F238E27FC236}">
              <a16:creationId xmlns:a16="http://schemas.microsoft.com/office/drawing/2014/main" id="{D9DD7325-FF79-4C36-BCC5-80E9025112F6}"/>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32" name="AutoShape 2" descr="10410.jpg">
          <a:extLst>
            <a:ext uri="{FF2B5EF4-FFF2-40B4-BE49-F238E27FC236}">
              <a16:creationId xmlns:a16="http://schemas.microsoft.com/office/drawing/2014/main" id="{0CBED892-8FB0-4F34-ABE0-21F738047FBC}"/>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33" name="AutoShape 2" descr="10410.jpg">
          <a:extLst>
            <a:ext uri="{FF2B5EF4-FFF2-40B4-BE49-F238E27FC236}">
              <a16:creationId xmlns:a16="http://schemas.microsoft.com/office/drawing/2014/main" id="{8084EF90-29D4-49B8-B71F-8072D0D4010D}"/>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34" name="AutoShape 2" descr="10410.jpg">
          <a:extLst>
            <a:ext uri="{FF2B5EF4-FFF2-40B4-BE49-F238E27FC236}">
              <a16:creationId xmlns:a16="http://schemas.microsoft.com/office/drawing/2014/main" id="{4C91EEBC-2C41-4C55-8ED4-595C5A1B7EDE}"/>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35" name="AutoShape 2" descr="10410.jpg">
          <a:extLst>
            <a:ext uri="{FF2B5EF4-FFF2-40B4-BE49-F238E27FC236}">
              <a16:creationId xmlns:a16="http://schemas.microsoft.com/office/drawing/2014/main" id="{D8692EBE-8465-40BA-9B98-16FC7B66D076}"/>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42</xdr:row>
      <xdr:rowOff>0</xdr:rowOff>
    </xdr:from>
    <xdr:ext cx="295275" cy="5895077"/>
    <xdr:sp macro="" textlink="">
      <xdr:nvSpPr>
        <xdr:cNvPr id="36" name="AutoShape 2" descr="10410.jpg">
          <a:extLst>
            <a:ext uri="{FF2B5EF4-FFF2-40B4-BE49-F238E27FC236}">
              <a16:creationId xmlns:a16="http://schemas.microsoft.com/office/drawing/2014/main" id="{03B4A3BB-2090-44DC-8702-8D14A11A65F0}"/>
            </a:ext>
          </a:extLst>
        </xdr:cNvPr>
        <xdr:cNvSpPr>
          <a:spLocks noChangeAspect="1" noChangeArrowheads="1"/>
        </xdr:cNvSpPr>
      </xdr:nvSpPr>
      <xdr:spPr bwMode="auto">
        <a:xfrm>
          <a:off x="65465325" y="101622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37" name="AutoShape 2" descr="10410.jpg">
          <a:extLst>
            <a:ext uri="{FF2B5EF4-FFF2-40B4-BE49-F238E27FC236}">
              <a16:creationId xmlns:a16="http://schemas.microsoft.com/office/drawing/2014/main" id="{6C251584-CD9C-405F-A083-1469A43A15A1}"/>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42</xdr:row>
      <xdr:rowOff>0</xdr:rowOff>
    </xdr:from>
    <xdr:ext cx="295275" cy="5895077"/>
    <xdr:sp macro="" textlink="">
      <xdr:nvSpPr>
        <xdr:cNvPr id="38" name="AutoShape 2" descr="10410.jpg">
          <a:extLst>
            <a:ext uri="{FF2B5EF4-FFF2-40B4-BE49-F238E27FC236}">
              <a16:creationId xmlns:a16="http://schemas.microsoft.com/office/drawing/2014/main" id="{EC8E7609-D393-43B7-B83D-65861BF9350C}"/>
            </a:ext>
          </a:extLst>
        </xdr:cNvPr>
        <xdr:cNvSpPr>
          <a:spLocks noChangeAspect="1" noChangeArrowheads="1"/>
        </xdr:cNvSpPr>
      </xdr:nvSpPr>
      <xdr:spPr bwMode="auto">
        <a:xfrm>
          <a:off x="65465325" y="101622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42</xdr:row>
      <xdr:rowOff>0</xdr:rowOff>
    </xdr:from>
    <xdr:ext cx="295275" cy="5895077"/>
    <xdr:sp macro="" textlink="">
      <xdr:nvSpPr>
        <xdr:cNvPr id="39" name="AutoShape 2" descr="10410.jpg">
          <a:extLst>
            <a:ext uri="{FF2B5EF4-FFF2-40B4-BE49-F238E27FC236}">
              <a16:creationId xmlns:a16="http://schemas.microsoft.com/office/drawing/2014/main" id="{75EBA9A4-615F-4F9E-9F86-8C5DC2E97584}"/>
            </a:ext>
          </a:extLst>
        </xdr:cNvPr>
        <xdr:cNvSpPr>
          <a:spLocks noChangeAspect="1" noChangeArrowheads="1"/>
        </xdr:cNvSpPr>
      </xdr:nvSpPr>
      <xdr:spPr bwMode="auto">
        <a:xfrm>
          <a:off x="66074925" y="101622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40" name="AutoShape 2" descr="10410.jpg">
          <a:extLst>
            <a:ext uri="{FF2B5EF4-FFF2-40B4-BE49-F238E27FC236}">
              <a16:creationId xmlns:a16="http://schemas.microsoft.com/office/drawing/2014/main" id="{2564764A-582E-4A1B-9D51-BE4C4938FF6E}"/>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42</xdr:row>
      <xdr:rowOff>0</xdr:rowOff>
    </xdr:from>
    <xdr:ext cx="295275" cy="5895077"/>
    <xdr:sp macro="" textlink="">
      <xdr:nvSpPr>
        <xdr:cNvPr id="41" name="AutoShape 2" descr="10410.jpg">
          <a:extLst>
            <a:ext uri="{FF2B5EF4-FFF2-40B4-BE49-F238E27FC236}">
              <a16:creationId xmlns:a16="http://schemas.microsoft.com/office/drawing/2014/main" id="{A0CCC9B7-6B6E-4BEA-9FBB-26831E58A889}"/>
            </a:ext>
          </a:extLst>
        </xdr:cNvPr>
        <xdr:cNvSpPr>
          <a:spLocks noChangeAspect="1" noChangeArrowheads="1"/>
        </xdr:cNvSpPr>
      </xdr:nvSpPr>
      <xdr:spPr bwMode="auto">
        <a:xfrm>
          <a:off x="66074925" y="101622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42" name="AutoShape 2" descr="10410.jpg">
          <a:extLst>
            <a:ext uri="{FF2B5EF4-FFF2-40B4-BE49-F238E27FC236}">
              <a16:creationId xmlns:a16="http://schemas.microsoft.com/office/drawing/2014/main" id="{E9365C96-B58E-4FE8-B932-10D06FEF2F75}"/>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43" name="AutoShape 2" descr="10410.jpg">
          <a:extLst>
            <a:ext uri="{FF2B5EF4-FFF2-40B4-BE49-F238E27FC236}">
              <a16:creationId xmlns:a16="http://schemas.microsoft.com/office/drawing/2014/main" id="{5A2D27DF-A821-43B2-BE27-A36009A38974}"/>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44" name="AutoShape 2" descr="10410.jpg">
          <a:extLst>
            <a:ext uri="{FF2B5EF4-FFF2-40B4-BE49-F238E27FC236}">
              <a16:creationId xmlns:a16="http://schemas.microsoft.com/office/drawing/2014/main" id="{CD191093-A513-45B9-B685-B0325D6F38AF}"/>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45" name="AutoShape 2" descr="10410.jpg">
          <a:extLst>
            <a:ext uri="{FF2B5EF4-FFF2-40B4-BE49-F238E27FC236}">
              <a16:creationId xmlns:a16="http://schemas.microsoft.com/office/drawing/2014/main" id="{F3E8CEEE-E234-469C-AD85-E9AE8F72F66B}"/>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46" name="AutoShape 2" descr="10410.jpg">
          <a:extLst>
            <a:ext uri="{FF2B5EF4-FFF2-40B4-BE49-F238E27FC236}">
              <a16:creationId xmlns:a16="http://schemas.microsoft.com/office/drawing/2014/main" id="{951C0F0B-14A1-4BE7-8319-55F74644A01C}"/>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47" name="AutoShape 2" descr="10410.jpg">
          <a:extLst>
            <a:ext uri="{FF2B5EF4-FFF2-40B4-BE49-F238E27FC236}">
              <a16:creationId xmlns:a16="http://schemas.microsoft.com/office/drawing/2014/main" id="{BC512DD5-BEB8-42BD-A247-A99EEAF7C7E4}"/>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48" name="AutoShape 2" descr="10410.jpg">
          <a:extLst>
            <a:ext uri="{FF2B5EF4-FFF2-40B4-BE49-F238E27FC236}">
              <a16:creationId xmlns:a16="http://schemas.microsoft.com/office/drawing/2014/main" id="{327C6CD8-EAB4-4B8B-A591-8077FE09F59D}"/>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42</xdr:row>
      <xdr:rowOff>0</xdr:rowOff>
    </xdr:from>
    <xdr:ext cx="1423615" cy="485775"/>
    <xdr:pic>
      <xdr:nvPicPr>
        <xdr:cNvPr id="49" name="Picture 1">
          <a:extLst>
            <a:ext uri="{FF2B5EF4-FFF2-40B4-BE49-F238E27FC236}">
              <a16:creationId xmlns:a16="http://schemas.microsoft.com/office/drawing/2014/main" id="{7B0DF775-1786-41FF-BE65-4F76EFC1BD1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0162222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42</xdr:row>
      <xdr:rowOff>0</xdr:rowOff>
    </xdr:from>
    <xdr:ext cx="0" cy="171450"/>
    <xdr:sp macro="" textlink="">
      <xdr:nvSpPr>
        <xdr:cNvPr id="50" name="AutoShape 2" descr="10410.jpg">
          <a:extLst>
            <a:ext uri="{FF2B5EF4-FFF2-40B4-BE49-F238E27FC236}">
              <a16:creationId xmlns:a16="http://schemas.microsoft.com/office/drawing/2014/main" id="{3C3FE8CD-96FB-4FF7-A6DA-BDAF39A41554}"/>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51" name="AutoShape 2" descr="10410.jpg">
          <a:extLst>
            <a:ext uri="{FF2B5EF4-FFF2-40B4-BE49-F238E27FC236}">
              <a16:creationId xmlns:a16="http://schemas.microsoft.com/office/drawing/2014/main" id="{392B8458-768A-4B2E-AF45-FA44BC754DB4}"/>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52" name="AutoShape 2" descr="10410.jpg">
          <a:extLst>
            <a:ext uri="{FF2B5EF4-FFF2-40B4-BE49-F238E27FC236}">
              <a16:creationId xmlns:a16="http://schemas.microsoft.com/office/drawing/2014/main" id="{47D2FC4A-B77C-4801-A1DE-2E5BAABBF1F4}"/>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53" name="AutoShape 2" descr="10410.jpg">
          <a:extLst>
            <a:ext uri="{FF2B5EF4-FFF2-40B4-BE49-F238E27FC236}">
              <a16:creationId xmlns:a16="http://schemas.microsoft.com/office/drawing/2014/main" id="{624C3CEB-9C08-4B7E-BE74-6A9DDC0DB99F}"/>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54" name="AutoShape 2" descr="10410.jpg">
          <a:extLst>
            <a:ext uri="{FF2B5EF4-FFF2-40B4-BE49-F238E27FC236}">
              <a16:creationId xmlns:a16="http://schemas.microsoft.com/office/drawing/2014/main" id="{2D0FE52B-A4D3-4CE4-A439-670101A7F6F7}"/>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55" name="AutoShape 2" descr="10410.jpg">
          <a:extLst>
            <a:ext uri="{FF2B5EF4-FFF2-40B4-BE49-F238E27FC236}">
              <a16:creationId xmlns:a16="http://schemas.microsoft.com/office/drawing/2014/main" id="{F566D79D-A49D-4814-9822-3ADFBECC96D7}"/>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42</xdr:row>
      <xdr:rowOff>0</xdr:rowOff>
    </xdr:from>
    <xdr:ext cx="1423615" cy="485775"/>
    <xdr:pic>
      <xdr:nvPicPr>
        <xdr:cNvPr id="56" name="Picture 1">
          <a:extLst>
            <a:ext uri="{FF2B5EF4-FFF2-40B4-BE49-F238E27FC236}">
              <a16:creationId xmlns:a16="http://schemas.microsoft.com/office/drawing/2014/main" id="{2A6F3F42-EB05-4A92-B3CA-8098DC92490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0162222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42</xdr:row>
      <xdr:rowOff>0</xdr:rowOff>
    </xdr:from>
    <xdr:ext cx="0" cy="171450"/>
    <xdr:sp macro="" textlink="">
      <xdr:nvSpPr>
        <xdr:cNvPr id="57" name="AutoShape 2" descr="10410.jpg">
          <a:extLst>
            <a:ext uri="{FF2B5EF4-FFF2-40B4-BE49-F238E27FC236}">
              <a16:creationId xmlns:a16="http://schemas.microsoft.com/office/drawing/2014/main" id="{C0374974-52DB-41AB-AFF8-AA70B0401862}"/>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58" name="AutoShape 2" descr="10410.jpg">
          <a:extLst>
            <a:ext uri="{FF2B5EF4-FFF2-40B4-BE49-F238E27FC236}">
              <a16:creationId xmlns:a16="http://schemas.microsoft.com/office/drawing/2014/main" id="{3E7DD612-0EE5-42C9-B108-863914FE473F}"/>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59" name="AutoShape 2" descr="10410.jpg">
          <a:extLst>
            <a:ext uri="{FF2B5EF4-FFF2-40B4-BE49-F238E27FC236}">
              <a16:creationId xmlns:a16="http://schemas.microsoft.com/office/drawing/2014/main" id="{DE89A19A-3F7D-48F2-9CE6-FA313049C58F}"/>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60" name="AutoShape 2" descr="10410.jpg">
          <a:extLst>
            <a:ext uri="{FF2B5EF4-FFF2-40B4-BE49-F238E27FC236}">
              <a16:creationId xmlns:a16="http://schemas.microsoft.com/office/drawing/2014/main" id="{BD13359C-D56D-4F6D-9E48-2E957A25A680}"/>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61" name="AutoShape 2" descr="10410.jpg">
          <a:extLst>
            <a:ext uri="{FF2B5EF4-FFF2-40B4-BE49-F238E27FC236}">
              <a16:creationId xmlns:a16="http://schemas.microsoft.com/office/drawing/2014/main" id="{AF597E72-679D-442A-BBE6-0C677CB11E9C}"/>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62" name="AutoShape 2" descr="10410.jpg">
          <a:extLst>
            <a:ext uri="{FF2B5EF4-FFF2-40B4-BE49-F238E27FC236}">
              <a16:creationId xmlns:a16="http://schemas.microsoft.com/office/drawing/2014/main" id="{4CA639C7-A6F4-4355-AE6E-EF945314C3FE}"/>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42</xdr:row>
      <xdr:rowOff>0</xdr:rowOff>
    </xdr:from>
    <xdr:ext cx="1423615" cy="485775"/>
    <xdr:pic>
      <xdr:nvPicPr>
        <xdr:cNvPr id="63" name="Picture 1">
          <a:extLst>
            <a:ext uri="{FF2B5EF4-FFF2-40B4-BE49-F238E27FC236}">
              <a16:creationId xmlns:a16="http://schemas.microsoft.com/office/drawing/2014/main" id="{314CDCF0-19D5-46C5-B016-0AC7AFA48D4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0162222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42</xdr:row>
      <xdr:rowOff>0</xdr:rowOff>
    </xdr:from>
    <xdr:ext cx="0" cy="171450"/>
    <xdr:sp macro="" textlink="">
      <xdr:nvSpPr>
        <xdr:cNvPr id="64" name="AutoShape 2" descr="10410.jpg">
          <a:extLst>
            <a:ext uri="{FF2B5EF4-FFF2-40B4-BE49-F238E27FC236}">
              <a16:creationId xmlns:a16="http://schemas.microsoft.com/office/drawing/2014/main" id="{AD8BBD03-4774-48AC-9CA6-58E753E22E47}"/>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65" name="AutoShape 2" descr="10410.jpg">
          <a:extLst>
            <a:ext uri="{FF2B5EF4-FFF2-40B4-BE49-F238E27FC236}">
              <a16:creationId xmlns:a16="http://schemas.microsoft.com/office/drawing/2014/main" id="{4460BE84-DD06-47FA-99B4-95713F327795}"/>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66" name="AutoShape 2" descr="10410.jpg">
          <a:extLst>
            <a:ext uri="{FF2B5EF4-FFF2-40B4-BE49-F238E27FC236}">
              <a16:creationId xmlns:a16="http://schemas.microsoft.com/office/drawing/2014/main" id="{ABEB8B4C-95E4-42BC-B7A9-3B6854E619D0}"/>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67" name="AutoShape 2" descr="10410.jpg">
          <a:extLst>
            <a:ext uri="{FF2B5EF4-FFF2-40B4-BE49-F238E27FC236}">
              <a16:creationId xmlns:a16="http://schemas.microsoft.com/office/drawing/2014/main" id="{31EA86B2-5377-45EC-AF7B-43F731164295}"/>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68" name="AutoShape 2" descr="10410.jpg">
          <a:extLst>
            <a:ext uri="{FF2B5EF4-FFF2-40B4-BE49-F238E27FC236}">
              <a16:creationId xmlns:a16="http://schemas.microsoft.com/office/drawing/2014/main" id="{BC79B911-082B-4DC9-8270-9ED0966F8F7B}"/>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69" name="AutoShape 2" descr="10410.jpg">
          <a:extLst>
            <a:ext uri="{FF2B5EF4-FFF2-40B4-BE49-F238E27FC236}">
              <a16:creationId xmlns:a16="http://schemas.microsoft.com/office/drawing/2014/main" id="{21D43928-248F-427E-A5C2-16ED25F78768}"/>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42</xdr:row>
      <xdr:rowOff>0</xdr:rowOff>
    </xdr:from>
    <xdr:ext cx="1423615" cy="485775"/>
    <xdr:pic>
      <xdr:nvPicPr>
        <xdr:cNvPr id="70" name="Picture 1">
          <a:extLst>
            <a:ext uri="{FF2B5EF4-FFF2-40B4-BE49-F238E27FC236}">
              <a16:creationId xmlns:a16="http://schemas.microsoft.com/office/drawing/2014/main" id="{14F425AD-3590-4452-B3BE-384891B85E3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0162222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42</xdr:row>
      <xdr:rowOff>0</xdr:rowOff>
    </xdr:from>
    <xdr:ext cx="0" cy="171450"/>
    <xdr:sp macro="" textlink="">
      <xdr:nvSpPr>
        <xdr:cNvPr id="71" name="AutoShape 2" descr="10410.jpg">
          <a:extLst>
            <a:ext uri="{FF2B5EF4-FFF2-40B4-BE49-F238E27FC236}">
              <a16:creationId xmlns:a16="http://schemas.microsoft.com/office/drawing/2014/main" id="{C91A8F15-1A75-4F40-8ED8-3CCCDB10FC30}"/>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72" name="AutoShape 2" descr="10410.jpg">
          <a:extLst>
            <a:ext uri="{FF2B5EF4-FFF2-40B4-BE49-F238E27FC236}">
              <a16:creationId xmlns:a16="http://schemas.microsoft.com/office/drawing/2014/main" id="{DB46E047-2E7F-4A4D-9826-CD8CA634FC4B}"/>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73" name="AutoShape 2" descr="10410.jpg">
          <a:extLst>
            <a:ext uri="{FF2B5EF4-FFF2-40B4-BE49-F238E27FC236}">
              <a16:creationId xmlns:a16="http://schemas.microsoft.com/office/drawing/2014/main" id="{6AD59EFD-0CDA-4DFE-81C8-57865FE5267D}"/>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42</xdr:row>
      <xdr:rowOff>0</xdr:rowOff>
    </xdr:from>
    <xdr:ext cx="0" cy="171450"/>
    <xdr:sp macro="" textlink="">
      <xdr:nvSpPr>
        <xdr:cNvPr id="74" name="AutoShape 2" descr="10410.jpg">
          <a:extLst>
            <a:ext uri="{FF2B5EF4-FFF2-40B4-BE49-F238E27FC236}">
              <a16:creationId xmlns:a16="http://schemas.microsoft.com/office/drawing/2014/main" id="{DD941032-033F-4801-BF93-4642979A69BA}"/>
            </a:ext>
          </a:extLst>
        </xdr:cNvPr>
        <xdr:cNvSpPr>
          <a:spLocks noChangeAspect="1" noChangeArrowheads="1"/>
        </xdr:cNvSpPr>
      </xdr:nvSpPr>
      <xdr:spPr bwMode="auto">
        <a:xfrm>
          <a:off x="640937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42</xdr:row>
      <xdr:rowOff>0</xdr:rowOff>
    </xdr:from>
    <xdr:ext cx="0" cy="171450"/>
    <xdr:sp macro="" textlink="">
      <xdr:nvSpPr>
        <xdr:cNvPr id="75" name="AutoShape 2" descr="10410.jpg">
          <a:extLst>
            <a:ext uri="{FF2B5EF4-FFF2-40B4-BE49-F238E27FC236}">
              <a16:creationId xmlns:a16="http://schemas.microsoft.com/office/drawing/2014/main" id="{3ED71D25-69E9-4225-B453-76D38E39C625}"/>
            </a:ext>
          </a:extLst>
        </xdr:cNvPr>
        <xdr:cNvSpPr>
          <a:spLocks noChangeAspect="1" noChangeArrowheads="1"/>
        </xdr:cNvSpPr>
      </xdr:nvSpPr>
      <xdr:spPr bwMode="auto">
        <a:xfrm>
          <a:off x="65465325" y="101622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76" name="AutoShape 2" descr="10410.jpg">
          <a:extLst>
            <a:ext uri="{FF2B5EF4-FFF2-40B4-BE49-F238E27FC236}">
              <a16:creationId xmlns:a16="http://schemas.microsoft.com/office/drawing/2014/main" id="{2F6ACD2A-0EF8-48C4-8A5C-873E36BA2009}"/>
            </a:ext>
          </a:extLst>
        </xdr:cNvPr>
        <xdr:cNvSpPr>
          <a:spLocks noChangeAspect="1" noChangeArrowheads="1"/>
        </xdr:cNvSpPr>
      </xdr:nvSpPr>
      <xdr:spPr bwMode="auto">
        <a:xfrm>
          <a:off x="640937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77" name="AutoShape 2" descr="10410.jpg">
          <a:extLst>
            <a:ext uri="{FF2B5EF4-FFF2-40B4-BE49-F238E27FC236}">
              <a16:creationId xmlns:a16="http://schemas.microsoft.com/office/drawing/2014/main" id="{6B6E7378-2F22-4736-B4C9-CAE6FE32EB87}"/>
            </a:ext>
          </a:extLst>
        </xdr:cNvPr>
        <xdr:cNvSpPr>
          <a:spLocks noChangeAspect="1" noChangeArrowheads="1"/>
        </xdr:cNvSpPr>
      </xdr:nvSpPr>
      <xdr:spPr bwMode="auto">
        <a:xfrm>
          <a:off x="654653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78" name="AutoShape 2" descr="10410.jpg">
          <a:extLst>
            <a:ext uri="{FF2B5EF4-FFF2-40B4-BE49-F238E27FC236}">
              <a16:creationId xmlns:a16="http://schemas.microsoft.com/office/drawing/2014/main" id="{B5778466-00C5-48DE-9C95-43E92EE823D0}"/>
            </a:ext>
          </a:extLst>
        </xdr:cNvPr>
        <xdr:cNvSpPr>
          <a:spLocks noChangeAspect="1" noChangeArrowheads="1"/>
        </xdr:cNvSpPr>
      </xdr:nvSpPr>
      <xdr:spPr bwMode="auto">
        <a:xfrm>
          <a:off x="640937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79" name="AutoShape 2" descr="10410.jpg">
          <a:extLst>
            <a:ext uri="{FF2B5EF4-FFF2-40B4-BE49-F238E27FC236}">
              <a16:creationId xmlns:a16="http://schemas.microsoft.com/office/drawing/2014/main" id="{AEAE206F-7EC6-4C0E-A5DC-658031274F13}"/>
            </a:ext>
          </a:extLst>
        </xdr:cNvPr>
        <xdr:cNvSpPr>
          <a:spLocks noChangeAspect="1" noChangeArrowheads="1"/>
        </xdr:cNvSpPr>
      </xdr:nvSpPr>
      <xdr:spPr bwMode="auto">
        <a:xfrm>
          <a:off x="654653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3</xdr:row>
      <xdr:rowOff>0</xdr:rowOff>
    </xdr:from>
    <xdr:ext cx="295275" cy="6029224"/>
    <xdr:sp macro="" textlink="">
      <xdr:nvSpPr>
        <xdr:cNvPr id="80" name="AutoShape 2" descr="10410.jpg">
          <a:extLst>
            <a:ext uri="{FF2B5EF4-FFF2-40B4-BE49-F238E27FC236}">
              <a16:creationId xmlns:a16="http://schemas.microsoft.com/office/drawing/2014/main" id="{FEB439B3-AE90-4FB5-BB7D-B2BCA23B0B17}"/>
            </a:ext>
          </a:extLst>
        </xdr:cNvPr>
        <xdr:cNvSpPr>
          <a:spLocks noChangeAspect="1" noChangeArrowheads="1"/>
        </xdr:cNvSpPr>
      </xdr:nvSpPr>
      <xdr:spPr bwMode="auto">
        <a:xfrm>
          <a:off x="65465325" y="17364075"/>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81" name="AutoShape 2" descr="10410.jpg">
          <a:extLst>
            <a:ext uri="{FF2B5EF4-FFF2-40B4-BE49-F238E27FC236}">
              <a16:creationId xmlns:a16="http://schemas.microsoft.com/office/drawing/2014/main" id="{F1C4C24F-5B52-425E-B0AA-72FCA4767939}"/>
            </a:ext>
          </a:extLst>
        </xdr:cNvPr>
        <xdr:cNvSpPr>
          <a:spLocks noChangeAspect="1" noChangeArrowheads="1"/>
        </xdr:cNvSpPr>
      </xdr:nvSpPr>
      <xdr:spPr bwMode="auto">
        <a:xfrm>
          <a:off x="64093725" y="173640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3</xdr:row>
      <xdr:rowOff>0</xdr:rowOff>
    </xdr:from>
    <xdr:ext cx="295275" cy="6029224"/>
    <xdr:sp macro="" textlink="">
      <xdr:nvSpPr>
        <xdr:cNvPr id="82" name="AutoShape 2" descr="10410.jpg">
          <a:extLst>
            <a:ext uri="{FF2B5EF4-FFF2-40B4-BE49-F238E27FC236}">
              <a16:creationId xmlns:a16="http://schemas.microsoft.com/office/drawing/2014/main" id="{076F2674-A651-43B6-9E77-83D666A09CE3}"/>
            </a:ext>
          </a:extLst>
        </xdr:cNvPr>
        <xdr:cNvSpPr>
          <a:spLocks noChangeAspect="1" noChangeArrowheads="1"/>
        </xdr:cNvSpPr>
      </xdr:nvSpPr>
      <xdr:spPr bwMode="auto">
        <a:xfrm>
          <a:off x="65465325" y="17364075"/>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3</xdr:row>
      <xdr:rowOff>0</xdr:rowOff>
    </xdr:from>
    <xdr:ext cx="1423615" cy="485775"/>
    <xdr:pic>
      <xdr:nvPicPr>
        <xdr:cNvPr id="83" name="Picture 1">
          <a:extLst>
            <a:ext uri="{FF2B5EF4-FFF2-40B4-BE49-F238E27FC236}">
              <a16:creationId xmlns:a16="http://schemas.microsoft.com/office/drawing/2014/main" id="{5BC30328-9F12-4510-B36F-E35539808FA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736407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25</xdr:col>
      <xdr:colOff>0</xdr:colOff>
      <xdr:row>3</xdr:row>
      <xdr:rowOff>0</xdr:rowOff>
    </xdr:from>
    <xdr:ext cx="295275" cy="6029224"/>
    <xdr:sp macro="" textlink="">
      <xdr:nvSpPr>
        <xdr:cNvPr id="84" name="AutoShape 2" descr="10410.jpg">
          <a:extLst>
            <a:ext uri="{FF2B5EF4-FFF2-40B4-BE49-F238E27FC236}">
              <a16:creationId xmlns:a16="http://schemas.microsoft.com/office/drawing/2014/main" id="{9268E78F-AE1E-42EA-9229-9E0D1E2D32C8}"/>
            </a:ext>
          </a:extLst>
        </xdr:cNvPr>
        <xdr:cNvSpPr>
          <a:spLocks noChangeAspect="1" noChangeArrowheads="1"/>
        </xdr:cNvSpPr>
      </xdr:nvSpPr>
      <xdr:spPr bwMode="auto">
        <a:xfrm>
          <a:off x="66074925" y="17364075"/>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85" name="AutoShape 2" descr="10410.jpg">
          <a:extLst>
            <a:ext uri="{FF2B5EF4-FFF2-40B4-BE49-F238E27FC236}">
              <a16:creationId xmlns:a16="http://schemas.microsoft.com/office/drawing/2014/main" id="{C42DD741-40A3-43FE-88F0-4E966FAC96C6}"/>
            </a:ext>
          </a:extLst>
        </xdr:cNvPr>
        <xdr:cNvSpPr>
          <a:spLocks noChangeAspect="1" noChangeArrowheads="1"/>
        </xdr:cNvSpPr>
      </xdr:nvSpPr>
      <xdr:spPr bwMode="auto">
        <a:xfrm>
          <a:off x="65465325" y="173640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3</xdr:row>
      <xdr:rowOff>0</xdr:rowOff>
    </xdr:from>
    <xdr:ext cx="295275" cy="6029224"/>
    <xdr:sp macro="" textlink="">
      <xdr:nvSpPr>
        <xdr:cNvPr id="86" name="AutoShape 2" descr="10410.jpg">
          <a:extLst>
            <a:ext uri="{FF2B5EF4-FFF2-40B4-BE49-F238E27FC236}">
              <a16:creationId xmlns:a16="http://schemas.microsoft.com/office/drawing/2014/main" id="{B2A63BA7-4A46-414E-AF7C-F68EDEE02161}"/>
            </a:ext>
          </a:extLst>
        </xdr:cNvPr>
        <xdr:cNvSpPr>
          <a:spLocks noChangeAspect="1" noChangeArrowheads="1"/>
        </xdr:cNvSpPr>
      </xdr:nvSpPr>
      <xdr:spPr bwMode="auto">
        <a:xfrm>
          <a:off x="66074925" y="17364075"/>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87" name="AutoShape 2" descr="10410.jpg">
          <a:extLst>
            <a:ext uri="{FF2B5EF4-FFF2-40B4-BE49-F238E27FC236}">
              <a16:creationId xmlns:a16="http://schemas.microsoft.com/office/drawing/2014/main" id="{B02AED04-733A-4358-9C1F-8F7564172A5C}"/>
            </a:ext>
          </a:extLst>
        </xdr:cNvPr>
        <xdr:cNvSpPr>
          <a:spLocks noChangeAspect="1" noChangeArrowheads="1"/>
        </xdr:cNvSpPr>
      </xdr:nvSpPr>
      <xdr:spPr bwMode="auto">
        <a:xfrm>
          <a:off x="64093725" y="173640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88" name="AutoShape 2" descr="10410.jpg">
          <a:extLst>
            <a:ext uri="{FF2B5EF4-FFF2-40B4-BE49-F238E27FC236}">
              <a16:creationId xmlns:a16="http://schemas.microsoft.com/office/drawing/2014/main" id="{8D44A37F-F96A-4E04-9863-5A2368EDED78}"/>
            </a:ext>
          </a:extLst>
        </xdr:cNvPr>
        <xdr:cNvSpPr>
          <a:spLocks noChangeAspect="1" noChangeArrowheads="1"/>
        </xdr:cNvSpPr>
      </xdr:nvSpPr>
      <xdr:spPr bwMode="auto">
        <a:xfrm>
          <a:off x="65465325" y="173640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3</xdr:row>
      <xdr:rowOff>0</xdr:rowOff>
    </xdr:from>
    <xdr:ext cx="295275" cy="5895077"/>
    <xdr:sp macro="" textlink="">
      <xdr:nvSpPr>
        <xdr:cNvPr id="89" name="AutoShape 2" descr="10410.jpg">
          <a:extLst>
            <a:ext uri="{FF2B5EF4-FFF2-40B4-BE49-F238E27FC236}">
              <a16:creationId xmlns:a16="http://schemas.microsoft.com/office/drawing/2014/main" id="{172549FB-806F-48A8-819E-C782DB2D94C0}"/>
            </a:ext>
          </a:extLst>
        </xdr:cNvPr>
        <xdr:cNvSpPr>
          <a:spLocks noChangeAspect="1" noChangeArrowheads="1"/>
        </xdr:cNvSpPr>
      </xdr:nvSpPr>
      <xdr:spPr bwMode="auto">
        <a:xfrm>
          <a:off x="65465325" y="325755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90" name="AutoShape 2" descr="10410.jpg">
          <a:extLst>
            <a:ext uri="{FF2B5EF4-FFF2-40B4-BE49-F238E27FC236}">
              <a16:creationId xmlns:a16="http://schemas.microsoft.com/office/drawing/2014/main" id="{723C6EF6-589A-4799-8DA2-B0EFAC701648}"/>
            </a:ext>
          </a:extLst>
        </xdr:cNvPr>
        <xdr:cNvSpPr>
          <a:spLocks noChangeAspect="1" noChangeArrowheads="1"/>
        </xdr:cNvSpPr>
      </xdr:nvSpPr>
      <xdr:spPr bwMode="auto">
        <a:xfrm>
          <a:off x="64093725" y="32575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3</xdr:row>
      <xdr:rowOff>0</xdr:rowOff>
    </xdr:from>
    <xdr:ext cx="295275" cy="5895077"/>
    <xdr:sp macro="" textlink="">
      <xdr:nvSpPr>
        <xdr:cNvPr id="91" name="AutoShape 2" descr="10410.jpg">
          <a:extLst>
            <a:ext uri="{FF2B5EF4-FFF2-40B4-BE49-F238E27FC236}">
              <a16:creationId xmlns:a16="http://schemas.microsoft.com/office/drawing/2014/main" id="{0AE0BA33-BE6F-4D8A-A78E-CB25A617A87B}"/>
            </a:ext>
          </a:extLst>
        </xdr:cNvPr>
        <xdr:cNvSpPr>
          <a:spLocks noChangeAspect="1" noChangeArrowheads="1"/>
        </xdr:cNvSpPr>
      </xdr:nvSpPr>
      <xdr:spPr bwMode="auto">
        <a:xfrm>
          <a:off x="65465325" y="325755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3</xdr:row>
      <xdr:rowOff>0</xdr:rowOff>
    </xdr:from>
    <xdr:ext cx="295275" cy="5895077"/>
    <xdr:sp macro="" textlink="">
      <xdr:nvSpPr>
        <xdr:cNvPr id="92" name="AutoShape 2" descr="10410.jpg">
          <a:extLst>
            <a:ext uri="{FF2B5EF4-FFF2-40B4-BE49-F238E27FC236}">
              <a16:creationId xmlns:a16="http://schemas.microsoft.com/office/drawing/2014/main" id="{AB6C5428-7E2B-4FEF-BFDC-C6574980E924}"/>
            </a:ext>
          </a:extLst>
        </xdr:cNvPr>
        <xdr:cNvSpPr>
          <a:spLocks noChangeAspect="1" noChangeArrowheads="1"/>
        </xdr:cNvSpPr>
      </xdr:nvSpPr>
      <xdr:spPr bwMode="auto">
        <a:xfrm>
          <a:off x="66074925" y="325755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93" name="AutoShape 2" descr="10410.jpg">
          <a:extLst>
            <a:ext uri="{FF2B5EF4-FFF2-40B4-BE49-F238E27FC236}">
              <a16:creationId xmlns:a16="http://schemas.microsoft.com/office/drawing/2014/main" id="{C4FAB3A1-C411-4A30-A567-F0687E59B1B7}"/>
            </a:ext>
          </a:extLst>
        </xdr:cNvPr>
        <xdr:cNvSpPr>
          <a:spLocks noChangeAspect="1" noChangeArrowheads="1"/>
        </xdr:cNvSpPr>
      </xdr:nvSpPr>
      <xdr:spPr bwMode="auto">
        <a:xfrm>
          <a:off x="65465325" y="32575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3</xdr:row>
      <xdr:rowOff>0</xdr:rowOff>
    </xdr:from>
    <xdr:ext cx="295275" cy="5895077"/>
    <xdr:sp macro="" textlink="">
      <xdr:nvSpPr>
        <xdr:cNvPr id="94" name="AutoShape 2" descr="10410.jpg">
          <a:extLst>
            <a:ext uri="{FF2B5EF4-FFF2-40B4-BE49-F238E27FC236}">
              <a16:creationId xmlns:a16="http://schemas.microsoft.com/office/drawing/2014/main" id="{3EAB9667-E71A-4F76-92F5-51B7AEC24B4B}"/>
            </a:ext>
          </a:extLst>
        </xdr:cNvPr>
        <xdr:cNvSpPr>
          <a:spLocks noChangeAspect="1" noChangeArrowheads="1"/>
        </xdr:cNvSpPr>
      </xdr:nvSpPr>
      <xdr:spPr bwMode="auto">
        <a:xfrm>
          <a:off x="66074925" y="325755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95" name="AutoShape 2" descr="10410.jpg">
          <a:extLst>
            <a:ext uri="{FF2B5EF4-FFF2-40B4-BE49-F238E27FC236}">
              <a16:creationId xmlns:a16="http://schemas.microsoft.com/office/drawing/2014/main" id="{55F9BB3F-D82F-4836-A611-D2F17B26EB59}"/>
            </a:ext>
          </a:extLst>
        </xdr:cNvPr>
        <xdr:cNvSpPr>
          <a:spLocks noChangeAspect="1" noChangeArrowheads="1"/>
        </xdr:cNvSpPr>
      </xdr:nvSpPr>
      <xdr:spPr bwMode="auto">
        <a:xfrm>
          <a:off x="64093725" y="32575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96" name="AutoShape 2" descr="10410.jpg">
          <a:extLst>
            <a:ext uri="{FF2B5EF4-FFF2-40B4-BE49-F238E27FC236}">
              <a16:creationId xmlns:a16="http://schemas.microsoft.com/office/drawing/2014/main" id="{0D61EDA1-1D23-4D2C-841D-83D86743A476}"/>
            </a:ext>
          </a:extLst>
        </xdr:cNvPr>
        <xdr:cNvSpPr>
          <a:spLocks noChangeAspect="1" noChangeArrowheads="1"/>
        </xdr:cNvSpPr>
      </xdr:nvSpPr>
      <xdr:spPr bwMode="auto">
        <a:xfrm>
          <a:off x="65465325" y="32575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97" name="AutoShape 2" descr="10410.jpg">
          <a:extLst>
            <a:ext uri="{FF2B5EF4-FFF2-40B4-BE49-F238E27FC236}">
              <a16:creationId xmlns:a16="http://schemas.microsoft.com/office/drawing/2014/main" id="{B9B1BEE2-6AAB-45B3-A874-A75A98995CC8}"/>
            </a:ext>
          </a:extLst>
        </xdr:cNvPr>
        <xdr:cNvSpPr>
          <a:spLocks noChangeAspect="1" noChangeArrowheads="1"/>
        </xdr:cNvSpPr>
      </xdr:nvSpPr>
      <xdr:spPr bwMode="auto">
        <a:xfrm>
          <a:off x="640937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98" name="AutoShape 2" descr="10410.jpg">
          <a:extLst>
            <a:ext uri="{FF2B5EF4-FFF2-40B4-BE49-F238E27FC236}">
              <a16:creationId xmlns:a16="http://schemas.microsoft.com/office/drawing/2014/main" id="{4E63A21D-F4E1-4581-8E86-83BD3B3AB924}"/>
            </a:ext>
          </a:extLst>
        </xdr:cNvPr>
        <xdr:cNvSpPr>
          <a:spLocks noChangeAspect="1" noChangeArrowheads="1"/>
        </xdr:cNvSpPr>
      </xdr:nvSpPr>
      <xdr:spPr bwMode="auto">
        <a:xfrm>
          <a:off x="654653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99" name="AutoShape 2" descr="10410.jpg">
          <a:extLst>
            <a:ext uri="{FF2B5EF4-FFF2-40B4-BE49-F238E27FC236}">
              <a16:creationId xmlns:a16="http://schemas.microsoft.com/office/drawing/2014/main" id="{9B775358-F595-445D-BDB6-AFBA147841DD}"/>
            </a:ext>
          </a:extLst>
        </xdr:cNvPr>
        <xdr:cNvSpPr>
          <a:spLocks noChangeAspect="1" noChangeArrowheads="1"/>
        </xdr:cNvSpPr>
      </xdr:nvSpPr>
      <xdr:spPr bwMode="auto">
        <a:xfrm>
          <a:off x="640937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100" name="AutoShape 2" descr="10410.jpg">
          <a:extLst>
            <a:ext uri="{FF2B5EF4-FFF2-40B4-BE49-F238E27FC236}">
              <a16:creationId xmlns:a16="http://schemas.microsoft.com/office/drawing/2014/main" id="{EDFC936F-3979-4163-870F-3DE899E63606}"/>
            </a:ext>
          </a:extLst>
        </xdr:cNvPr>
        <xdr:cNvSpPr>
          <a:spLocks noChangeAspect="1" noChangeArrowheads="1"/>
        </xdr:cNvSpPr>
      </xdr:nvSpPr>
      <xdr:spPr bwMode="auto">
        <a:xfrm>
          <a:off x="654653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3</xdr:row>
      <xdr:rowOff>0</xdr:rowOff>
    </xdr:from>
    <xdr:ext cx="295275" cy="5895077"/>
    <xdr:sp macro="" textlink="">
      <xdr:nvSpPr>
        <xdr:cNvPr id="101" name="AutoShape 2" descr="10410.jpg">
          <a:extLst>
            <a:ext uri="{FF2B5EF4-FFF2-40B4-BE49-F238E27FC236}">
              <a16:creationId xmlns:a16="http://schemas.microsoft.com/office/drawing/2014/main" id="{ADBEAE10-8E66-45D4-87DD-E41EF1A61B6F}"/>
            </a:ext>
          </a:extLst>
        </xdr:cNvPr>
        <xdr:cNvSpPr>
          <a:spLocks noChangeAspect="1" noChangeArrowheads="1"/>
        </xdr:cNvSpPr>
      </xdr:nvSpPr>
      <xdr:spPr bwMode="auto">
        <a:xfrm>
          <a:off x="65465325" y="173640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102" name="AutoShape 2" descr="10410.jpg">
          <a:extLst>
            <a:ext uri="{FF2B5EF4-FFF2-40B4-BE49-F238E27FC236}">
              <a16:creationId xmlns:a16="http://schemas.microsoft.com/office/drawing/2014/main" id="{EEBA0693-4D9F-4497-8E6B-FE2BEF990080}"/>
            </a:ext>
          </a:extLst>
        </xdr:cNvPr>
        <xdr:cNvSpPr>
          <a:spLocks noChangeAspect="1" noChangeArrowheads="1"/>
        </xdr:cNvSpPr>
      </xdr:nvSpPr>
      <xdr:spPr bwMode="auto">
        <a:xfrm>
          <a:off x="64093725" y="173640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3</xdr:row>
      <xdr:rowOff>0</xdr:rowOff>
    </xdr:from>
    <xdr:ext cx="295275" cy="5895077"/>
    <xdr:sp macro="" textlink="">
      <xdr:nvSpPr>
        <xdr:cNvPr id="103" name="AutoShape 2" descr="10410.jpg">
          <a:extLst>
            <a:ext uri="{FF2B5EF4-FFF2-40B4-BE49-F238E27FC236}">
              <a16:creationId xmlns:a16="http://schemas.microsoft.com/office/drawing/2014/main" id="{A2B79BE7-688C-4D04-8934-2365DF3F179D}"/>
            </a:ext>
          </a:extLst>
        </xdr:cNvPr>
        <xdr:cNvSpPr>
          <a:spLocks noChangeAspect="1" noChangeArrowheads="1"/>
        </xdr:cNvSpPr>
      </xdr:nvSpPr>
      <xdr:spPr bwMode="auto">
        <a:xfrm>
          <a:off x="65465325" y="173640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3</xdr:row>
      <xdr:rowOff>0</xdr:rowOff>
    </xdr:from>
    <xdr:ext cx="295275" cy="5895077"/>
    <xdr:sp macro="" textlink="">
      <xdr:nvSpPr>
        <xdr:cNvPr id="104" name="AutoShape 2" descr="10410.jpg">
          <a:extLst>
            <a:ext uri="{FF2B5EF4-FFF2-40B4-BE49-F238E27FC236}">
              <a16:creationId xmlns:a16="http://schemas.microsoft.com/office/drawing/2014/main" id="{FA08386B-69A3-4CBB-95AA-778631096AD9}"/>
            </a:ext>
          </a:extLst>
        </xdr:cNvPr>
        <xdr:cNvSpPr>
          <a:spLocks noChangeAspect="1" noChangeArrowheads="1"/>
        </xdr:cNvSpPr>
      </xdr:nvSpPr>
      <xdr:spPr bwMode="auto">
        <a:xfrm>
          <a:off x="66074925" y="173640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105" name="AutoShape 2" descr="10410.jpg">
          <a:extLst>
            <a:ext uri="{FF2B5EF4-FFF2-40B4-BE49-F238E27FC236}">
              <a16:creationId xmlns:a16="http://schemas.microsoft.com/office/drawing/2014/main" id="{29587C30-15C7-4C5C-A4C2-B8AB4165B36C}"/>
            </a:ext>
          </a:extLst>
        </xdr:cNvPr>
        <xdr:cNvSpPr>
          <a:spLocks noChangeAspect="1" noChangeArrowheads="1"/>
        </xdr:cNvSpPr>
      </xdr:nvSpPr>
      <xdr:spPr bwMode="auto">
        <a:xfrm>
          <a:off x="65465325" y="173640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3</xdr:row>
      <xdr:rowOff>0</xdr:rowOff>
    </xdr:from>
    <xdr:ext cx="295275" cy="5895077"/>
    <xdr:sp macro="" textlink="">
      <xdr:nvSpPr>
        <xdr:cNvPr id="106" name="AutoShape 2" descr="10410.jpg">
          <a:extLst>
            <a:ext uri="{FF2B5EF4-FFF2-40B4-BE49-F238E27FC236}">
              <a16:creationId xmlns:a16="http://schemas.microsoft.com/office/drawing/2014/main" id="{DA26C327-2393-41CE-8134-214F2DFD6741}"/>
            </a:ext>
          </a:extLst>
        </xdr:cNvPr>
        <xdr:cNvSpPr>
          <a:spLocks noChangeAspect="1" noChangeArrowheads="1"/>
        </xdr:cNvSpPr>
      </xdr:nvSpPr>
      <xdr:spPr bwMode="auto">
        <a:xfrm>
          <a:off x="66074925" y="173640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107" name="AutoShape 2" descr="10410.jpg">
          <a:extLst>
            <a:ext uri="{FF2B5EF4-FFF2-40B4-BE49-F238E27FC236}">
              <a16:creationId xmlns:a16="http://schemas.microsoft.com/office/drawing/2014/main" id="{0C6D692F-0C72-4B86-B166-D9E7CF720BEE}"/>
            </a:ext>
          </a:extLst>
        </xdr:cNvPr>
        <xdr:cNvSpPr>
          <a:spLocks noChangeAspect="1" noChangeArrowheads="1"/>
        </xdr:cNvSpPr>
      </xdr:nvSpPr>
      <xdr:spPr bwMode="auto">
        <a:xfrm>
          <a:off x="64093725" y="245173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108" name="AutoShape 2" descr="10410.jpg">
          <a:extLst>
            <a:ext uri="{FF2B5EF4-FFF2-40B4-BE49-F238E27FC236}">
              <a16:creationId xmlns:a16="http://schemas.microsoft.com/office/drawing/2014/main" id="{BDA61D79-4A0B-4110-90B8-42F39DFC08FF}"/>
            </a:ext>
          </a:extLst>
        </xdr:cNvPr>
        <xdr:cNvSpPr>
          <a:spLocks noChangeAspect="1" noChangeArrowheads="1"/>
        </xdr:cNvSpPr>
      </xdr:nvSpPr>
      <xdr:spPr bwMode="auto">
        <a:xfrm>
          <a:off x="65465325" y="250888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109" name="AutoShape 2" descr="10410.jpg">
          <a:extLst>
            <a:ext uri="{FF2B5EF4-FFF2-40B4-BE49-F238E27FC236}">
              <a16:creationId xmlns:a16="http://schemas.microsoft.com/office/drawing/2014/main" id="{568AFF2E-7F19-4DA2-BB3B-5C72B88CEBAE}"/>
            </a:ext>
          </a:extLst>
        </xdr:cNvPr>
        <xdr:cNvSpPr>
          <a:spLocks noChangeAspect="1" noChangeArrowheads="1"/>
        </xdr:cNvSpPr>
      </xdr:nvSpPr>
      <xdr:spPr bwMode="auto">
        <a:xfrm>
          <a:off x="64093725" y="285654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110" name="AutoShape 2" descr="10410.jpg">
          <a:extLst>
            <a:ext uri="{FF2B5EF4-FFF2-40B4-BE49-F238E27FC236}">
              <a16:creationId xmlns:a16="http://schemas.microsoft.com/office/drawing/2014/main" id="{DE7498F8-03F3-46F3-A9E8-0E38C41F27E3}"/>
            </a:ext>
          </a:extLst>
        </xdr:cNvPr>
        <xdr:cNvSpPr>
          <a:spLocks noChangeAspect="1" noChangeArrowheads="1"/>
        </xdr:cNvSpPr>
      </xdr:nvSpPr>
      <xdr:spPr bwMode="auto">
        <a:xfrm>
          <a:off x="65465325" y="285654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111" name="AutoShape 2" descr="10410.jpg">
          <a:extLst>
            <a:ext uri="{FF2B5EF4-FFF2-40B4-BE49-F238E27FC236}">
              <a16:creationId xmlns:a16="http://schemas.microsoft.com/office/drawing/2014/main" id="{DFCD4F77-F98B-485B-9F24-6C63FB787175}"/>
            </a:ext>
          </a:extLst>
        </xdr:cNvPr>
        <xdr:cNvSpPr>
          <a:spLocks noChangeAspect="1" noChangeArrowheads="1"/>
        </xdr:cNvSpPr>
      </xdr:nvSpPr>
      <xdr:spPr bwMode="auto">
        <a:xfrm>
          <a:off x="64093725" y="285654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112" name="AutoShape 2" descr="10410.jpg">
          <a:extLst>
            <a:ext uri="{FF2B5EF4-FFF2-40B4-BE49-F238E27FC236}">
              <a16:creationId xmlns:a16="http://schemas.microsoft.com/office/drawing/2014/main" id="{FBD7582A-72DC-4958-93A1-A034D5083AAD}"/>
            </a:ext>
          </a:extLst>
        </xdr:cNvPr>
        <xdr:cNvSpPr>
          <a:spLocks noChangeAspect="1" noChangeArrowheads="1"/>
        </xdr:cNvSpPr>
      </xdr:nvSpPr>
      <xdr:spPr bwMode="auto">
        <a:xfrm>
          <a:off x="65465325" y="285654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xdr:row>
      <xdr:rowOff>0</xdr:rowOff>
    </xdr:from>
    <xdr:ext cx="0" cy="171450"/>
    <xdr:sp macro="" textlink="">
      <xdr:nvSpPr>
        <xdr:cNvPr id="113" name="AutoShape 2" descr="10410.jpg">
          <a:extLst>
            <a:ext uri="{FF2B5EF4-FFF2-40B4-BE49-F238E27FC236}">
              <a16:creationId xmlns:a16="http://schemas.microsoft.com/office/drawing/2014/main" id="{BEE34D2A-DF3D-4730-89C9-CE13E3B44FDE}"/>
            </a:ext>
          </a:extLst>
        </xdr:cNvPr>
        <xdr:cNvSpPr>
          <a:spLocks noChangeAspect="1" noChangeArrowheads="1"/>
        </xdr:cNvSpPr>
      </xdr:nvSpPr>
      <xdr:spPr bwMode="auto">
        <a:xfrm>
          <a:off x="64093725" y="293941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4</xdr:row>
      <xdr:rowOff>0</xdr:rowOff>
    </xdr:from>
    <xdr:ext cx="1423615" cy="485775"/>
    <xdr:pic>
      <xdr:nvPicPr>
        <xdr:cNvPr id="114" name="Picture 1">
          <a:extLst>
            <a:ext uri="{FF2B5EF4-FFF2-40B4-BE49-F238E27FC236}">
              <a16:creationId xmlns:a16="http://schemas.microsoft.com/office/drawing/2014/main" id="{EA6408D7-B8FD-43AE-932C-401D3171C62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29394150"/>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4</xdr:row>
      <xdr:rowOff>0</xdr:rowOff>
    </xdr:from>
    <xdr:ext cx="0" cy="171450"/>
    <xdr:sp macro="" textlink="">
      <xdr:nvSpPr>
        <xdr:cNvPr id="115" name="AutoShape 2" descr="10410.jpg">
          <a:extLst>
            <a:ext uri="{FF2B5EF4-FFF2-40B4-BE49-F238E27FC236}">
              <a16:creationId xmlns:a16="http://schemas.microsoft.com/office/drawing/2014/main" id="{CEA9E899-0F3A-47E4-9369-F33FE4E971E7}"/>
            </a:ext>
          </a:extLst>
        </xdr:cNvPr>
        <xdr:cNvSpPr>
          <a:spLocks noChangeAspect="1" noChangeArrowheads="1"/>
        </xdr:cNvSpPr>
      </xdr:nvSpPr>
      <xdr:spPr bwMode="auto">
        <a:xfrm>
          <a:off x="65465325" y="293941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xdr:row>
      <xdr:rowOff>0</xdr:rowOff>
    </xdr:from>
    <xdr:ext cx="0" cy="171450"/>
    <xdr:sp macro="" textlink="">
      <xdr:nvSpPr>
        <xdr:cNvPr id="116" name="AutoShape 2" descr="10410.jpg">
          <a:extLst>
            <a:ext uri="{FF2B5EF4-FFF2-40B4-BE49-F238E27FC236}">
              <a16:creationId xmlns:a16="http://schemas.microsoft.com/office/drawing/2014/main" id="{B744712C-5184-4D1B-9942-46C3047A67CE}"/>
            </a:ext>
          </a:extLst>
        </xdr:cNvPr>
        <xdr:cNvSpPr>
          <a:spLocks noChangeAspect="1" noChangeArrowheads="1"/>
        </xdr:cNvSpPr>
      </xdr:nvSpPr>
      <xdr:spPr bwMode="auto">
        <a:xfrm>
          <a:off x="64093725" y="293941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xdr:row>
      <xdr:rowOff>0</xdr:rowOff>
    </xdr:from>
    <xdr:ext cx="0" cy="171450"/>
    <xdr:sp macro="" textlink="">
      <xdr:nvSpPr>
        <xdr:cNvPr id="117" name="AutoShape 2" descr="10410.jpg">
          <a:extLst>
            <a:ext uri="{FF2B5EF4-FFF2-40B4-BE49-F238E27FC236}">
              <a16:creationId xmlns:a16="http://schemas.microsoft.com/office/drawing/2014/main" id="{288C57D0-D6CE-400E-9355-9C878800371D}"/>
            </a:ext>
          </a:extLst>
        </xdr:cNvPr>
        <xdr:cNvSpPr>
          <a:spLocks noChangeAspect="1" noChangeArrowheads="1"/>
        </xdr:cNvSpPr>
      </xdr:nvSpPr>
      <xdr:spPr bwMode="auto">
        <a:xfrm>
          <a:off x="65465325" y="293941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xdr:row>
      <xdr:rowOff>0</xdr:rowOff>
    </xdr:from>
    <xdr:ext cx="0" cy="171450"/>
    <xdr:sp macro="" textlink="">
      <xdr:nvSpPr>
        <xdr:cNvPr id="118" name="AutoShape 2" descr="10410.jpg">
          <a:extLst>
            <a:ext uri="{FF2B5EF4-FFF2-40B4-BE49-F238E27FC236}">
              <a16:creationId xmlns:a16="http://schemas.microsoft.com/office/drawing/2014/main" id="{C66D13EC-24A4-42EF-AD29-4E7CE9CEDB8C}"/>
            </a:ext>
          </a:extLst>
        </xdr:cNvPr>
        <xdr:cNvSpPr>
          <a:spLocks noChangeAspect="1" noChangeArrowheads="1"/>
        </xdr:cNvSpPr>
      </xdr:nvSpPr>
      <xdr:spPr bwMode="auto">
        <a:xfrm>
          <a:off x="64093725" y="293941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xdr:row>
      <xdr:rowOff>0</xdr:rowOff>
    </xdr:from>
    <xdr:ext cx="0" cy="171450"/>
    <xdr:sp macro="" textlink="">
      <xdr:nvSpPr>
        <xdr:cNvPr id="119" name="AutoShape 2" descr="10410.jpg">
          <a:extLst>
            <a:ext uri="{FF2B5EF4-FFF2-40B4-BE49-F238E27FC236}">
              <a16:creationId xmlns:a16="http://schemas.microsoft.com/office/drawing/2014/main" id="{1F5D8624-EC70-4079-A830-B25CD2C917E9}"/>
            </a:ext>
          </a:extLst>
        </xdr:cNvPr>
        <xdr:cNvSpPr>
          <a:spLocks noChangeAspect="1" noChangeArrowheads="1"/>
        </xdr:cNvSpPr>
      </xdr:nvSpPr>
      <xdr:spPr bwMode="auto">
        <a:xfrm>
          <a:off x="65465325" y="293941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10</xdr:row>
      <xdr:rowOff>0</xdr:rowOff>
    </xdr:from>
    <xdr:ext cx="0" cy="171450"/>
    <xdr:sp macro="" textlink="">
      <xdr:nvSpPr>
        <xdr:cNvPr id="120" name="AutoShape 2" descr="10410.jpg">
          <a:extLst>
            <a:ext uri="{FF2B5EF4-FFF2-40B4-BE49-F238E27FC236}">
              <a16:creationId xmlns:a16="http://schemas.microsoft.com/office/drawing/2014/main" id="{A7AEF951-EC60-457B-8F34-61A70D7E0461}"/>
            </a:ext>
          </a:extLst>
        </xdr:cNvPr>
        <xdr:cNvSpPr>
          <a:spLocks noChangeAspect="1" noChangeArrowheads="1"/>
        </xdr:cNvSpPr>
      </xdr:nvSpPr>
      <xdr:spPr bwMode="auto">
        <a:xfrm>
          <a:off x="64093725" y="33804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10</xdr:row>
      <xdr:rowOff>0</xdr:rowOff>
    </xdr:from>
    <xdr:ext cx="1423615" cy="485775"/>
    <xdr:pic>
      <xdr:nvPicPr>
        <xdr:cNvPr id="121" name="Picture 1">
          <a:extLst>
            <a:ext uri="{FF2B5EF4-FFF2-40B4-BE49-F238E27FC236}">
              <a16:creationId xmlns:a16="http://schemas.microsoft.com/office/drawing/2014/main" id="{EC002578-DAF4-4265-9AD4-320F31ED20E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3380422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10</xdr:row>
      <xdr:rowOff>0</xdr:rowOff>
    </xdr:from>
    <xdr:ext cx="0" cy="171450"/>
    <xdr:sp macro="" textlink="">
      <xdr:nvSpPr>
        <xdr:cNvPr id="122" name="AutoShape 2" descr="10410.jpg">
          <a:extLst>
            <a:ext uri="{FF2B5EF4-FFF2-40B4-BE49-F238E27FC236}">
              <a16:creationId xmlns:a16="http://schemas.microsoft.com/office/drawing/2014/main" id="{8439435E-806E-4C34-9AC8-83CD22B52A00}"/>
            </a:ext>
          </a:extLst>
        </xdr:cNvPr>
        <xdr:cNvSpPr>
          <a:spLocks noChangeAspect="1" noChangeArrowheads="1"/>
        </xdr:cNvSpPr>
      </xdr:nvSpPr>
      <xdr:spPr bwMode="auto">
        <a:xfrm>
          <a:off x="65465325" y="33804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10</xdr:row>
      <xdr:rowOff>0</xdr:rowOff>
    </xdr:from>
    <xdr:ext cx="0" cy="171450"/>
    <xdr:sp macro="" textlink="">
      <xdr:nvSpPr>
        <xdr:cNvPr id="123" name="AutoShape 2" descr="10410.jpg">
          <a:extLst>
            <a:ext uri="{FF2B5EF4-FFF2-40B4-BE49-F238E27FC236}">
              <a16:creationId xmlns:a16="http://schemas.microsoft.com/office/drawing/2014/main" id="{89C54301-9E46-4FF1-8ED2-5990DDA84825}"/>
            </a:ext>
          </a:extLst>
        </xdr:cNvPr>
        <xdr:cNvSpPr>
          <a:spLocks noChangeAspect="1" noChangeArrowheads="1"/>
        </xdr:cNvSpPr>
      </xdr:nvSpPr>
      <xdr:spPr bwMode="auto">
        <a:xfrm>
          <a:off x="64093725" y="33804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10</xdr:row>
      <xdr:rowOff>0</xdr:rowOff>
    </xdr:from>
    <xdr:ext cx="0" cy="171450"/>
    <xdr:sp macro="" textlink="">
      <xdr:nvSpPr>
        <xdr:cNvPr id="124" name="AutoShape 2" descr="10410.jpg">
          <a:extLst>
            <a:ext uri="{FF2B5EF4-FFF2-40B4-BE49-F238E27FC236}">
              <a16:creationId xmlns:a16="http://schemas.microsoft.com/office/drawing/2014/main" id="{CD1A4486-6963-4837-9F2C-CAE22567C1E4}"/>
            </a:ext>
          </a:extLst>
        </xdr:cNvPr>
        <xdr:cNvSpPr>
          <a:spLocks noChangeAspect="1" noChangeArrowheads="1"/>
        </xdr:cNvSpPr>
      </xdr:nvSpPr>
      <xdr:spPr bwMode="auto">
        <a:xfrm>
          <a:off x="65465325" y="33804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10</xdr:row>
      <xdr:rowOff>0</xdr:rowOff>
    </xdr:from>
    <xdr:ext cx="0" cy="171450"/>
    <xdr:sp macro="" textlink="">
      <xdr:nvSpPr>
        <xdr:cNvPr id="125" name="AutoShape 2" descr="10410.jpg">
          <a:extLst>
            <a:ext uri="{FF2B5EF4-FFF2-40B4-BE49-F238E27FC236}">
              <a16:creationId xmlns:a16="http://schemas.microsoft.com/office/drawing/2014/main" id="{16407E62-CDFB-43A9-9979-8F140458020D}"/>
            </a:ext>
          </a:extLst>
        </xdr:cNvPr>
        <xdr:cNvSpPr>
          <a:spLocks noChangeAspect="1" noChangeArrowheads="1"/>
        </xdr:cNvSpPr>
      </xdr:nvSpPr>
      <xdr:spPr bwMode="auto">
        <a:xfrm>
          <a:off x="64093725" y="33804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10</xdr:row>
      <xdr:rowOff>0</xdr:rowOff>
    </xdr:from>
    <xdr:ext cx="0" cy="171450"/>
    <xdr:sp macro="" textlink="">
      <xdr:nvSpPr>
        <xdr:cNvPr id="126" name="AutoShape 2" descr="10410.jpg">
          <a:extLst>
            <a:ext uri="{FF2B5EF4-FFF2-40B4-BE49-F238E27FC236}">
              <a16:creationId xmlns:a16="http://schemas.microsoft.com/office/drawing/2014/main" id="{BE476EBD-4FA8-4105-9A77-13A2F6F58278}"/>
            </a:ext>
          </a:extLst>
        </xdr:cNvPr>
        <xdr:cNvSpPr>
          <a:spLocks noChangeAspect="1" noChangeArrowheads="1"/>
        </xdr:cNvSpPr>
      </xdr:nvSpPr>
      <xdr:spPr bwMode="auto">
        <a:xfrm>
          <a:off x="65465325" y="33804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xdr:row>
      <xdr:rowOff>0</xdr:rowOff>
    </xdr:from>
    <xdr:ext cx="0" cy="171450"/>
    <xdr:sp macro="" textlink="">
      <xdr:nvSpPr>
        <xdr:cNvPr id="127" name="AutoShape 2" descr="10410.jpg">
          <a:extLst>
            <a:ext uri="{FF2B5EF4-FFF2-40B4-BE49-F238E27FC236}">
              <a16:creationId xmlns:a16="http://schemas.microsoft.com/office/drawing/2014/main" id="{3E9DE6C6-3F2C-47E9-BB80-0759460AF9D0}"/>
            </a:ext>
          </a:extLst>
        </xdr:cNvPr>
        <xdr:cNvSpPr>
          <a:spLocks noChangeAspect="1" noChangeArrowheads="1"/>
        </xdr:cNvSpPr>
      </xdr:nvSpPr>
      <xdr:spPr bwMode="auto">
        <a:xfrm>
          <a:off x="64093725" y="393763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17</xdr:row>
      <xdr:rowOff>0</xdr:rowOff>
    </xdr:from>
    <xdr:ext cx="1423615" cy="485775"/>
    <xdr:pic>
      <xdr:nvPicPr>
        <xdr:cNvPr id="128" name="Picture 1">
          <a:extLst>
            <a:ext uri="{FF2B5EF4-FFF2-40B4-BE49-F238E27FC236}">
              <a16:creationId xmlns:a16="http://schemas.microsoft.com/office/drawing/2014/main" id="{A3FF2A5F-5560-4D5D-9C76-FF937CDF8D7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39376350"/>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17</xdr:row>
      <xdr:rowOff>0</xdr:rowOff>
    </xdr:from>
    <xdr:ext cx="0" cy="171450"/>
    <xdr:sp macro="" textlink="">
      <xdr:nvSpPr>
        <xdr:cNvPr id="129" name="AutoShape 2" descr="10410.jpg">
          <a:extLst>
            <a:ext uri="{FF2B5EF4-FFF2-40B4-BE49-F238E27FC236}">
              <a16:creationId xmlns:a16="http://schemas.microsoft.com/office/drawing/2014/main" id="{CA1CAB45-4C85-435C-992A-8CDC5C224782}"/>
            </a:ext>
          </a:extLst>
        </xdr:cNvPr>
        <xdr:cNvSpPr>
          <a:spLocks noChangeAspect="1" noChangeArrowheads="1"/>
        </xdr:cNvSpPr>
      </xdr:nvSpPr>
      <xdr:spPr bwMode="auto">
        <a:xfrm>
          <a:off x="65465325" y="393763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xdr:row>
      <xdr:rowOff>0</xdr:rowOff>
    </xdr:from>
    <xdr:ext cx="0" cy="171450"/>
    <xdr:sp macro="" textlink="">
      <xdr:nvSpPr>
        <xdr:cNvPr id="130" name="AutoShape 2" descr="10410.jpg">
          <a:extLst>
            <a:ext uri="{FF2B5EF4-FFF2-40B4-BE49-F238E27FC236}">
              <a16:creationId xmlns:a16="http://schemas.microsoft.com/office/drawing/2014/main" id="{5CD1D1BF-F1FE-4716-903D-8D5952C562FE}"/>
            </a:ext>
          </a:extLst>
        </xdr:cNvPr>
        <xdr:cNvSpPr>
          <a:spLocks noChangeAspect="1" noChangeArrowheads="1"/>
        </xdr:cNvSpPr>
      </xdr:nvSpPr>
      <xdr:spPr bwMode="auto">
        <a:xfrm>
          <a:off x="64093725" y="393763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17</xdr:row>
      <xdr:rowOff>0</xdr:rowOff>
    </xdr:from>
    <xdr:ext cx="0" cy="171450"/>
    <xdr:sp macro="" textlink="">
      <xdr:nvSpPr>
        <xdr:cNvPr id="131" name="AutoShape 2" descr="10410.jpg">
          <a:extLst>
            <a:ext uri="{FF2B5EF4-FFF2-40B4-BE49-F238E27FC236}">
              <a16:creationId xmlns:a16="http://schemas.microsoft.com/office/drawing/2014/main" id="{5D9ED5ED-ED0A-4AC1-BF1E-85ACA8EEBDA5}"/>
            </a:ext>
          </a:extLst>
        </xdr:cNvPr>
        <xdr:cNvSpPr>
          <a:spLocks noChangeAspect="1" noChangeArrowheads="1"/>
        </xdr:cNvSpPr>
      </xdr:nvSpPr>
      <xdr:spPr bwMode="auto">
        <a:xfrm>
          <a:off x="65465325" y="393763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xdr:row>
      <xdr:rowOff>0</xdr:rowOff>
    </xdr:from>
    <xdr:ext cx="0" cy="171450"/>
    <xdr:sp macro="" textlink="">
      <xdr:nvSpPr>
        <xdr:cNvPr id="132" name="AutoShape 2" descr="10410.jpg">
          <a:extLst>
            <a:ext uri="{FF2B5EF4-FFF2-40B4-BE49-F238E27FC236}">
              <a16:creationId xmlns:a16="http://schemas.microsoft.com/office/drawing/2014/main" id="{F651C681-4256-4E85-8076-F85E8CC36BAC}"/>
            </a:ext>
          </a:extLst>
        </xdr:cNvPr>
        <xdr:cNvSpPr>
          <a:spLocks noChangeAspect="1" noChangeArrowheads="1"/>
        </xdr:cNvSpPr>
      </xdr:nvSpPr>
      <xdr:spPr bwMode="auto">
        <a:xfrm>
          <a:off x="64093725" y="393763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17</xdr:row>
      <xdr:rowOff>0</xdr:rowOff>
    </xdr:from>
    <xdr:ext cx="0" cy="171450"/>
    <xdr:sp macro="" textlink="">
      <xdr:nvSpPr>
        <xdr:cNvPr id="133" name="AutoShape 2" descr="10410.jpg">
          <a:extLst>
            <a:ext uri="{FF2B5EF4-FFF2-40B4-BE49-F238E27FC236}">
              <a16:creationId xmlns:a16="http://schemas.microsoft.com/office/drawing/2014/main" id="{ADE18BC0-E96E-46D2-A2E3-445E968869A9}"/>
            </a:ext>
          </a:extLst>
        </xdr:cNvPr>
        <xdr:cNvSpPr>
          <a:spLocks noChangeAspect="1" noChangeArrowheads="1"/>
        </xdr:cNvSpPr>
      </xdr:nvSpPr>
      <xdr:spPr bwMode="auto">
        <a:xfrm>
          <a:off x="65465325" y="393763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21</xdr:row>
      <xdr:rowOff>0</xdr:rowOff>
    </xdr:from>
    <xdr:ext cx="0" cy="171450"/>
    <xdr:sp macro="" textlink="">
      <xdr:nvSpPr>
        <xdr:cNvPr id="134" name="AutoShape 2" descr="10410.jpg">
          <a:extLst>
            <a:ext uri="{FF2B5EF4-FFF2-40B4-BE49-F238E27FC236}">
              <a16:creationId xmlns:a16="http://schemas.microsoft.com/office/drawing/2014/main" id="{90E35397-53D5-4D02-8AA7-6FC3AF5A1C8F}"/>
            </a:ext>
          </a:extLst>
        </xdr:cNvPr>
        <xdr:cNvSpPr>
          <a:spLocks noChangeAspect="1" noChangeArrowheads="1"/>
        </xdr:cNvSpPr>
      </xdr:nvSpPr>
      <xdr:spPr bwMode="auto">
        <a:xfrm>
          <a:off x="64093725" y="434054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21</xdr:row>
      <xdr:rowOff>0</xdr:rowOff>
    </xdr:from>
    <xdr:ext cx="1423615" cy="485775"/>
    <xdr:pic>
      <xdr:nvPicPr>
        <xdr:cNvPr id="135" name="Picture 1">
          <a:extLst>
            <a:ext uri="{FF2B5EF4-FFF2-40B4-BE49-F238E27FC236}">
              <a16:creationId xmlns:a16="http://schemas.microsoft.com/office/drawing/2014/main" id="{33867698-635C-4832-BAD6-99C53921745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4340542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21</xdr:row>
      <xdr:rowOff>0</xdr:rowOff>
    </xdr:from>
    <xdr:ext cx="0" cy="171450"/>
    <xdr:sp macro="" textlink="">
      <xdr:nvSpPr>
        <xdr:cNvPr id="136" name="AutoShape 2" descr="10410.jpg">
          <a:extLst>
            <a:ext uri="{FF2B5EF4-FFF2-40B4-BE49-F238E27FC236}">
              <a16:creationId xmlns:a16="http://schemas.microsoft.com/office/drawing/2014/main" id="{A24103D7-F955-4530-B8CE-EC3715470D2B}"/>
            </a:ext>
          </a:extLst>
        </xdr:cNvPr>
        <xdr:cNvSpPr>
          <a:spLocks noChangeAspect="1" noChangeArrowheads="1"/>
        </xdr:cNvSpPr>
      </xdr:nvSpPr>
      <xdr:spPr bwMode="auto">
        <a:xfrm>
          <a:off x="65465325" y="434054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21</xdr:row>
      <xdr:rowOff>0</xdr:rowOff>
    </xdr:from>
    <xdr:ext cx="0" cy="171450"/>
    <xdr:sp macro="" textlink="">
      <xdr:nvSpPr>
        <xdr:cNvPr id="137" name="AutoShape 2" descr="10410.jpg">
          <a:extLst>
            <a:ext uri="{FF2B5EF4-FFF2-40B4-BE49-F238E27FC236}">
              <a16:creationId xmlns:a16="http://schemas.microsoft.com/office/drawing/2014/main" id="{7B40BDE5-3632-42F4-BC49-51811C048F24}"/>
            </a:ext>
          </a:extLst>
        </xdr:cNvPr>
        <xdr:cNvSpPr>
          <a:spLocks noChangeAspect="1" noChangeArrowheads="1"/>
        </xdr:cNvSpPr>
      </xdr:nvSpPr>
      <xdr:spPr bwMode="auto">
        <a:xfrm>
          <a:off x="64093725" y="434054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21</xdr:row>
      <xdr:rowOff>0</xdr:rowOff>
    </xdr:from>
    <xdr:ext cx="0" cy="171450"/>
    <xdr:sp macro="" textlink="">
      <xdr:nvSpPr>
        <xdr:cNvPr id="138" name="AutoShape 2" descr="10410.jpg">
          <a:extLst>
            <a:ext uri="{FF2B5EF4-FFF2-40B4-BE49-F238E27FC236}">
              <a16:creationId xmlns:a16="http://schemas.microsoft.com/office/drawing/2014/main" id="{F2F42F15-2E4F-4B5E-B4BC-0B42AB19C747}"/>
            </a:ext>
          </a:extLst>
        </xdr:cNvPr>
        <xdr:cNvSpPr>
          <a:spLocks noChangeAspect="1" noChangeArrowheads="1"/>
        </xdr:cNvSpPr>
      </xdr:nvSpPr>
      <xdr:spPr bwMode="auto">
        <a:xfrm>
          <a:off x="65465325" y="434054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21</xdr:row>
      <xdr:rowOff>0</xdr:rowOff>
    </xdr:from>
    <xdr:ext cx="0" cy="171450"/>
    <xdr:sp macro="" textlink="">
      <xdr:nvSpPr>
        <xdr:cNvPr id="139" name="AutoShape 2" descr="10410.jpg">
          <a:extLst>
            <a:ext uri="{FF2B5EF4-FFF2-40B4-BE49-F238E27FC236}">
              <a16:creationId xmlns:a16="http://schemas.microsoft.com/office/drawing/2014/main" id="{EFFD54AC-3975-4531-96C5-6027D1DF2D6D}"/>
            </a:ext>
          </a:extLst>
        </xdr:cNvPr>
        <xdr:cNvSpPr>
          <a:spLocks noChangeAspect="1" noChangeArrowheads="1"/>
        </xdr:cNvSpPr>
      </xdr:nvSpPr>
      <xdr:spPr bwMode="auto">
        <a:xfrm>
          <a:off x="64093725" y="434054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21</xdr:row>
      <xdr:rowOff>0</xdr:rowOff>
    </xdr:from>
    <xdr:ext cx="0" cy="171450"/>
    <xdr:sp macro="" textlink="">
      <xdr:nvSpPr>
        <xdr:cNvPr id="140" name="AutoShape 2" descr="10410.jpg">
          <a:extLst>
            <a:ext uri="{FF2B5EF4-FFF2-40B4-BE49-F238E27FC236}">
              <a16:creationId xmlns:a16="http://schemas.microsoft.com/office/drawing/2014/main" id="{C24CB7D6-8AAC-4A2F-9AED-50D265FBC747}"/>
            </a:ext>
          </a:extLst>
        </xdr:cNvPr>
        <xdr:cNvSpPr>
          <a:spLocks noChangeAspect="1" noChangeArrowheads="1"/>
        </xdr:cNvSpPr>
      </xdr:nvSpPr>
      <xdr:spPr bwMode="auto">
        <a:xfrm>
          <a:off x="65465325" y="434054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28</xdr:row>
      <xdr:rowOff>0</xdr:rowOff>
    </xdr:from>
    <xdr:ext cx="0" cy="171450"/>
    <xdr:sp macro="" textlink="">
      <xdr:nvSpPr>
        <xdr:cNvPr id="141" name="AutoShape 2" descr="10410.jpg">
          <a:extLst>
            <a:ext uri="{FF2B5EF4-FFF2-40B4-BE49-F238E27FC236}">
              <a16:creationId xmlns:a16="http://schemas.microsoft.com/office/drawing/2014/main" id="{0D191882-8070-4E75-80D4-7DFD7A630595}"/>
            </a:ext>
          </a:extLst>
        </xdr:cNvPr>
        <xdr:cNvSpPr>
          <a:spLocks noChangeAspect="1" noChangeArrowheads="1"/>
        </xdr:cNvSpPr>
      </xdr:nvSpPr>
      <xdr:spPr bwMode="auto">
        <a:xfrm>
          <a:off x="64093725" y="500443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28</xdr:row>
      <xdr:rowOff>0</xdr:rowOff>
    </xdr:from>
    <xdr:ext cx="0" cy="171450"/>
    <xdr:sp macro="" textlink="">
      <xdr:nvSpPr>
        <xdr:cNvPr id="142" name="AutoShape 2" descr="10410.jpg">
          <a:extLst>
            <a:ext uri="{FF2B5EF4-FFF2-40B4-BE49-F238E27FC236}">
              <a16:creationId xmlns:a16="http://schemas.microsoft.com/office/drawing/2014/main" id="{1C4888C8-A7EE-44C0-BFD9-0231D4C14F19}"/>
            </a:ext>
          </a:extLst>
        </xdr:cNvPr>
        <xdr:cNvSpPr>
          <a:spLocks noChangeAspect="1" noChangeArrowheads="1"/>
        </xdr:cNvSpPr>
      </xdr:nvSpPr>
      <xdr:spPr bwMode="auto">
        <a:xfrm>
          <a:off x="65465325" y="500443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28</xdr:row>
      <xdr:rowOff>0</xdr:rowOff>
    </xdr:from>
    <xdr:ext cx="0" cy="171450"/>
    <xdr:sp macro="" textlink="">
      <xdr:nvSpPr>
        <xdr:cNvPr id="143" name="AutoShape 2" descr="10410.jpg">
          <a:extLst>
            <a:ext uri="{FF2B5EF4-FFF2-40B4-BE49-F238E27FC236}">
              <a16:creationId xmlns:a16="http://schemas.microsoft.com/office/drawing/2014/main" id="{1B7FD4EE-40DB-4BA6-A481-5241D92A98CB}"/>
            </a:ext>
          </a:extLst>
        </xdr:cNvPr>
        <xdr:cNvSpPr>
          <a:spLocks noChangeAspect="1" noChangeArrowheads="1"/>
        </xdr:cNvSpPr>
      </xdr:nvSpPr>
      <xdr:spPr bwMode="auto">
        <a:xfrm>
          <a:off x="64093725" y="500443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28</xdr:row>
      <xdr:rowOff>0</xdr:rowOff>
    </xdr:from>
    <xdr:ext cx="0" cy="171450"/>
    <xdr:sp macro="" textlink="">
      <xdr:nvSpPr>
        <xdr:cNvPr id="144" name="AutoShape 2" descr="10410.jpg">
          <a:extLst>
            <a:ext uri="{FF2B5EF4-FFF2-40B4-BE49-F238E27FC236}">
              <a16:creationId xmlns:a16="http://schemas.microsoft.com/office/drawing/2014/main" id="{326E4909-F681-46AE-A95C-9AF3A485B137}"/>
            </a:ext>
          </a:extLst>
        </xdr:cNvPr>
        <xdr:cNvSpPr>
          <a:spLocks noChangeAspect="1" noChangeArrowheads="1"/>
        </xdr:cNvSpPr>
      </xdr:nvSpPr>
      <xdr:spPr bwMode="auto">
        <a:xfrm>
          <a:off x="65465325" y="500443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wsDr>
</file>

<file path=xl/drawings/drawing6.xml><?xml version="1.0" encoding="utf-8"?>
<xdr:wsDr xmlns:xdr="http://schemas.openxmlformats.org/drawingml/2006/spreadsheetDrawing" xmlns:a="http://schemas.openxmlformats.org/drawingml/2006/main">
  <xdr:twoCellAnchor editAs="oneCell">
    <xdr:from>
      <xdr:col>24</xdr:col>
      <xdr:colOff>0</xdr:colOff>
      <xdr:row>162</xdr:row>
      <xdr:rowOff>0</xdr:rowOff>
    </xdr:from>
    <xdr:to>
      <xdr:col>24</xdr:col>
      <xdr:colOff>295275</xdr:colOff>
      <xdr:row>214</xdr:row>
      <xdr:rowOff>218768</xdr:rowOff>
    </xdr:to>
    <xdr:sp macro="" textlink="">
      <xdr:nvSpPr>
        <xdr:cNvPr id="2" name="AutoShape 2" descr="10410.jpg">
          <a:extLst>
            <a:ext uri="{FF2B5EF4-FFF2-40B4-BE49-F238E27FC236}">
              <a16:creationId xmlns:a16="http://schemas.microsoft.com/office/drawing/2014/main" id="{55E0C2E8-F276-447B-8586-EFF73B4690FD}"/>
            </a:ext>
          </a:extLst>
        </xdr:cNvPr>
        <xdr:cNvSpPr>
          <a:spLocks noChangeAspect="1" noChangeArrowheads="1"/>
        </xdr:cNvSpPr>
      </xdr:nvSpPr>
      <xdr:spPr bwMode="auto">
        <a:xfrm>
          <a:off x="65465325" y="102003225"/>
          <a:ext cx="295275" cy="6008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21</xdr:col>
      <xdr:colOff>0</xdr:colOff>
      <xdr:row>162</xdr:row>
      <xdr:rowOff>0</xdr:rowOff>
    </xdr:from>
    <xdr:to>
      <xdr:col>21</xdr:col>
      <xdr:colOff>0</xdr:colOff>
      <xdr:row>162</xdr:row>
      <xdr:rowOff>171450</xdr:rowOff>
    </xdr:to>
    <xdr:sp macro="" textlink="">
      <xdr:nvSpPr>
        <xdr:cNvPr id="3" name="AutoShape 2" descr="10410.jpg">
          <a:extLst>
            <a:ext uri="{FF2B5EF4-FFF2-40B4-BE49-F238E27FC236}">
              <a16:creationId xmlns:a16="http://schemas.microsoft.com/office/drawing/2014/main" id="{9D0E63DC-8CA0-4511-B392-0001FB1C297C}"/>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24</xdr:col>
      <xdr:colOff>0</xdr:colOff>
      <xdr:row>162</xdr:row>
      <xdr:rowOff>0</xdr:rowOff>
    </xdr:from>
    <xdr:to>
      <xdr:col>24</xdr:col>
      <xdr:colOff>295275</xdr:colOff>
      <xdr:row>214</xdr:row>
      <xdr:rowOff>218768</xdr:rowOff>
    </xdr:to>
    <xdr:sp macro="" textlink="">
      <xdr:nvSpPr>
        <xdr:cNvPr id="4" name="AutoShape 2" descr="10410.jpg">
          <a:extLst>
            <a:ext uri="{FF2B5EF4-FFF2-40B4-BE49-F238E27FC236}">
              <a16:creationId xmlns:a16="http://schemas.microsoft.com/office/drawing/2014/main" id="{29EFD251-47F9-49C2-94FD-24D9ACE248EC}"/>
            </a:ext>
          </a:extLst>
        </xdr:cNvPr>
        <xdr:cNvSpPr>
          <a:spLocks noChangeAspect="1" noChangeArrowheads="1"/>
        </xdr:cNvSpPr>
      </xdr:nvSpPr>
      <xdr:spPr bwMode="auto">
        <a:xfrm>
          <a:off x="65465325" y="102003225"/>
          <a:ext cx="295275" cy="6008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20</xdr:col>
      <xdr:colOff>0</xdr:colOff>
      <xdr:row>162</xdr:row>
      <xdr:rowOff>0</xdr:rowOff>
    </xdr:from>
    <xdr:to>
      <xdr:col>21</xdr:col>
      <xdr:colOff>62902</xdr:colOff>
      <xdr:row>164</xdr:row>
      <xdr:rowOff>104774</xdr:rowOff>
    </xdr:to>
    <xdr:pic>
      <xdr:nvPicPr>
        <xdr:cNvPr id="5" name="Picture 1">
          <a:extLst>
            <a:ext uri="{FF2B5EF4-FFF2-40B4-BE49-F238E27FC236}">
              <a16:creationId xmlns:a16="http://schemas.microsoft.com/office/drawing/2014/main" id="{F1E35798-72E3-446C-9B41-2483EDD7163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02003225"/>
          <a:ext cx="1434501"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25</xdr:col>
      <xdr:colOff>0</xdr:colOff>
      <xdr:row>162</xdr:row>
      <xdr:rowOff>0</xdr:rowOff>
    </xdr:from>
    <xdr:to>
      <xdr:col>25</xdr:col>
      <xdr:colOff>295275</xdr:colOff>
      <xdr:row>214</xdr:row>
      <xdr:rowOff>218768</xdr:rowOff>
    </xdr:to>
    <xdr:sp macro="" textlink="">
      <xdr:nvSpPr>
        <xdr:cNvPr id="6" name="AutoShape 2" descr="10410.jpg">
          <a:extLst>
            <a:ext uri="{FF2B5EF4-FFF2-40B4-BE49-F238E27FC236}">
              <a16:creationId xmlns:a16="http://schemas.microsoft.com/office/drawing/2014/main" id="{5636FE2B-CD81-4C1A-B199-4A2773CE74E2}"/>
            </a:ext>
          </a:extLst>
        </xdr:cNvPr>
        <xdr:cNvSpPr>
          <a:spLocks noChangeAspect="1" noChangeArrowheads="1"/>
        </xdr:cNvSpPr>
      </xdr:nvSpPr>
      <xdr:spPr bwMode="auto">
        <a:xfrm>
          <a:off x="66074925" y="102003225"/>
          <a:ext cx="295275" cy="6008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22</xdr:col>
      <xdr:colOff>0</xdr:colOff>
      <xdr:row>162</xdr:row>
      <xdr:rowOff>0</xdr:rowOff>
    </xdr:from>
    <xdr:to>
      <xdr:col>22</xdr:col>
      <xdr:colOff>0</xdr:colOff>
      <xdr:row>162</xdr:row>
      <xdr:rowOff>171450</xdr:rowOff>
    </xdr:to>
    <xdr:sp macro="" textlink="">
      <xdr:nvSpPr>
        <xdr:cNvPr id="7" name="AutoShape 2" descr="10410.jpg">
          <a:extLst>
            <a:ext uri="{FF2B5EF4-FFF2-40B4-BE49-F238E27FC236}">
              <a16:creationId xmlns:a16="http://schemas.microsoft.com/office/drawing/2014/main" id="{A2887003-C4AE-48CD-9020-A5D1ED12CEC6}"/>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25</xdr:col>
      <xdr:colOff>0</xdr:colOff>
      <xdr:row>162</xdr:row>
      <xdr:rowOff>0</xdr:rowOff>
    </xdr:from>
    <xdr:to>
      <xdr:col>25</xdr:col>
      <xdr:colOff>295275</xdr:colOff>
      <xdr:row>214</xdr:row>
      <xdr:rowOff>218768</xdr:rowOff>
    </xdr:to>
    <xdr:sp macro="" textlink="">
      <xdr:nvSpPr>
        <xdr:cNvPr id="8" name="AutoShape 2" descr="10410.jpg">
          <a:extLst>
            <a:ext uri="{FF2B5EF4-FFF2-40B4-BE49-F238E27FC236}">
              <a16:creationId xmlns:a16="http://schemas.microsoft.com/office/drawing/2014/main" id="{508DA7BE-4358-4859-ABB9-51EC60D6EC5C}"/>
            </a:ext>
          </a:extLst>
        </xdr:cNvPr>
        <xdr:cNvSpPr>
          <a:spLocks noChangeAspect="1" noChangeArrowheads="1"/>
        </xdr:cNvSpPr>
      </xdr:nvSpPr>
      <xdr:spPr bwMode="auto">
        <a:xfrm>
          <a:off x="66074925" y="102003225"/>
          <a:ext cx="295275" cy="6008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20</xdr:col>
      <xdr:colOff>0</xdr:colOff>
      <xdr:row>172</xdr:row>
      <xdr:rowOff>0</xdr:rowOff>
    </xdr:from>
    <xdr:to>
      <xdr:col>21</xdr:col>
      <xdr:colOff>54685</xdr:colOff>
      <xdr:row>185</xdr:row>
      <xdr:rowOff>432</xdr:rowOff>
    </xdr:to>
    <xdr:pic>
      <xdr:nvPicPr>
        <xdr:cNvPr id="9" name="Picture 1">
          <a:extLst>
            <a:ext uri="{FF2B5EF4-FFF2-40B4-BE49-F238E27FC236}">
              <a16:creationId xmlns:a16="http://schemas.microsoft.com/office/drawing/2014/main" id="{FE0D3E11-5C17-4C59-877C-AF1C756D4F3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62722125" y="158857950"/>
          <a:ext cx="1426284" cy="71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21</xdr:col>
      <xdr:colOff>0</xdr:colOff>
      <xdr:row>162</xdr:row>
      <xdr:rowOff>0</xdr:rowOff>
    </xdr:from>
    <xdr:ext cx="0" cy="171450"/>
    <xdr:sp macro="" textlink="">
      <xdr:nvSpPr>
        <xdr:cNvPr id="10" name="AutoShape 2" descr="10410.jpg">
          <a:extLst>
            <a:ext uri="{FF2B5EF4-FFF2-40B4-BE49-F238E27FC236}">
              <a16:creationId xmlns:a16="http://schemas.microsoft.com/office/drawing/2014/main" id="{974A10BD-79DC-4C46-9971-1FF7F9DD1E4C}"/>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11" name="AutoShape 2" descr="10410.jpg">
          <a:extLst>
            <a:ext uri="{FF2B5EF4-FFF2-40B4-BE49-F238E27FC236}">
              <a16:creationId xmlns:a16="http://schemas.microsoft.com/office/drawing/2014/main" id="{3C9F6596-9B27-427D-B1DA-290E49EA9BB1}"/>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162</xdr:row>
      <xdr:rowOff>0</xdr:rowOff>
    </xdr:from>
    <xdr:ext cx="295275" cy="5895077"/>
    <xdr:sp macro="" textlink="">
      <xdr:nvSpPr>
        <xdr:cNvPr id="12" name="AutoShape 2" descr="10410.jpg">
          <a:extLst>
            <a:ext uri="{FF2B5EF4-FFF2-40B4-BE49-F238E27FC236}">
              <a16:creationId xmlns:a16="http://schemas.microsoft.com/office/drawing/2014/main" id="{DF9F878B-95B6-45C7-A6ED-A4D270B28356}"/>
            </a:ext>
          </a:extLst>
        </xdr:cNvPr>
        <xdr:cNvSpPr>
          <a:spLocks noChangeAspect="1" noChangeArrowheads="1"/>
        </xdr:cNvSpPr>
      </xdr:nvSpPr>
      <xdr:spPr bwMode="auto">
        <a:xfrm>
          <a:off x="65465325" y="102003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13" name="AutoShape 2" descr="10410.jpg">
          <a:extLst>
            <a:ext uri="{FF2B5EF4-FFF2-40B4-BE49-F238E27FC236}">
              <a16:creationId xmlns:a16="http://schemas.microsoft.com/office/drawing/2014/main" id="{B2F2469F-A746-4EF9-994E-0C6FDE1F78C5}"/>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162</xdr:row>
      <xdr:rowOff>0</xdr:rowOff>
    </xdr:from>
    <xdr:ext cx="295275" cy="5895077"/>
    <xdr:sp macro="" textlink="">
      <xdr:nvSpPr>
        <xdr:cNvPr id="14" name="AutoShape 2" descr="10410.jpg">
          <a:extLst>
            <a:ext uri="{FF2B5EF4-FFF2-40B4-BE49-F238E27FC236}">
              <a16:creationId xmlns:a16="http://schemas.microsoft.com/office/drawing/2014/main" id="{1096E01A-D175-47F7-B46F-C29FD33C4A20}"/>
            </a:ext>
          </a:extLst>
        </xdr:cNvPr>
        <xdr:cNvSpPr>
          <a:spLocks noChangeAspect="1" noChangeArrowheads="1"/>
        </xdr:cNvSpPr>
      </xdr:nvSpPr>
      <xdr:spPr bwMode="auto">
        <a:xfrm>
          <a:off x="65465325" y="102003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162</xdr:row>
      <xdr:rowOff>0</xdr:rowOff>
    </xdr:from>
    <xdr:ext cx="295275" cy="5895077"/>
    <xdr:sp macro="" textlink="">
      <xdr:nvSpPr>
        <xdr:cNvPr id="15" name="AutoShape 2" descr="10410.jpg">
          <a:extLst>
            <a:ext uri="{FF2B5EF4-FFF2-40B4-BE49-F238E27FC236}">
              <a16:creationId xmlns:a16="http://schemas.microsoft.com/office/drawing/2014/main" id="{08702FED-16B3-4703-BF08-629055EB53B3}"/>
            </a:ext>
          </a:extLst>
        </xdr:cNvPr>
        <xdr:cNvSpPr>
          <a:spLocks noChangeAspect="1" noChangeArrowheads="1"/>
        </xdr:cNvSpPr>
      </xdr:nvSpPr>
      <xdr:spPr bwMode="auto">
        <a:xfrm>
          <a:off x="66074925" y="102003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16" name="AutoShape 2" descr="10410.jpg">
          <a:extLst>
            <a:ext uri="{FF2B5EF4-FFF2-40B4-BE49-F238E27FC236}">
              <a16:creationId xmlns:a16="http://schemas.microsoft.com/office/drawing/2014/main" id="{BC3CD9F4-34CA-4A66-A1D8-4352216769B8}"/>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162</xdr:row>
      <xdr:rowOff>0</xdr:rowOff>
    </xdr:from>
    <xdr:ext cx="295275" cy="5895077"/>
    <xdr:sp macro="" textlink="">
      <xdr:nvSpPr>
        <xdr:cNvPr id="17" name="AutoShape 2" descr="10410.jpg">
          <a:extLst>
            <a:ext uri="{FF2B5EF4-FFF2-40B4-BE49-F238E27FC236}">
              <a16:creationId xmlns:a16="http://schemas.microsoft.com/office/drawing/2014/main" id="{C970EB28-A041-46D3-BCF2-9EB966955B6E}"/>
            </a:ext>
          </a:extLst>
        </xdr:cNvPr>
        <xdr:cNvSpPr>
          <a:spLocks noChangeAspect="1" noChangeArrowheads="1"/>
        </xdr:cNvSpPr>
      </xdr:nvSpPr>
      <xdr:spPr bwMode="auto">
        <a:xfrm>
          <a:off x="66074925" y="102003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18" name="AutoShape 2" descr="10410.jpg">
          <a:extLst>
            <a:ext uri="{FF2B5EF4-FFF2-40B4-BE49-F238E27FC236}">
              <a16:creationId xmlns:a16="http://schemas.microsoft.com/office/drawing/2014/main" id="{1D7DDFA5-3F21-4482-9534-C87E386F38DD}"/>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19" name="AutoShape 2" descr="10410.jpg">
          <a:extLst>
            <a:ext uri="{FF2B5EF4-FFF2-40B4-BE49-F238E27FC236}">
              <a16:creationId xmlns:a16="http://schemas.microsoft.com/office/drawing/2014/main" id="{09641002-C297-42C5-B61B-19D79F5C008C}"/>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117</xdr:row>
      <xdr:rowOff>0</xdr:rowOff>
    </xdr:from>
    <xdr:ext cx="295275" cy="5895077"/>
    <xdr:sp macro="" textlink="">
      <xdr:nvSpPr>
        <xdr:cNvPr id="20" name="AutoShape 2" descr="10410.jpg">
          <a:extLst>
            <a:ext uri="{FF2B5EF4-FFF2-40B4-BE49-F238E27FC236}">
              <a16:creationId xmlns:a16="http://schemas.microsoft.com/office/drawing/2014/main" id="{C8765B3C-C259-4931-8766-B222E180404B}"/>
            </a:ext>
          </a:extLst>
        </xdr:cNvPr>
        <xdr:cNvSpPr>
          <a:spLocks noChangeAspect="1" noChangeArrowheads="1"/>
        </xdr:cNvSpPr>
      </xdr:nvSpPr>
      <xdr:spPr bwMode="auto">
        <a:xfrm>
          <a:off x="65465325" y="792194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117</xdr:row>
      <xdr:rowOff>0</xdr:rowOff>
    </xdr:from>
    <xdr:ext cx="0" cy="171450"/>
    <xdr:sp macro="" textlink="">
      <xdr:nvSpPr>
        <xdr:cNvPr id="21" name="AutoShape 2" descr="10410.jpg">
          <a:extLst>
            <a:ext uri="{FF2B5EF4-FFF2-40B4-BE49-F238E27FC236}">
              <a16:creationId xmlns:a16="http://schemas.microsoft.com/office/drawing/2014/main" id="{477061FB-CBD1-4E62-9463-13EB5CDDC5F2}"/>
            </a:ext>
          </a:extLst>
        </xdr:cNvPr>
        <xdr:cNvSpPr>
          <a:spLocks noChangeAspect="1" noChangeArrowheads="1"/>
        </xdr:cNvSpPr>
      </xdr:nvSpPr>
      <xdr:spPr bwMode="auto">
        <a:xfrm>
          <a:off x="64093725" y="792194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117</xdr:row>
      <xdr:rowOff>0</xdr:rowOff>
    </xdr:from>
    <xdr:ext cx="295275" cy="5895077"/>
    <xdr:sp macro="" textlink="">
      <xdr:nvSpPr>
        <xdr:cNvPr id="22" name="AutoShape 2" descr="10410.jpg">
          <a:extLst>
            <a:ext uri="{FF2B5EF4-FFF2-40B4-BE49-F238E27FC236}">
              <a16:creationId xmlns:a16="http://schemas.microsoft.com/office/drawing/2014/main" id="{E5CDAE38-50A9-4BC1-AC48-3D745722520C}"/>
            </a:ext>
          </a:extLst>
        </xdr:cNvPr>
        <xdr:cNvSpPr>
          <a:spLocks noChangeAspect="1" noChangeArrowheads="1"/>
        </xdr:cNvSpPr>
      </xdr:nvSpPr>
      <xdr:spPr bwMode="auto">
        <a:xfrm>
          <a:off x="65465325" y="792194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117</xdr:row>
      <xdr:rowOff>0</xdr:rowOff>
    </xdr:from>
    <xdr:ext cx="295275" cy="5895077"/>
    <xdr:sp macro="" textlink="">
      <xdr:nvSpPr>
        <xdr:cNvPr id="23" name="AutoShape 2" descr="10410.jpg">
          <a:extLst>
            <a:ext uri="{FF2B5EF4-FFF2-40B4-BE49-F238E27FC236}">
              <a16:creationId xmlns:a16="http://schemas.microsoft.com/office/drawing/2014/main" id="{EC330380-A01D-41D8-9369-62A41AED3ECC}"/>
            </a:ext>
          </a:extLst>
        </xdr:cNvPr>
        <xdr:cNvSpPr>
          <a:spLocks noChangeAspect="1" noChangeArrowheads="1"/>
        </xdr:cNvSpPr>
      </xdr:nvSpPr>
      <xdr:spPr bwMode="auto">
        <a:xfrm>
          <a:off x="66074925" y="792194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117</xdr:row>
      <xdr:rowOff>0</xdr:rowOff>
    </xdr:from>
    <xdr:ext cx="0" cy="171450"/>
    <xdr:sp macro="" textlink="">
      <xdr:nvSpPr>
        <xdr:cNvPr id="24" name="AutoShape 2" descr="10410.jpg">
          <a:extLst>
            <a:ext uri="{FF2B5EF4-FFF2-40B4-BE49-F238E27FC236}">
              <a16:creationId xmlns:a16="http://schemas.microsoft.com/office/drawing/2014/main" id="{C32AE9DE-4E69-4DF9-96F2-B28953DC7594}"/>
            </a:ext>
          </a:extLst>
        </xdr:cNvPr>
        <xdr:cNvSpPr>
          <a:spLocks noChangeAspect="1" noChangeArrowheads="1"/>
        </xdr:cNvSpPr>
      </xdr:nvSpPr>
      <xdr:spPr bwMode="auto">
        <a:xfrm>
          <a:off x="65465325" y="792194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117</xdr:row>
      <xdr:rowOff>0</xdr:rowOff>
    </xdr:from>
    <xdr:ext cx="295275" cy="5895077"/>
    <xdr:sp macro="" textlink="">
      <xdr:nvSpPr>
        <xdr:cNvPr id="25" name="AutoShape 2" descr="10410.jpg">
          <a:extLst>
            <a:ext uri="{FF2B5EF4-FFF2-40B4-BE49-F238E27FC236}">
              <a16:creationId xmlns:a16="http://schemas.microsoft.com/office/drawing/2014/main" id="{B3BFC56D-7011-4812-9208-CD12465D5746}"/>
            </a:ext>
          </a:extLst>
        </xdr:cNvPr>
        <xdr:cNvSpPr>
          <a:spLocks noChangeAspect="1" noChangeArrowheads="1"/>
        </xdr:cNvSpPr>
      </xdr:nvSpPr>
      <xdr:spPr bwMode="auto">
        <a:xfrm>
          <a:off x="66074925" y="792194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117</xdr:row>
      <xdr:rowOff>0</xdr:rowOff>
    </xdr:from>
    <xdr:ext cx="0" cy="171450"/>
    <xdr:sp macro="" textlink="">
      <xdr:nvSpPr>
        <xdr:cNvPr id="26" name="AutoShape 2" descr="10410.jpg">
          <a:extLst>
            <a:ext uri="{FF2B5EF4-FFF2-40B4-BE49-F238E27FC236}">
              <a16:creationId xmlns:a16="http://schemas.microsoft.com/office/drawing/2014/main" id="{B6E18681-5566-452C-88C7-722B5DEFB3D3}"/>
            </a:ext>
          </a:extLst>
        </xdr:cNvPr>
        <xdr:cNvSpPr>
          <a:spLocks noChangeAspect="1" noChangeArrowheads="1"/>
        </xdr:cNvSpPr>
      </xdr:nvSpPr>
      <xdr:spPr bwMode="auto">
        <a:xfrm>
          <a:off x="64093725" y="792194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117</xdr:row>
      <xdr:rowOff>0</xdr:rowOff>
    </xdr:from>
    <xdr:ext cx="0" cy="171450"/>
    <xdr:sp macro="" textlink="">
      <xdr:nvSpPr>
        <xdr:cNvPr id="27" name="AutoShape 2" descr="10410.jpg">
          <a:extLst>
            <a:ext uri="{FF2B5EF4-FFF2-40B4-BE49-F238E27FC236}">
              <a16:creationId xmlns:a16="http://schemas.microsoft.com/office/drawing/2014/main" id="{03958DB4-A956-4E64-8DCC-D41947831FBA}"/>
            </a:ext>
          </a:extLst>
        </xdr:cNvPr>
        <xdr:cNvSpPr>
          <a:spLocks noChangeAspect="1" noChangeArrowheads="1"/>
        </xdr:cNvSpPr>
      </xdr:nvSpPr>
      <xdr:spPr bwMode="auto">
        <a:xfrm>
          <a:off x="65465325" y="792194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28" name="AutoShape 2" descr="10410.jpg">
          <a:extLst>
            <a:ext uri="{FF2B5EF4-FFF2-40B4-BE49-F238E27FC236}">
              <a16:creationId xmlns:a16="http://schemas.microsoft.com/office/drawing/2014/main" id="{6280AD80-20DB-44A9-A82A-3F2C72E8A966}"/>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29" name="AutoShape 2" descr="10410.jpg">
          <a:extLst>
            <a:ext uri="{FF2B5EF4-FFF2-40B4-BE49-F238E27FC236}">
              <a16:creationId xmlns:a16="http://schemas.microsoft.com/office/drawing/2014/main" id="{25BCBAEC-C302-45AE-AE78-6FF08F81D560}"/>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30" name="AutoShape 2" descr="10410.jpg">
          <a:extLst>
            <a:ext uri="{FF2B5EF4-FFF2-40B4-BE49-F238E27FC236}">
              <a16:creationId xmlns:a16="http://schemas.microsoft.com/office/drawing/2014/main" id="{94B25139-50D9-47D4-93FD-676BA37B3CD1}"/>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31" name="AutoShape 2" descr="10410.jpg">
          <a:extLst>
            <a:ext uri="{FF2B5EF4-FFF2-40B4-BE49-F238E27FC236}">
              <a16:creationId xmlns:a16="http://schemas.microsoft.com/office/drawing/2014/main" id="{8EE6C3C4-2469-4F83-8546-6AB13B954D51}"/>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32" name="AutoShape 2" descr="10410.jpg">
          <a:extLst>
            <a:ext uri="{FF2B5EF4-FFF2-40B4-BE49-F238E27FC236}">
              <a16:creationId xmlns:a16="http://schemas.microsoft.com/office/drawing/2014/main" id="{560EFD0F-D46E-4A1E-BED4-91C0044C7884}"/>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33" name="AutoShape 2" descr="10410.jpg">
          <a:extLst>
            <a:ext uri="{FF2B5EF4-FFF2-40B4-BE49-F238E27FC236}">
              <a16:creationId xmlns:a16="http://schemas.microsoft.com/office/drawing/2014/main" id="{66DF8892-4963-4C9D-A5A4-BD2053C27446}"/>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34" name="AutoShape 2" descr="10410.jpg">
          <a:extLst>
            <a:ext uri="{FF2B5EF4-FFF2-40B4-BE49-F238E27FC236}">
              <a16:creationId xmlns:a16="http://schemas.microsoft.com/office/drawing/2014/main" id="{D188EE9D-A73A-49A5-91BA-66133B93B429}"/>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35" name="AutoShape 2" descr="10410.jpg">
          <a:extLst>
            <a:ext uri="{FF2B5EF4-FFF2-40B4-BE49-F238E27FC236}">
              <a16:creationId xmlns:a16="http://schemas.microsoft.com/office/drawing/2014/main" id="{59C3D8C2-17BA-4647-80D1-2C7A42738235}"/>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162</xdr:row>
      <xdr:rowOff>0</xdr:rowOff>
    </xdr:from>
    <xdr:ext cx="295275" cy="5895077"/>
    <xdr:sp macro="" textlink="">
      <xdr:nvSpPr>
        <xdr:cNvPr id="36" name="AutoShape 2" descr="10410.jpg">
          <a:extLst>
            <a:ext uri="{FF2B5EF4-FFF2-40B4-BE49-F238E27FC236}">
              <a16:creationId xmlns:a16="http://schemas.microsoft.com/office/drawing/2014/main" id="{B8AC4732-C772-4EED-B057-03AB66FAA06D}"/>
            </a:ext>
          </a:extLst>
        </xdr:cNvPr>
        <xdr:cNvSpPr>
          <a:spLocks noChangeAspect="1" noChangeArrowheads="1"/>
        </xdr:cNvSpPr>
      </xdr:nvSpPr>
      <xdr:spPr bwMode="auto">
        <a:xfrm>
          <a:off x="65465325" y="102003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37" name="AutoShape 2" descr="10410.jpg">
          <a:extLst>
            <a:ext uri="{FF2B5EF4-FFF2-40B4-BE49-F238E27FC236}">
              <a16:creationId xmlns:a16="http://schemas.microsoft.com/office/drawing/2014/main" id="{9C7F68B3-66E5-4E25-88FB-22B129639AFE}"/>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162</xdr:row>
      <xdr:rowOff>0</xdr:rowOff>
    </xdr:from>
    <xdr:ext cx="295275" cy="5895077"/>
    <xdr:sp macro="" textlink="">
      <xdr:nvSpPr>
        <xdr:cNvPr id="38" name="AutoShape 2" descr="10410.jpg">
          <a:extLst>
            <a:ext uri="{FF2B5EF4-FFF2-40B4-BE49-F238E27FC236}">
              <a16:creationId xmlns:a16="http://schemas.microsoft.com/office/drawing/2014/main" id="{ED11DCCC-A397-4DE1-8943-B3DCF961CC7F}"/>
            </a:ext>
          </a:extLst>
        </xdr:cNvPr>
        <xdr:cNvSpPr>
          <a:spLocks noChangeAspect="1" noChangeArrowheads="1"/>
        </xdr:cNvSpPr>
      </xdr:nvSpPr>
      <xdr:spPr bwMode="auto">
        <a:xfrm>
          <a:off x="65465325" y="102003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162</xdr:row>
      <xdr:rowOff>0</xdr:rowOff>
    </xdr:from>
    <xdr:ext cx="295275" cy="5895077"/>
    <xdr:sp macro="" textlink="">
      <xdr:nvSpPr>
        <xdr:cNvPr id="39" name="AutoShape 2" descr="10410.jpg">
          <a:extLst>
            <a:ext uri="{FF2B5EF4-FFF2-40B4-BE49-F238E27FC236}">
              <a16:creationId xmlns:a16="http://schemas.microsoft.com/office/drawing/2014/main" id="{43DE989A-9234-4DF6-AFBD-65306FACE9A5}"/>
            </a:ext>
          </a:extLst>
        </xdr:cNvPr>
        <xdr:cNvSpPr>
          <a:spLocks noChangeAspect="1" noChangeArrowheads="1"/>
        </xdr:cNvSpPr>
      </xdr:nvSpPr>
      <xdr:spPr bwMode="auto">
        <a:xfrm>
          <a:off x="66074925" y="102003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40" name="AutoShape 2" descr="10410.jpg">
          <a:extLst>
            <a:ext uri="{FF2B5EF4-FFF2-40B4-BE49-F238E27FC236}">
              <a16:creationId xmlns:a16="http://schemas.microsoft.com/office/drawing/2014/main" id="{FAF40B42-242C-488C-A69A-4C03DAE49BDD}"/>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162</xdr:row>
      <xdr:rowOff>0</xdr:rowOff>
    </xdr:from>
    <xdr:ext cx="295275" cy="5895077"/>
    <xdr:sp macro="" textlink="">
      <xdr:nvSpPr>
        <xdr:cNvPr id="41" name="AutoShape 2" descr="10410.jpg">
          <a:extLst>
            <a:ext uri="{FF2B5EF4-FFF2-40B4-BE49-F238E27FC236}">
              <a16:creationId xmlns:a16="http://schemas.microsoft.com/office/drawing/2014/main" id="{33DD7002-1682-42A2-BCD5-71C44C9F5A3E}"/>
            </a:ext>
          </a:extLst>
        </xdr:cNvPr>
        <xdr:cNvSpPr>
          <a:spLocks noChangeAspect="1" noChangeArrowheads="1"/>
        </xdr:cNvSpPr>
      </xdr:nvSpPr>
      <xdr:spPr bwMode="auto">
        <a:xfrm>
          <a:off x="66074925" y="10200322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42" name="AutoShape 2" descr="10410.jpg">
          <a:extLst>
            <a:ext uri="{FF2B5EF4-FFF2-40B4-BE49-F238E27FC236}">
              <a16:creationId xmlns:a16="http://schemas.microsoft.com/office/drawing/2014/main" id="{D8ACCABF-B0F9-40CF-AEED-AFD30F5310C2}"/>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43" name="AutoShape 2" descr="10410.jpg">
          <a:extLst>
            <a:ext uri="{FF2B5EF4-FFF2-40B4-BE49-F238E27FC236}">
              <a16:creationId xmlns:a16="http://schemas.microsoft.com/office/drawing/2014/main" id="{7E4C0AFB-2976-4144-A144-9D5F91DF42A8}"/>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44" name="AutoShape 2" descr="10410.jpg">
          <a:extLst>
            <a:ext uri="{FF2B5EF4-FFF2-40B4-BE49-F238E27FC236}">
              <a16:creationId xmlns:a16="http://schemas.microsoft.com/office/drawing/2014/main" id="{A51393A9-EAFA-42ED-8BFE-A48727D91D8E}"/>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45" name="AutoShape 2" descr="10410.jpg">
          <a:extLst>
            <a:ext uri="{FF2B5EF4-FFF2-40B4-BE49-F238E27FC236}">
              <a16:creationId xmlns:a16="http://schemas.microsoft.com/office/drawing/2014/main" id="{5BE4290A-E095-40DB-950A-56D4DA0AB631}"/>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46" name="AutoShape 2" descr="10410.jpg">
          <a:extLst>
            <a:ext uri="{FF2B5EF4-FFF2-40B4-BE49-F238E27FC236}">
              <a16:creationId xmlns:a16="http://schemas.microsoft.com/office/drawing/2014/main" id="{CCBB5D50-08BC-4BAB-9A6D-E96AF2F6CD23}"/>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47" name="AutoShape 2" descr="10410.jpg">
          <a:extLst>
            <a:ext uri="{FF2B5EF4-FFF2-40B4-BE49-F238E27FC236}">
              <a16:creationId xmlns:a16="http://schemas.microsoft.com/office/drawing/2014/main" id="{8F818F57-9535-45D5-9546-4F59A582A325}"/>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48" name="AutoShape 2" descr="10410.jpg">
          <a:extLst>
            <a:ext uri="{FF2B5EF4-FFF2-40B4-BE49-F238E27FC236}">
              <a16:creationId xmlns:a16="http://schemas.microsoft.com/office/drawing/2014/main" id="{B2C70CFE-C11B-4105-A297-3A4C82AEE451}"/>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162</xdr:row>
      <xdr:rowOff>0</xdr:rowOff>
    </xdr:from>
    <xdr:ext cx="1423615" cy="485775"/>
    <xdr:pic>
      <xdr:nvPicPr>
        <xdr:cNvPr id="49" name="Picture 1">
          <a:extLst>
            <a:ext uri="{FF2B5EF4-FFF2-40B4-BE49-F238E27FC236}">
              <a16:creationId xmlns:a16="http://schemas.microsoft.com/office/drawing/2014/main" id="{BC7809C0-A9BF-477C-9807-B49D6CCC0E4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0200322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162</xdr:row>
      <xdr:rowOff>0</xdr:rowOff>
    </xdr:from>
    <xdr:ext cx="0" cy="171450"/>
    <xdr:sp macro="" textlink="">
      <xdr:nvSpPr>
        <xdr:cNvPr id="50" name="AutoShape 2" descr="10410.jpg">
          <a:extLst>
            <a:ext uri="{FF2B5EF4-FFF2-40B4-BE49-F238E27FC236}">
              <a16:creationId xmlns:a16="http://schemas.microsoft.com/office/drawing/2014/main" id="{A3668057-6D9F-4242-BDEC-43F008A26322}"/>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51" name="AutoShape 2" descr="10410.jpg">
          <a:extLst>
            <a:ext uri="{FF2B5EF4-FFF2-40B4-BE49-F238E27FC236}">
              <a16:creationId xmlns:a16="http://schemas.microsoft.com/office/drawing/2014/main" id="{31EA5C35-A321-49AA-95C3-AD5040724072}"/>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52" name="AutoShape 2" descr="10410.jpg">
          <a:extLst>
            <a:ext uri="{FF2B5EF4-FFF2-40B4-BE49-F238E27FC236}">
              <a16:creationId xmlns:a16="http://schemas.microsoft.com/office/drawing/2014/main" id="{D839321F-8D6C-4A39-94DD-D31B4E26062D}"/>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53" name="AutoShape 2" descr="10410.jpg">
          <a:extLst>
            <a:ext uri="{FF2B5EF4-FFF2-40B4-BE49-F238E27FC236}">
              <a16:creationId xmlns:a16="http://schemas.microsoft.com/office/drawing/2014/main" id="{02E27A4F-3FFC-4D48-A81E-8C7C6F79F7F8}"/>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54" name="AutoShape 2" descr="10410.jpg">
          <a:extLst>
            <a:ext uri="{FF2B5EF4-FFF2-40B4-BE49-F238E27FC236}">
              <a16:creationId xmlns:a16="http://schemas.microsoft.com/office/drawing/2014/main" id="{4A0DF7B5-6586-4B27-AD59-9E0C5797F1C2}"/>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55" name="AutoShape 2" descr="10410.jpg">
          <a:extLst>
            <a:ext uri="{FF2B5EF4-FFF2-40B4-BE49-F238E27FC236}">
              <a16:creationId xmlns:a16="http://schemas.microsoft.com/office/drawing/2014/main" id="{8A575814-4BEB-41F4-AA96-1F79B2E10F25}"/>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162</xdr:row>
      <xdr:rowOff>0</xdr:rowOff>
    </xdr:from>
    <xdr:ext cx="1423615" cy="485775"/>
    <xdr:pic>
      <xdr:nvPicPr>
        <xdr:cNvPr id="56" name="Picture 1">
          <a:extLst>
            <a:ext uri="{FF2B5EF4-FFF2-40B4-BE49-F238E27FC236}">
              <a16:creationId xmlns:a16="http://schemas.microsoft.com/office/drawing/2014/main" id="{0E04DDE4-3CA8-4F8E-B7CA-41CE4AF82FB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0200322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162</xdr:row>
      <xdr:rowOff>0</xdr:rowOff>
    </xdr:from>
    <xdr:ext cx="0" cy="171450"/>
    <xdr:sp macro="" textlink="">
      <xdr:nvSpPr>
        <xdr:cNvPr id="57" name="AutoShape 2" descr="10410.jpg">
          <a:extLst>
            <a:ext uri="{FF2B5EF4-FFF2-40B4-BE49-F238E27FC236}">
              <a16:creationId xmlns:a16="http://schemas.microsoft.com/office/drawing/2014/main" id="{918F44D1-071F-435D-993B-C1FB0621D1BA}"/>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58" name="AutoShape 2" descr="10410.jpg">
          <a:extLst>
            <a:ext uri="{FF2B5EF4-FFF2-40B4-BE49-F238E27FC236}">
              <a16:creationId xmlns:a16="http://schemas.microsoft.com/office/drawing/2014/main" id="{7D6AAEA1-116A-4A4F-A280-4733BE353BE4}"/>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59" name="AutoShape 2" descr="10410.jpg">
          <a:extLst>
            <a:ext uri="{FF2B5EF4-FFF2-40B4-BE49-F238E27FC236}">
              <a16:creationId xmlns:a16="http://schemas.microsoft.com/office/drawing/2014/main" id="{1C2FA83B-4007-4402-A699-06CB5C31746B}"/>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60" name="AutoShape 2" descr="10410.jpg">
          <a:extLst>
            <a:ext uri="{FF2B5EF4-FFF2-40B4-BE49-F238E27FC236}">
              <a16:creationId xmlns:a16="http://schemas.microsoft.com/office/drawing/2014/main" id="{D5B0DB93-73D0-4162-9F66-07948F43C364}"/>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61" name="AutoShape 2" descr="10410.jpg">
          <a:extLst>
            <a:ext uri="{FF2B5EF4-FFF2-40B4-BE49-F238E27FC236}">
              <a16:creationId xmlns:a16="http://schemas.microsoft.com/office/drawing/2014/main" id="{ED73512C-F8AB-4D35-8BBE-4BFBC9D5BAE2}"/>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62" name="AutoShape 2" descr="10410.jpg">
          <a:extLst>
            <a:ext uri="{FF2B5EF4-FFF2-40B4-BE49-F238E27FC236}">
              <a16:creationId xmlns:a16="http://schemas.microsoft.com/office/drawing/2014/main" id="{DD6FB748-32BD-4CFC-8D33-581849B17E38}"/>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162</xdr:row>
      <xdr:rowOff>0</xdr:rowOff>
    </xdr:from>
    <xdr:ext cx="1423615" cy="485775"/>
    <xdr:pic>
      <xdr:nvPicPr>
        <xdr:cNvPr id="63" name="Picture 1">
          <a:extLst>
            <a:ext uri="{FF2B5EF4-FFF2-40B4-BE49-F238E27FC236}">
              <a16:creationId xmlns:a16="http://schemas.microsoft.com/office/drawing/2014/main" id="{ACCD3AFD-0986-4BC5-8DDF-EB41E2288D3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0200322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162</xdr:row>
      <xdr:rowOff>0</xdr:rowOff>
    </xdr:from>
    <xdr:ext cx="0" cy="171450"/>
    <xdr:sp macro="" textlink="">
      <xdr:nvSpPr>
        <xdr:cNvPr id="64" name="AutoShape 2" descr="10410.jpg">
          <a:extLst>
            <a:ext uri="{FF2B5EF4-FFF2-40B4-BE49-F238E27FC236}">
              <a16:creationId xmlns:a16="http://schemas.microsoft.com/office/drawing/2014/main" id="{E48A5CD1-9942-40CC-B2E0-6D5B46E65D91}"/>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65" name="AutoShape 2" descr="10410.jpg">
          <a:extLst>
            <a:ext uri="{FF2B5EF4-FFF2-40B4-BE49-F238E27FC236}">
              <a16:creationId xmlns:a16="http://schemas.microsoft.com/office/drawing/2014/main" id="{51E811BD-2D64-495B-9DB5-11A2E5788074}"/>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66" name="AutoShape 2" descr="10410.jpg">
          <a:extLst>
            <a:ext uri="{FF2B5EF4-FFF2-40B4-BE49-F238E27FC236}">
              <a16:creationId xmlns:a16="http://schemas.microsoft.com/office/drawing/2014/main" id="{1818E264-4B79-459F-9213-9ED8839C20AB}"/>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67" name="AutoShape 2" descr="10410.jpg">
          <a:extLst>
            <a:ext uri="{FF2B5EF4-FFF2-40B4-BE49-F238E27FC236}">
              <a16:creationId xmlns:a16="http://schemas.microsoft.com/office/drawing/2014/main" id="{1EC94FDE-457C-4EA8-9272-B394A3A065D6}"/>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68" name="AutoShape 2" descr="10410.jpg">
          <a:extLst>
            <a:ext uri="{FF2B5EF4-FFF2-40B4-BE49-F238E27FC236}">
              <a16:creationId xmlns:a16="http://schemas.microsoft.com/office/drawing/2014/main" id="{0255A70F-31AC-4BFA-B677-6D7CF7295844}"/>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69" name="AutoShape 2" descr="10410.jpg">
          <a:extLst>
            <a:ext uri="{FF2B5EF4-FFF2-40B4-BE49-F238E27FC236}">
              <a16:creationId xmlns:a16="http://schemas.microsoft.com/office/drawing/2014/main" id="{09DDDD4E-9EE6-45DC-90D2-8DB6EC57871D}"/>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162</xdr:row>
      <xdr:rowOff>0</xdr:rowOff>
    </xdr:from>
    <xdr:ext cx="1423615" cy="485775"/>
    <xdr:pic>
      <xdr:nvPicPr>
        <xdr:cNvPr id="70" name="Picture 1">
          <a:extLst>
            <a:ext uri="{FF2B5EF4-FFF2-40B4-BE49-F238E27FC236}">
              <a16:creationId xmlns:a16="http://schemas.microsoft.com/office/drawing/2014/main" id="{0938EFD9-6321-4591-B9FB-E4ABE613892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0200322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162</xdr:row>
      <xdr:rowOff>0</xdr:rowOff>
    </xdr:from>
    <xdr:ext cx="0" cy="171450"/>
    <xdr:sp macro="" textlink="">
      <xdr:nvSpPr>
        <xdr:cNvPr id="71" name="AutoShape 2" descr="10410.jpg">
          <a:extLst>
            <a:ext uri="{FF2B5EF4-FFF2-40B4-BE49-F238E27FC236}">
              <a16:creationId xmlns:a16="http://schemas.microsoft.com/office/drawing/2014/main" id="{22080DB5-A41E-474C-BB89-C14C6A00D098}"/>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72" name="AutoShape 2" descr="10410.jpg">
          <a:extLst>
            <a:ext uri="{FF2B5EF4-FFF2-40B4-BE49-F238E27FC236}">
              <a16:creationId xmlns:a16="http://schemas.microsoft.com/office/drawing/2014/main" id="{22E8BC7B-2228-495C-966E-5F9475D387AB}"/>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73" name="AutoShape 2" descr="10410.jpg">
          <a:extLst>
            <a:ext uri="{FF2B5EF4-FFF2-40B4-BE49-F238E27FC236}">
              <a16:creationId xmlns:a16="http://schemas.microsoft.com/office/drawing/2014/main" id="{3C913FE5-F087-4430-810C-0D07574E9E1D}"/>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162</xdr:row>
      <xdr:rowOff>0</xdr:rowOff>
    </xdr:from>
    <xdr:ext cx="0" cy="171450"/>
    <xdr:sp macro="" textlink="">
      <xdr:nvSpPr>
        <xdr:cNvPr id="74" name="AutoShape 2" descr="10410.jpg">
          <a:extLst>
            <a:ext uri="{FF2B5EF4-FFF2-40B4-BE49-F238E27FC236}">
              <a16:creationId xmlns:a16="http://schemas.microsoft.com/office/drawing/2014/main" id="{A5945FCB-457C-4DEC-AF24-01F5E698307B}"/>
            </a:ext>
          </a:extLst>
        </xdr:cNvPr>
        <xdr:cNvSpPr>
          <a:spLocks noChangeAspect="1" noChangeArrowheads="1"/>
        </xdr:cNvSpPr>
      </xdr:nvSpPr>
      <xdr:spPr bwMode="auto">
        <a:xfrm>
          <a:off x="640937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162</xdr:row>
      <xdr:rowOff>0</xdr:rowOff>
    </xdr:from>
    <xdr:ext cx="0" cy="171450"/>
    <xdr:sp macro="" textlink="">
      <xdr:nvSpPr>
        <xdr:cNvPr id="75" name="AutoShape 2" descr="10410.jpg">
          <a:extLst>
            <a:ext uri="{FF2B5EF4-FFF2-40B4-BE49-F238E27FC236}">
              <a16:creationId xmlns:a16="http://schemas.microsoft.com/office/drawing/2014/main" id="{34D2987B-B6EE-490E-8E7E-44B3BBAC17B0}"/>
            </a:ext>
          </a:extLst>
        </xdr:cNvPr>
        <xdr:cNvSpPr>
          <a:spLocks noChangeAspect="1" noChangeArrowheads="1"/>
        </xdr:cNvSpPr>
      </xdr:nvSpPr>
      <xdr:spPr bwMode="auto">
        <a:xfrm>
          <a:off x="65465325" y="1020032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76" name="AutoShape 2" descr="10410.jpg">
          <a:extLst>
            <a:ext uri="{FF2B5EF4-FFF2-40B4-BE49-F238E27FC236}">
              <a16:creationId xmlns:a16="http://schemas.microsoft.com/office/drawing/2014/main" id="{5F5CA528-8B79-48D6-9F1B-87C4F24BE302}"/>
            </a:ext>
          </a:extLst>
        </xdr:cNvPr>
        <xdr:cNvSpPr>
          <a:spLocks noChangeAspect="1" noChangeArrowheads="1"/>
        </xdr:cNvSpPr>
      </xdr:nvSpPr>
      <xdr:spPr bwMode="auto">
        <a:xfrm>
          <a:off x="640937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77" name="AutoShape 2" descr="10410.jpg">
          <a:extLst>
            <a:ext uri="{FF2B5EF4-FFF2-40B4-BE49-F238E27FC236}">
              <a16:creationId xmlns:a16="http://schemas.microsoft.com/office/drawing/2014/main" id="{1A17A565-239A-40AA-9E8C-253226615DC6}"/>
            </a:ext>
          </a:extLst>
        </xdr:cNvPr>
        <xdr:cNvSpPr>
          <a:spLocks noChangeAspect="1" noChangeArrowheads="1"/>
        </xdr:cNvSpPr>
      </xdr:nvSpPr>
      <xdr:spPr bwMode="auto">
        <a:xfrm>
          <a:off x="654653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78" name="AutoShape 2" descr="10410.jpg">
          <a:extLst>
            <a:ext uri="{FF2B5EF4-FFF2-40B4-BE49-F238E27FC236}">
              <a16:creationId xmlns:a16="http://schemas.microsoft.com/office/drawing/2014/main" id="{49EB75A9-7FEA-460B-8BF2-022EF5D0DADA}"/>
            </a:ext>
          </a:extLst>
        </xdr:cNvPr>
        <xdr:cNvSpPr>
          <a:spLocks noChangeAspect="1" noChangeArrowheads="1"/>
        </xdr:cNvSpPr>
      </xdr:nvSpPr>
      <xdr:spPr bwMode="auto">
        <a:xfrm>
          <a:off x="640937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79" name="AutoShape 2" descr="10410.jpg">
          <a:extLst>
            <a:ext uri="{FF2B5EF4-FFF2-40B4-BE49-F238E27FC236}">
              <a16:creationId xmlns:a16="http://schemas.microsoft.com/office/drawing/2014/main" id="{47B76ED7-415E-46AE-AEAA-59384ADF589A}"/>
            </a:ext>
          </a:extLst>
        </xdr:cNvPr>
        <xdr:cNvSpPr>
          <a:spLocks noChangeAspect="1" noChangeArrowheads="1"/>
        </xdr:cNvSpPr>
      </xdr:nvSpPr>
      <xdr:spPr bwMode="auto">
        <a:xfrm>
          <a:off x="654653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24</xdr:row>
      <xdr:rowOff>0</xdr:rowOff>
    </xdr:from>
    <xdr:ext cx="295275" cy="6029224"/>
    <xdr:sp macro="" textlink="">
      <xdr:nvSpPr>
        <xdr:cNvPr id="80" name="AutoShape 2" descr="10410.jpg">
          <a:extLst>
            <a:ext uri="{FF2B5EF4-FFF2-40B4-BE49-F238E27FC236}">
              <a16:creationId xmlns:a16="http://schemas.microsoft.com/office/drawing/2014/main" id="{0CB2698E-702C-4087-A7DA-42820E1CA850}"/>
            </a:ext>
          </a:extLst>
        </xdr:cNvPr>
        <xdr:cNvSpPr>
          <a:spLocks noChangeAspect="1" noChangeArrowheads="1"/>
        </xdr:cNvSpPr>
      </xdr:nvSpPr>
      <xdr:spPr bwMode="auto">
        <a:xfrm>
          <a:off x="65465325" y="17364075"/>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24</xdr:row>
      <xdr:rowOff>0</xdr:rowOff>
    </xdr:from>
    <xdr:ext cx="0" cy="171450"/>
    <xdr:sp macro="" textlink="">
      <xdr:nvSpPr>
        <xdr:cNvPr id="81" name="AutoShape 2" descr="10410.jpg">
          <a:extLst>
            <a:ext uri="{FF2B5EF4-FFF2-40B4-BE49-F238E27FC236}">
              <a16:creationId xmlns:a16="http://schemas.microsoft.com/office/drawing/2014/main" id="{CC9347DF-6780-42E3-BD1F-A00731B13D4D}"/>
            </a:ext>
          </a:extLst>
        </xdr:cNvPr>
        <xdr:cNvSpPr>
          <a:spLocks noChangeAspect="1" noChangeArrowheads="1"/>
        </xdr:cNvSpPr>
      </xdr:nvSpPr>
      <xdr:spPr bwMode="auto">
        <a:xfrm>
          <a:off x="64093725" y="173640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24</xdr:row>
      <xdr:rowOff>0</xdr:rowOff>
    </xdr:from>
    <xdr:ext cx="295275" cy="6029224"/>
    <xdr:sp macro="" textlink="">
      <xdr:nvSpPr>
        <xdr:cNvPr id="82" name="AutoShape 2" descr="10410.jpg">
          <a:extLst>
            <a:ext uri="{FF2B5EF4-FFF2-40B4-BE49-F238E27FC236}">
              <a16:creationId xmlns:a16="http://schemas.microsoft.com/office/drawing/2014/main" id="{AB7E1BA9-63C6-4210-9189-990D7E4C3C66}"/>
            </a:ext>
          </a:extLst>
        </xdr:cNvPr>
        <xdr:cNvSpPr>
          <a:spLocks noChangeAspect="1" noChangeArrowheads="1"/>
        </xdr:cNvSpPr>
      </xdr:nvSpPr>
      <xdr:spPr bwMode="auto">
        <a:xfrm>
          <a:off x="65465325" y="17364075"/>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24</xdr:row>
      <xdr:rowOff>0</xdr:rowOff>
    </xdr:from>
    <xdr:ext cx="1423615" cy="485775"/>
    <xdr:pic>
      <xdr:nvPicPr>
        <xdr:cNvPr id="83" name="Picture 1">
          <a:extLst>
            <a:ext uri="{FF2B5EF4-FFF2-40B4-BE49-F238E27FC236}">
              <a16:creationId xmlns:a16="http://schemas.microsoft.com/office/drawing/2014/main" id="{288E4581-168C-43F1-98AC-3E35CF7E468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736407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25</xdr:col>
      <xdr:colOff>0</xdr:colOff>
      <xdr:row>24</xdr:row>
      <xdr:rowOff>0</xdr:rowOff>
    </xdr:from>
    <xdr:ext cx="295275" cy="6029224"/>
    <xdr:sp macro="" textlink="">
      <xdr:nvSpPr>
        <xdr:cNvPr id="84" name="AutoShape 2" descr="10410.jpg">
          <a:extLst>
            <a:ext uri="{FF2B5EF4-FFF2-40B4-BE49-F238E27FC236}">
              <a16:creationId xmlns:a16="http://schemas.microsoft.com/office/drawing/2014/main" id="{16CE1B2E-6180-4AD6-ACCC-24924AA9CD43}"/>
            </a:ext>
          </a:extLst>
        </xdr:cNvPr>
        <xdr:cNvSpPr>
          <a:spLocks noChangeAspect="1" noChangeArrowheads="1"/>
        </xdr:cNvSpPr>
      </xdr:nvSpPr>
      <xdr:spPr bwMode="auto">
        <a:xfrm>
          <a:off x="66074925" y="17364075"/>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24</xdr:row>
      <xdr:rowOff>0</xdr:rowOff>
    </xdr:from>
    <xdr:ext cx="0" cy="171450"/>
    <xdr:sp macro="" textlink="">
      <xdr:nvSpPr>
        <xdr:cNvPr id="85" name="AutoShape 2" descr="10410.jpg">
          <a:extLst>
            <a:ext uri="{FF2B5EF4-FFF2-40B4-BE49-F238E27FC236}">
              <a16:creationId xmlns:a16="http://schemas.microsoft.com/office/drawing/2014/main" id="{DC45C1A3-0B14-4959-9184-85DD631F7EB6}"/>
            </a:ext>
          </a:extLst>
        </xdr:cNvPr>
        <xdr:cNvSpPr>
          <a:spLocks noChangeAspect="1" noChangeArrowheads="1"/>
        </xdr:cNvSpPr>
      </xdr:nvSpPr>
      <xdr:spPr bwMode="auto">
        <a:xfrm>
          <a:off x="65465325" y="173640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24</xdr:row>
      <xdr:rowOff>0</xdr:rowOff>
    </xdr:from>
    <xdr:ext cx="295275" cy="6029224"/>
    <xdr:sp macro="" textlink="">
      <xdr:nvSpPr>
        <xdr:cNvPr id="86" name="AutoShape 2" descr="10410.jpg">
          <a:extLst>
            <a:ext uri="{FF2B5EF4-FFF2-40B4-BE49-F238E27FC236}">
              <a16:creationId xmlns:a16="http://schemas.microsoft.com/office/drawing/2014/main" id="{C71E3DD5-AC5C-40A6-A8F2-D00366A951E7}"/>
            </a:ext>
          </a:extLst>
        </xdr:cNvPr>
        <xdr:cNvSpPr>
          <a:spLocks noChangeAspect="1" noChangeArrowheads="1"/>
        </xdr:cNvSpPr>
      </xdr:nvSpPr>
      <xdr:spPr bwMode="auto">
        <a:xfrm>
          <a:off x="66074925" y="17364075"/>
          <a:ext cx="295275" cy="6029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24</xdr:row>
      <xdr:rowOff>0</xdr:rowOff>
    </xdr:from>
    <xdr:ext cx="0" cy="171450"/>
    <xdr:sp macro="" textlink="">
      <xdr:nvSpPr>
        <xdr:cNvPr id="87" name="AutoShape 2" descr="10410.jpg">
          <a:extLst>
            <a:ext uri="{FF2B5EF4-FFF2-40B4-BE49-F238E27FC236}">
              <a16:creationId xmlns:a16="http://schemas.microsoft.com/office/drawing/2014/main" id="{E82F2442-1E26-4E35-B820-F3A5C39F67B6}"/>
            </a:ext>
          </a:extLst>
        </xdr:cNvPr>
        <xdr:cNvSpPr>
          <a:spLocks noChangeAspect="1" noChangeArrowheads="1"/>
        </xdr:cNvSpPr>
      </xdr:nvSpPr>
      <xdr:spPr bwMode="auto">
        <a:xfrm>
          <a:off x="64093725" y="173640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24</xdr:row>
      <xdr:rowOff>0</xdr:rowOff>
    </xdr:from>
    <xdr:ext cx="0" cy="171450"/>
    <xdr:sp macro="" textlink="">
      <xdr:nvSpPr>
        <xdr:cNvPr id="88" name="AutoShape 2" descr="10410.jpg">
          <a:extLst>
            <a:ext uri="{FF2B5EF4-FFF2-40B4-BE49-F238E27FC236}">
              <a16:creationId xmlns:a16="http://schemas.microsoft.com/office/drawing/2014/main" id="{59925C2F-485A-465A-ADC8-7C6B8E5FBD90}"/>
            </a:ext>
          </a:extLst>
        </xdr:cNvPr>
        <xdr:cNvSpPr>
          <a:spLocks noChangeAspect="1" noChangeArrowheads="1"/>
        </xdr:cNvSpPr>
      </xdr:nvSpPr>
      <xdr:spPr bwMode="auto">
        <a:xfrm>
          <a:off x="65465325" y="173640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4</xdr:row>
      <xdr:rowOff>0</xdr:rowOff>
    </xdr:from>
    <xdr:ext cx="295275" cy="5895077"/>
    <xdr:sp macro="" textlink="">
      <xdr:nvSpPr>
        <xdr:cNvPr id="89" name="AutoShape 2" descr="10410.jpg">
          <a:extLst>
            <a:ext uri="{FF2B5EF4-FFF2-40B4-BE49-F238E27FC236}">
              <a16:creationId xmlns:a16="http://schemas.microsoft.com/office/drawing/2014/main" id="{4B072735-EBD7-4BB4-A211-C3B97C810ACA}"/>
            </a:ext>
          </a:extLst>
        </xdr:cNvPr>
        <xdr:cNvSpPr>
          <a:spLocks noChangeAspect="1" noChangeArrowheads="1"/>
        </xdr:cNvSpPr>
      </xdr:nvSpPr>
      <xdr:spPr bwMode="auto">
        <a:xfrm>
          <a:off x="65465325" y="325755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xdr:row>
      <xdr:rowOff>0</xdr:rowOff>
    </xdr:from>
    <xdr:ext cx="0" cy="171450"/>
    <xdr:sp macro="" textlink="">
      <xdr:nvSpPr>
        <xdr:cNvPr id="90" name="AutoShape 2" descr="10410.jpg">
          <a:extLst>
            <a:ext uri="{FF2B5EF4-FFF2-40B4-BE49-F238E27FC236}">
              <a16:creationId xmlns:a16="http://schemas.microsoft.com/office/drawing/2014/main" id="{2567A035-9FBE-4F86-9F09-B0253AD2E046}"/>
            </a:ext>
          </a:extLst>
        </xdr:cNvPr>
        <xdr:cNvSpPr>
          <a:spLocks noChangeAspect="1" noChangeArrowheads="1"/>
        </xdr:cNvSpPr>
      </xdr:nvSpPr>
      <xdr:spPr bwMode="auto">
        <a:xfrm>
          <a:off x="64093725" y="32575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4</xdr:row>
      <xdr:rowOff>0</xdr:rowOff>
    </xdr:from>
    <xdr:ext cx="295275" cy="5895077"/>
    <xdr:sp macro="" textlink="">
      <xdr:nvSpPr>
        <xdr:cNvPr id="91" name="AutoShape 2" descr="10410.jpg">
          <a:extLst>
            <a:ext uri="{FF2B5EF4-FFF2-40B4-BE49-F238E27FC236}">
              <a16:creationId xmlns:a16="http://schemas.microsoft.com/office/drawing/2014/main" id="{F9FF0C1E-2D8B-403D-87B7-F570022D64C4}"/>
            </a:ext>
          </a:extLst>
        </xdr:cNvPr>
        <xdr:cNvSpPr>
          <a:spLocks noChangeAspect="1" noChangeArrowheads="1"/>
        </xdr:cNvSpPr>
      </xdr:nvSpPr>
      <xdr:spPr bwMode="auto">
        <a:xfrm>
          <a:off x="65465325" y="325755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4</xdr:row>
      <xdr:rowOff>0</xdr:rowOff>
    </xdr:from>
    <xdr:ext cx="295275" cy="5895077"/>
    <xdr:sp macro="" textlink="">
      <xdr:nvSpPr>
        <xdr:cNvPr id="92" name="AutoShape 2" descr="10410.jpg">
          <a:extLst>
            <a:ext uri="{FF2B5EF4-FFF2-40B4-BE49-F238E27FC236}">
              <a16:creationId xmlns:a16="http://schemas.microsoft.com/office/drawing/2014/main" id="{86776BE6-F4EF-4D3D-9EF5-D588D2F44793}"/>
            </a:ext>
          </a:extLst>
        </xdr:cNvPr>
        <xdr:cNvSpPr>
          <a:spLocks noChangeAspect="1" noChangeArrowheads="1"/>
        </xdr:cNvSpPr>
      </xdr:nvSpPr>
      <xdr:spPr bwMode="auto">
        <a:xfrm>
          <a:off x="66074925" y="325755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xdr:row>
      <xdr:rowOff>0</xdr:rowOff>
    </xdr:from>
    <xdr:ext cx="0" cy="171450"/>
    <xdr:sp macro="" textlink="">
      <xdr:nvSpPr>
        <xdr:cNvPr id="93" name="AutoShape 2" descr="10410.jpg">
          <a:extLst>
            <a:ext uri="{FF2B5EF4-FFF2-40B4-BE49-F238E27FC236}">
              <a16:creationId xmlns:a16="http://schemas.microsoft.com/office/drawing/2014/main" id="{8EE1CEB4-A592-406C-AC71-7364B37952FE}"/>
            </a:ext>
          </a:extLst>
        </xdr:cNvPr>
        <xdr:cNvSpPr>
          <a:spLocks noChangeAspect="1" noChangeArrowheads="1"/>
        </xdr:cNvSpPr>
      </xdr:nvSpPr>
      <xdr:spPr bwMode="auto">
        <a:xfrm>
          <a:off x="65465325" y="32575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4</xdr:row>
      <xdr:rowOff>0</xdr:rowOff>
    </xdr:from>
    <xdr:ext cx="295275" cy="5895077"/>
    <xdr:sp macro="" textlink="">
      <xdr:nvSpPr>
        <xdr:cNvPr id="94" name="AutoShape 2" descr="10410.jpg">
          <a:extLst>
            <a:ext uri="{FF2B5EF4-FFF2-40B4-BE49-F238E27FC236}">
              <a16:creationId xmlns:a16="http://schemas.microsoft.com/office/drawing/2014/main" id="{4CDE6085-8E93-491A-A73F-6D0D47E766CF}"/>
            </a:ext>
          </a:extLst>
        </xdr:cNvPr>
        <xdr:cNvSpPr>
          <a:spLocks noChangeAspect="1" noChangeArrowheads="1"/>
        </xdr:cNvSpPr>
      </xdr:nvSpPr>
      <xdr:spPr bwMode="auto">
        <a:xfrm>
          <a:off x="66074925" y="3257550"/>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xdr:row>
      <xdr:rowOff>0</xdr:rowOff>
    </xdr:from>
    <xdr:ext cx="0" cy="171450"/>
    <xdr:sp macro="" textlink="">
      <xdr:nvSpPr>
        <xdr:cNvPr id="95" name="AutoShape 2" descr="10410.jpg">
          <a:extLst>
            <a:ext uri="{FF2B5EF4-FFF2-40B4-BE49-F238E27FC236}">
              <a16:creationId xmlns:a16="http://schemas.microsoft.com/office/drawing/2014/main" id="{6F97AB2C-D95F-4CB3-81D8-F48041E96A37}"/>
            </a:ext>
          </a:extLst>
        </xdr:cNvPr>
        <xdr:cNvSpPr>
          <a:spLocks noChangeAspect="1" noChangeArrowheads="1"/>
        </xdr:cNvSpPr>
      </xdr:nvSpPr>
      <xdr:spPr bwMode="auto">
        <a:xfrm>
          <a:off x="64093725" y="32575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xdr:row>
      <xdr:rowOff>0</xdr:rowOff>
    </xdr:from>
    <xdr:ext cx="0" cy="171450"/>
    <xdr:sp macro="" textlink="">
      <xdr:nvSpPr>
        <xdr:cNvPr id="96" name="AutoShape 2" descr="10410.jpg">
          <a:extLst>
            <a:ext uri="{FF2B5EF4-FFF2-40B4-BE49-F238E27FC236}">
              <a16:creationId xmlns:a16="http://schemas.microsoft.com/office/drawing/2014/main" id="{71583E79-22B1-4959-8739-866A5304A565}"/>
            </a:ext>
          </a:extLst>
        </xdr:cNvPr>
        <xdr:cNvSpPr>
          <a:spLocks noChangeAspect="1" noChangeArrowheads="1"/>
        </xdr:cNvSpPr>
      </xdr:nvSpPr>
      <xdr:spPr bwMode="auto">
        <a:xfrm>
          <a:off x="65465325" y="32575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97" name="AutoShape 2" descr="10410.jpg">
          <a:extLst>
            <a:ext uri="{FF2B5EF4-FFF2-40B4-BE49-F238E27FC236}">
              <a16:creationId xmlns:a16="http://schemas.microsoft.com/office/drawing/2014/main" id="{32415A05-7759-44D5-95AA-FA439B0AA94E}"/>
            </a:ext>
          </a:extLst>
        </xdr:cNvPr>
        <xdr:cNvSpPr>
          <a:spLocks noChangeAspect="1" noChangeArrowheads="1"/>
        </xdr:cNvSpPr>
      </xdr:nvSpPr>
      <xdr:spPr bwMode="auto">
        <a:xfrm>
          <a:off x="640937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98" name="AutoShape 2" descr="10410.jpg">
          <a:extLst>
            <a:ext uri="{FF2B5EF4-FFF2-40B4-BE49-F238E27FC236}">
              <a16:creationId xmlns:a16="http://schemas.microsoft.com/office/drawing/2014/main" id="{C621E16A-183F-46D9-858D-6DFF272FCFA7}"/>
            </a:ext>
          </a:extLst>
        </xdr:cNvPr>
        <xdr:cNvSpPr>
          <a:spLocks noChangeAspect="1" noChangeArrowheads="1"/>
        </xdr:cNvSpPr>
      </xdr:nvSpPr>
      <xdr:spPr bwMode="auto">
        <a:xfrm>
          <a:off x="654653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xdr:row>
      <xdr:rowOff>0</xdr:rowOff>
    </xdr:from>
    <xdr:ext cx="0" cy="171450"/>
    <xdr:sp macro="" textlink="">
      <xdr:nvSpPr>
        <xdr:cNvPr id="99" name="AutoShape 2" descr="10410.jpg">
          <a:extLst>
            <a:ext uri="{FF2B5EF4-FFF2-40B4-BE49-F238E27FC236}">
              <a16:creationId xmlns:a16="http://schemas.microsoft.com/office/drawing/2014/main" id="{EDD6A40C-855A-4012-B80E-1EAD0DAC4E5C}"/>
            </a:ext>
          </a:extLst>
        </xdr:cNvPr>
        <xdr:cNvSpPr>
          <a:spLocks noChangeAspect="1" noChangeArrowheads="1"/>
        </xdr:cNvSpPr>
      </xdr:nvSpPr>
      <xdr:spPr bwMode="auto">
        <a:xfrm>
          <a:off x="640937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xdr:row>
      <xdr:rowOff>0</xdr:rowOff>
    </xdr:from>
    <xdr:ext cx="0" cy="171450"/>
    <xdr:sp macro="" textlink="">
      <xdr:nvSpPr>
        <xdr:cNvPr id="100" name="AutoShape 2" descr="10410.jpg">
          <a:extLst>
            <a:ext uri="{FF2B5EF4-FFF2-40B4-BE49-F238E27FC236}">
              <a16:creationId xmlns:a16="http://schemas.microsoft.com/office/drawing/2014/main" id="{BB4740ED-C382-4649-A612-7E41D651EE2B}"/>
            </a:ext>
          </a:extLst>
        </xdr:cNvPr>
        <xdr:cNvSpPr>
          <a:spLocks noChangeAspect="1" noChangeArrowheads="1"/>
        </xdr:cNvSpPr>
      </xdr:nvSpPr>
      <xdr:spPr bwMode="auto">
        <a:xfrm>
          <a:off x="65465325" y="24288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24</xdr:row>
      <xdr:rowOff>0</xdr:rowOff>
    </xdr:from>
    <xdr:ext cx="295275" cy="5895077"/>
    <xdr:sp macro="" textlink="">
      <xdr:nvSpPr>
        <xdr:cNvPr id="101" name="AutoShape 2" descr="10410.jpg">
          <a:extLst>
            <a:ext uri="{FF2B5EF4-FFF2-40B4-BE49-F238E27FC236}">
              <a16:creationId xmlns:a16="http://schemas.microsoft.com/office/drawing/2014/main" id="{E457E3D3-A051-433D-849A-1ACF6CE0A2A5}"/>
            </a:ext>
          </a:extLst>
        </xdr:cNvPr>
        <xdr:cNvSpPr>
          <a:spLocks noChangeAspect="1" noChangeArrowheads="1"/>
        </xdr:cNvSpPr>
      </xdr:nvSpPr>
      <xdr:spPr bwMode="auto">
        <a:xfrm>
          <a:off x="65465325" y="173640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24</xdr:row>
      <xdr:rowOff>0</xdr:rowOff>
    </xdr:from>
    <xdr:ext cx="0" cy="171450"/>
    <xdr:sp macro="" textlink="">
      <xdr:nvSpPr>
        <xdr:cNvPr id="102" name="AutoShape 2" descr="10410.jpg">
          <a:extLst>
            <a:ext uri="{FF2B5EF4-FFF2-40B4-BE49-F238E27FC236}">
              <a16:creationId xmlns:a16="http://schemas.microsoft.com/office/drawing/2014/main" id="{DDBB8890-1C3D-4461-957B-828AD36654B1}"/>
            </a:ext>
          </a:extLst>
        </xdr:cNvPr>
        <xdr:cNvSpPr>
          <a:spLocks noChangeAspect="1" noChangeArrowheads="1"/>
        </xdr:cNvSpPr>
      </xdr:nvSpPr>
      <xdr:spPr bwMode="auto">
        <a:xfrm>
          <a:off x="64093725" y="173640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24</xdr:col>
      <xdr:colOff>0</xdr:colOff>
      <xdr:row>24</xdr:row>
      <xdr:rowOff>0</xdr:rowOff>
    </xdr:from>
    <xdr:ext cx="295275" cy="5895077"/>
    <xdr:sp macro="" textlink="">
      <xdr:nvSpPr>
        <xdr:cNvPr id="103" name="AutoShape 2" descr="10410.jpg">
          <a:extLst>
            <a:ext uri="{FF2B5EF4-FFF2-40B4-BE49-F238E27FC236}">
              <a16:creationId xmlns:a16="http://schemas.microsoft.com/office/drawing/2014/main" id="{C95D1D13-96F6-4506-AF02-F954B55C0754}"/>
            </a:ext>
          </a:extLst>
        </xdr:cNvPr>
        <xdr:cNvSpPr>
          <a:spLocks noChangeAspect="1" noChangeArrowheads="1"/>
        </xdr:cNvSpPr>
      </xdr:nvSpPr>
      <xdr:spPr bwMode="auto">
        <a:xfrm>
          <a:off x="65465325" y="173640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24</xdr:row>
      <xdr:rowOff>0</xdr:rowOff>
    </xdr:from>
    <xdr:ext cx="295275" cy="5895077"/>
    <xdr:sp macro="" textlink="">
      <xdr:nvSpPr>
        <xdr:cNvPr id="104" name="AutoShape 2" descr="10410.jpg">
          <a:extLst>
            <a:ext uri="{FF2B5EF4-FFF2-40B4-BE49-F238E27FC236}">
              <a16:creationId xmlns:a16="http://schemas.microsoft.com/office/drawing/2014/main" id="{18385012-2F36-4120-8F9A-06B98C190245}"/>
            </a:ext>
          </a:extLst>
        </xdr:cNvPr>
        <xdr:cNvSpPr>
          <a:spLocks noChangeAspect="1" noChangeArrowheads="1"/>
        </xdr:cNvSpPr>
      </xdr:nvSpPr>
      <xdr:spPr bwMode="auto">
        <a:xfrm>
          <a:off x="66074925" y="173640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24</xdr:row>
      <xdr:rowOff>0</xdr:rowOff>
    </xdr:from>
    <xdr:ext cx="0" cy="171450"/>
    <xdr:sp macro="" textlink="">
      <xdr:nvSpPr>
        <xdr:cNvPr id="105" name="AutoShape 2" descr="10410.jpg">
          <a:extLst>
            <a:ext uri="{FF2B5EF4-FFF2-40B4-BE49-F238E27FC236}">
              <a16:creationId xmlns:a16="http://schemas.microsoft.com/office/drawing/2014/main" id="{F6D515B0-D8EC-4039-8A7E-7003DD68E443}"/>
            </a:ext>
          </a:extLst>
        </xdr:cNvPr>
        <xdr:cNvSpPr>
          <a:spLocks noChangeAspect="1" noChangeArrowheads="1"/>
        </xdr:cNvSpPr>
      </xdr:nvSpPr>
      <xdr:spPr bwMode="auto">
        <a:xfrm>
          <a:off x="65465325" y="173640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25</xdr:col>
      <xdr:colOff>0</xdr:colOff>
      <xdr:row>24</xdr:row>
      <xdr:rowOff>0</xdr:rowOff>
    </xdr:from>
    <xdr:ext cx="295275" cy="5895077"/>
    <xdr:sp macro="" textlink="">
      <xdr:nvSpPr>
        <xdr:cNvPr id="106" name="AutoShape 2" descr="10410.jpg">
          <a:extLst>
            <a:ext uri="{FF2B5EF4-FFF2-40B4-BE49-F238E27FC236}">
              <a16:creationId xmlns:a16="http://schemas.microsoft.com/office/drawing/2014/main" id="{95F64757-288D-4738-9DE9-A760B78D9090}"/>
            </a:ext>
          </a:extLst>
        </xdr:cNvPr>
        <xdr:cNvSpPr>
          <a:spLocks noChangeAspect="1" noChangeArrowheads="1"/>
        </xdr:cNvSpPr>
      </xdr:nvSpPr>
      <xdr:spPr bwMode="auto">
        <a:xfrm>
          <a:off x="66074925" y="17364075"/>
          <a:ext cx="295275" cy="5895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36</xdr:row>
      <xdr:rowOff>0</xdr:rowOff>
    </xdr:from>
    <xdr:ext cx="0" cy="171450"/>
    <xdr:sp macro="" textlink="">
      <xdr:nvSpPr>
        <xdr:cNvPr id="107" name="AutoShape 2" descr="10410.jpg">
          <a:extLst>
            <a:ext uri="{FF2B5EF4-FFF2-40B4-BE49-F238E27FC236}">
              <a16:creationId xmlns:a16="http://schemas.microsoft.com/office/drawing/2014/main" id="{FFBB7278-CD1B-49DB-9E80-B3C7B1B14AF0}"/>
            </a:ext>
          </a:extLst>
        </xdr:cNvPr>
        <xdr:cNvSpPr>
          <a:spLocks noChangeAspect="1" noChangeArrowheads="1"/>
        </xdr:cNvSpPr>
      </xdr:nvSpPr>
      <xdr:spPr bwMode="auto">
        <a:xfrm>
          <a:off x="64093725" y="246411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37</xdr:row>
      <xdr:rowOff>0</xdr:rowOff>
    </xdr:from>
    <xdr:ext cx="0" cy="171450"/>
    <xdr:sp macro="" textlink="">
      <xdr:nvSpPr>
        <xdr:cNvPr id="108" name="AutoShape 2" descr="10410.jpg">
          <a:extLst>
            <a:ext uri="{FF2B5EF4-FFF2-40B4-BE49-F238E27FC236}">
              <a16:creationId xmlns:a16="http://schemas.microsoft.com/office/drawing/2014/main" id="{D5F83E94-C01A-408F-8829-40D0D8B588FF}"/>
            </a:ext>
          </a:extLst>
        </xdr:cNvPr>
        <xdr:cNvSpPr>
          <a:spLocks noChangeAspect="1" noChangeArrowheads="1"/>
        </xdr:cNvSpPr>
      </xdr:nvSpPr>
      <xdr:spPr bwMode="auto">
        <a:xfrm>
          <a:off x="65465325" y="252126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44</xdr:row>
      <xdr:rowOff>0</xdr:rowOff>
    </xdr:from>
    <xdr:ext cx="0" cy="171450"/>
    <xdr:sp macro="" textlink="">
      <xdr:nvSpPr>
        <xdr:cNvPr id="109" name="AutoShape 2" descr="10410.jpg">
          <a:extLst>
            <a:ext uri="{FF2B5EF4-FFF2-40B4-BE49-F238E27FC236}">
              <a16:creationId xmlns:a16="http://schemas.microsoft.com/office/drawing/2014/main" id="{C0E67C54-FF33-4E50-9CC9-717B805519BC}"/>
            </a:ext>
          </a:extLst>
        </xdr:cNvPr>
        <xdr:cNvSpPr>
          <a:spLocks noChangeAspect="1" noChangeArrowheads="1"/>
        </xdr:cNvSpPr>
      </xdr:nvSpPr>
      <xdr:spPr bwMode="auto">
        <a:xfrm>
          <a:off x="64093725" y="288417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44</xdr:row>
      <xdr:rowOff>0</xdr:rowOff>
    </xdr:from>
    <xdr:ext cx="0" cy="171450"/>
    <xdr:sp macro="" textlink="">
      <xdr:nvSpPr>
        <xdr:cNvPr id="110" name="AutoShape 2" descr="10410.jpg">
          <a:extLst>
            <a:ext uri="{FF2B5EF4-FFF2-40B4-BE49-F238E27FC236}">
              <a16:creationId xmlns:a16="http://schemas.microsoft.com/office/drawing/2014/main" id="{58A5FDC7-22ED-4A2A-9866-F38EDDFB25A2}"/>
            </a:ext>
          </a:extLst>
        </xdr:cNvPr>
        <xdr:cNvSpPr>
          <a:spLocks noChangeAspect="1" noChangeArrowheads="1"/>
        </xdr:cNvSpPr>
      </xdr:nvSpPr>
      <xdr:spPr bwMode="auto">
        <a:xfrm>
          <a:off x="65465325" y="288417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44</xdr:row>
      <xdr:rowOff>0</xdr:rowOff>
    </xdr:from>
    <xdr:ext cx="0" cy="171450"/>
    <xdr:sp macro="" textlink="">
      <xdr:nvSpPr>
        <xdr:cNvPr id="111" name="AutoShape 2" descr="10410.jpg">
          <a:extLst>
            <a:ext uri="{FF2B5EF4-FFF2-40B4-BE49-F238E27FC236}">
              <a16:creationId xmlns:a16="http://schemas.microsoft.com/office/drawing/2014/main" id="{A9C6C54C-E17F-4B72-BC0D-D1258F2EB3DC}"/>
            </a:ext>
          </a:extLst>
        </xdr:cNvPr>
        <xdr:cNvSpPr>
          <a:spLocks noChangeAspect="1" noChangeArrowheads="1"/>
        </xdr:cNvSpPr>
      </xdr:nvSpPr>
      <xdr:spPr bwMode="auto">
        <a:xfrm>
          <a:off x="64093725" y="288417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44</xdr:row>
      <xdr:rowOff>0</xdr:rowOff>
    </xdr:from>
    <xdr:ext cx="0" cy="171450"/>
    <xdr:sp macro="" textlink="">
      <xdr:nvSpPr>
        <xdr:cNvPr id="112" name="AutoShape 2" descr="10410.jpg">
          <a:extLst>
            <a:ext uri="{FF2B5EF4-FFF2-40B4-BE49-F238E27FC236}">
              <a16:creationId xmlns:a16="http://schemas.microsoft.com/office/drawing/2014/main" id="{11364B8C-9DE5-492C-8B01-AD98FB01F010}"/>
            </a:ext>
          </a:extLst>
        </xdr:cNvPr>
        <xdr:cNvSpPr>
          <a:spLocks noChangeAspect="1" noChangeArrowheads="1"/>
        </xdr:cNvSpPr>
      </xdr:nvSpPr>
      <xdr:spPr bwMode="auto">
        <a:xfrm>
          <a:off x="65465325" y="288417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46</xdr:row>
      <xdr:rowOff>0</xdr:rowOff>
    </xdr:from>
    <xdr:ext cx="0" cy="171450"/>
    <xdr:sp macro="" textlink="">
      <xdr:nvSpPr>
        <xdr:cNvPr id="113" name="AutoShape 2" descr="10410.jpg">
          <a:extLst>
            <a:ext uri="{FF2B5EF4-FFF2-40B4-BE49-F238E27FC236}">
              <a16:creationId xmlns:a16="http://schemas.microsoft.com/office/drawing/2014/main" id="{63678E32-83A3-4059-993B-5B70E350B29C}"/>
            </a:ext>
          </a:extLst>
        </xdr:cNvPr>
        <xdr:cNvSpPr>
          <a:spLocks noChangeAspect="1" noChangeArrowheads="1"/>
        </xdr:cNvSpPr>
      </xdr:nvSpPr>
      <xdr:spPr bwMode="auto">
        <a:xfrm>
          <a:off x="64093725" y="29670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46</xdr:row>
      <xdr:rowOff>0</xdr:rowOff>
    </xdr:from>
    <xdr:ext cx="1423615" cy="485775"/>
    <xdr:pic>
      <xdr:nvPicPr>
        <xdr:cNvPr id="114" name="Picture 1">
          <a:extLst>
            <a:ext uri="{FF2B5EF4-FFF2-40B4-BE49-F238E27FC236}">
              <a16:creationId xmlns:a16="http://schemas.microsoft.com/office/drawing/2014/main" id="{3337280C-FF48-4770-8271-95A8B1016C6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2967037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46</xdr:row>
      <xdr:rowOff>0</xdr:rowOff>
    </xdr:from>
    <xdr:ext cx="0" cy="171450"/>
    <xdr:sp macro="" textlink="">
      <xdr:nvSpPr>
        <xdr:cNvPr id="115" name="AutoShape 2" descr="10410.jpg">
          <a:extLst>
            <a:ext uri="{FF2B5EF4-FFF2-40B4-BE49-F238E27FC236}">
              <a16:creationId xmlns:a16="http://schemas.microsoft.com/office/drawing/2014/main" id="{9D935F28-9537-4540-B30C-56C7DBAE01D9}"/>
            </a:ext>
          </a:extLst>
        </xdr:cNvPr>
        <xdr:cNvSpPr>
          <a:spLocks noChangeAspect="1" noChangeArrowheads="1"/>
        </xdr:cNvSpPr>
      </xdr:nvSpPr>
      <xdr:spPr bwMode="auto">
        <a:xfrm>
          <a:off x="65465325" y="29670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46</xdr:row>
      <xdr:rowOff>0</xdr:rowOff>
    </xdr:from>
    <xdr:ext cx="0" cy="171450"/>
    <xdr:sp macro="" textlink="">
      <xdr:nvSpPr>
        <xdr:cNvPr id="116" name="AutoShape 2" descr="10410.jpg">
          <a:extLst>
            <a:ext uri="{FF2B5EF4-FFF2-40B4-BE49-F238E27FC236}">
              <a16:creationId xmlns:a16="http://schemas.microsoft.com/office/drawing/2014/main" id="{3A2B706A-D573-467A-B63B-77266D7261A5}"/>
            </a:ext>
          </a:extLst>
        </xdr:cNvPr>
        <xdr:cNvSpPr>
          <a:spLocks noChangeAspect="1" noChangeArrowheads="1"/>
        </xdr:cNvSpPr>
      </xdr:nvSpPr>
      <xdr:spPr bwMode="auto">
        <a:xfrm>
          <a:off x="64093725" y="29670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46</xdr:row>
      <xdr:rowOff>0</xdr:rowOff>
    </xdr:from>
    <xdr:ext cx="0" cy="171450"/>
    <xdr:sp macro="" textlink="">
      <xdr:nvSpPr>
        <xdr:cNvPr id="117" name="AutoShape 2" descr="10410.jpg">
          <a:extLst>
            <a:ext uri="{FF2B5EF4-FFF2-40B4-BE49-F238E27FC236}">
              <a16:creationId xmlns:a16="http://schemas.microsoft.com/office/drawing/2014/main" id="{34B1638D-8B49-4402-BC33-93427C56EEDD}"/>
            </a:ext>
          </a:extLst>
        </xdr:cNvPr>
        <xdr:cNvSpPr>
          <a:spLocks noChangeAspect="1" noChangeArrowheads="1"/>
        </xdr:cNvSpPr>
      </xdr:nvSpPr>
      <xdr:spPr bwMode="auto">
        <a:xfrm>
          <a:off x="65465325" y="29670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46</xdr:row>
      <xdr:rowOff>0</xdr:rowOff>
    </xdr:from>
    <xdr:ext cx="0" cy="171450"/>
    <xdr:sp macro="" textlink="">
      <xdr:nvSpPr>
        <xdr:cNvPr id="118" name="AutoShape 2" descr="10410.jpg">
          <a:extLst>
            <a:ext uri="{FF2B5EF4-FFF2-40B4-BE49-F238E27FC236}">
              <a16:creationId xmlns:a16="http://schemas.microsoft.com/office/drawing/2014/main" id="{1BB9BF4A-BF02-42B4-BE7A-6F453DB2AB42}"/>
            </a:ext>
          </a:extLst>
        </xdr:cNvPr>
        <xdr:cNvSpPr>
          <a:spLocks noChangeAspect="1" noChangeArrowheads="1"/>
        </xdr:cNvSpPr>
      </xdr:nvSpPr>
      <xdr:spPr bwMode="auto">
        <a:xfrm>
          <a:off x="64093725" y="29670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46</xdr:row>
      <xdr:rowOff>0</xdr:rowOff>
    </xdr:from>
    <xdr:ext cx="0" cy="171450"/>
    <xdr:sp macro="" textlink="">
      <xdr:nvSpPr>
        <xdr:cNvPr id="119" name="AutoShape 2" descr="10410.jpg">
          <a:extLst>
            <a:ext uri="{FF2B5EF4-FFF2-40B4-BE49-F238E27FC236}">
              <a16:creationId xmlns:a16="http://schemas.microsoft.com/office/drawing/2014/main" id="{ED2A52CA-14C3-4361-B597-6C5AA4A62042}"/>
            </a:ext>
          </a:extLst>
        </xdr:cNvPr>
        <xdr:cNvSpPr>
          <a:spLocks noChangeAspect="1" noChangeArrowheads="1"/>
        </xdr:cNvSpPr>
      </xdr:nvSpPr>
      <xdr:spPr bwMode="auto">
        <a:xfrm>
          <a:off x="65465325" y="296703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49</xdr:row>
      <xdr:rowOff>0</xdr:rowOff>
    </xdr:from>
    <xdr:ext cx="0" cy="171450"/>
    <xdr:sp macro="" textlink="">
      <xdr:nvSpPr>
        <xdr:cNvPr id="120" name="AutoShape 2" descr="10410.jpg">
          <a:extLst>
            <a:ext uri="{FF2B5EF4-FFF2-40B4-BE49-F238E27FC236}">
              <a16:creationId xmlns:a16="http://schemas.microsoft.com/office/drawing/2014/main" id="{1EA65AF6-E368-4546-904F-2218749759A0}"/>
            </a:ext>
          </a:extLst>
        </xdr:cNvPr>
        <xdr:cNvSpPr>
          <a:spLocks noChangeAspect="1" noChangeArrowheads="1"/>
        </xdr:cNvSpPr>
      </xdr:nvSpPr>
      <xdr:spPr bwMode="auto">
        <a:xfrm>
          <a:off x="64093725" y="340804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49</xdr:row>
      <xdr:rowOff>0</xdr:rowOff>
    </xdr:from>
    <xdr:ext cx="1423615" cy="485775"/>
    <xdr:pic>
      <xdr:nvPicPr>
        <xdr:cNvPr id="121" name="Picture 1">
          <a:extLst>
            <a:ext uri="{FF2B5EF4-FFF2-40B4-BE49-F238E27FC236}">
              <a16:creationId xmlns:a16="http://schemas.microsoft.com/office/drawing/2014/main" id="{5D49959E-B2E8-47C1-AB8F-5B7022597F0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34080450"/>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49</xdr:row>
      <xdr:rowOff>0</xdr:rowOff>
    </xdr:from>
    <xdr:ext cx="0" cy="171450"/>
    <xdr:sp macro="" textlink="">
      <xdr:nvSpPr>
        <xdr:cNvPr id="122" name="AutoShape 2" descr="10410.jpg">
          <a:extLst>
            <a:ext uri="{FF2B5EF4-FFF2-40B4-BE49-F238E27FC236}">
              <a16:creationId xmlns:a16="http://schemas.microsoft.com/office/drawing/2014/main" id="{57F62F65-118A-41AF-8237-238AE4CE8334}"/>
            </a:ext>
          </a:extLst>
        </xdr:cNvPr>
        <xdr:cNvSpPr>
          <a:spLocks noChangeAspect="1" noChangeArrowheads="1"/>
        </xdr:cNvSpPr>
      </xdr:nvSpPr>
      <xdr:spPr bwMode="auto">
        <a:xfrm>
          <a:off x="65465325" y="340804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49</xdr:row>
      <xdr:rowOff>0</xdr:rowOff>
    </xdr:from>
    <xdr:ext cx="0" cy="171450"/>
    <xdr:sp macro="" textlink="">
      <xdr:nvSpPr>
        <xdr:cNvPr id="123" name="AutoShape 2" descr="10410.jpg">
          <a:extLst>
            <a:ext uri="{FF2B5EF4-FFF2-40B4-BE49-F238E27FC236}">
              <a16:creationId xmlns:a16="http://schemas.microsoft.com/office/drawing/2014/main" id="{549F6773-A901-467A-A9CA-EC82E5DF06A6}"/>
            </a:ext>
          </a:extLst>
        </xdr:cNvPr>
        <xdr:cNvSpPr>
          <a:spLocks noChangeAspect="1" noChangeArrowheads="1"/>
        </xdr:cNvSpPr>
      </xdr:nvSpPr>
      <xdr:spPr bwMode="auto">
        <a:xfrm>
          <a:off x="64093725" y="340804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49</xdr:row>
      <xdr:rowOff>0</xdr:rowOff>
    </xdr:from>
    <xdr:ext cx="0" cy="171450"/>
    <xdr:sp macro="" textlink="">
      <xdr:nvSpPr>
        <xdr:cNvPr id="124" name="AutoShape 2" descr="10410.jpg">
          <a:extLst>
            <a:ext uri="{FF2B5EF4-FFF2-40B4-BE49-F238E27FC236}">
              <a16:creationId xmlns:a16="http://schemas.microsoft.com/office/drawing/2014/main" id="{AF0FABEC-D898-44C7-B21D-9A87596F49C4}"/>
            </a:ext>
          </a:extLst>
        </xdr:cNvPr>
        <xdr:cNvSpPr>
          <a:spLocks noChangeAspect="1" noChangeArrowheads="1"/>
        </xdr:cNvSpPr>
      </xdr:nvSpPr>
      <xdr:spPr bwMode="auto">
        <a:xfrm>
          <a:off x="65465325" y="340804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49</xdr:row>
      <xdr:rowOff>0</xdr:rowOff>
    </xdr:from>
    <xdr:ext cx="0" cy="171450"/>
    <xdr:sp macro="" textlink="">
      <xdr:nvSpPr>
        <xdr:cNvPr id="125" name="AutoShape 2" descr="10410.jpg">
          <a:extLst>
            <a:ext uri="{FF2B5EF4-FFF2-40B4-BE49-F238E27FC236}">
              <a16:creationId xmlns:a16="http://schemas.microsoft.com/office/drawing/2014/main" id="{635C0FCB-9344-4687-A0CE-38974E00293E}"/>
            </a:ext>
          </a:extLst>
        </xdr:cNvPr>
        <xdr:cNvSpPr>
          <a:spLocks noChangeAspect="1" noChangeArrowheads="1"/>
        </xdr:cNvSpPr>
      </xdr:nvSpPr>
      <xdr:spPr bwMode="auto">
        <a:xfrm>
          <a:off x="64093725" y="340804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49</xdr:row>
      <xdr:rowOff>0</xdr:rowOff>
    </xdr:from>
    <xdr:ext cx="0" cy="171450"/>
    <xdr:sp macro="" textlink="">
      <xdr:nvSpPr>
        <xdr:cNvPr id="126" name="AutoShape 2" descr="10410.jpg">
          <a:extLst>
            <a:ext uri="{FF2B5EF4-FFF2-40B4-BE49-F238E27FC236}">
              <a16:creationId xmlns:a16="http://schemas.microsoft.com/office/drawing/2014/main" id="{69BF0FC6-95E4-40C9-8504-24F7DB6BCB9B}"/>
            </a:ext>
          </a:extLst>
        </xdr:cNvPr>
        <xdr:cNvSpPr>
          <a:spLocks noChangeAspect="1" noChangeArrowheads="1"/>
        </xdr:cNvSpPr>
      </xdr:nvSpPr>
      <xdr:spPr bwMode="auto">
        <a:xfrm>
          <a:off x="65465325" y="340804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56</xdr:row>
      <xdr:rowOff>0</xdr:rowOff>
    </xdr:from>
    <xdr:ext cx="0" cy="171450"/>
    <xdr:sp macro="" textlink="">
      <xdr:nvSpPr>
        <xdr:cNvPr id="127" name="AutoShape 2" descr="10410.jpg">
          <a:extLst>
            <a:ext uri="{FF2B5EF4-FFF2-40B4-BE49-F238E27FC236}">
              <a16:creationId xmlns:a16="http://schemas.microsoft.com/office/drawing/2014/main" id="{228C7135-0D26-44E1-8C00-47304A2DB2DF}"/>
            </a:ext>
          </a:extLst>
        </xdr:cNvPr>
        <xdr:cNvSpPr>
          <a:spLocks noChangeAspect="1" noChangeArrowheads="1"/>
        </xdr:cNvSpPr>
      </xdr:nvSpPr>
      <xdr:spPr bwMode="auto">
        <a:xfrm>
          <a:off x="64093725" y="39652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56</xdr:row>
      <xdr:rowOff>0</xdr:rowOff>
    </xdr:from>
    <xdr:ext cx="1423615" cy="485775"/>
    <xdr:pic>
      <xdr:nvPicPr>
        <xdr:cNvPr id="128" name="Picture 1">
          <a:extLst>
            <a:ext uri="{FF2B5EF4-FFF2-40B4-BE49-F238E27FC236}">
              <a16:creationId xmlns:a16="http://schemas.microsoft.com/office/drawing/2014/main" id="{29FCC8AB-E8F8-45E4-8507-C10E2078F61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3965257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56</xdr:row>
      <xdr:rowOff>0</xdr:rowOff>
    </xdr:from>
    <xdr:ext cx="0" cy="171450"/>
    <xdr:sp macro="" textlink="">
      <xdr:nvSpPr>
        <xdr:cNvPr id="129" name="AutoShape 2" descr="10410.jpg">
          <a:extLst>
            <a:ext uri="{FF2B5EF4-FFF2-40B4-BE49-F238E27FC236}">
              <a16:creationId xmlns:a16="http://schemas.microsoft.com/office/drawing/2014/main" id="{1EC6C023-6484-4B34-8645-779EC5B1A7B8}"/>
            </a:ext>
          </a:extLst>
        </xdr:cNvPr>
        <xdr:cNvSpPr>
          <a:spLocks noChangeAspect="1" noChangeArrowheads="1"/>
        </xdr:cNvSpPr>
      </xdr:nvSpPr>
      <xdr:spPr bwMode="auto">
        <a:xfrm>
          <a:off x="65465325" y="39652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56</xdr:row>
      <xdr:rowOff>0</xdr:rowOff>
    </xdr:from>
    <xdr:ext cx="0" cy="171450"/>
    <xdr:sp macro="" textlink="">
      <xdr:nvSpPr>
        <xdr:cNvPr id="130" name="AutoShape 2" descr="10410.jpg">
          <a:extLst>
            <a:ext uri="{FF2B5EF4-FFF2-40B4-BE49-F238E27FC236}">
              <a16:creationId xmlns:a16="http://schemas.microsoft.com/office/drawing/2014/main" id="{5749D02B-C0A5-41C5-9FD9-4FA77DF44BFA}"/>
            </a:ext>
          </a:extLst>
        </xdr:cNvPr>
        <xdr:cNvSpPr>
          <a:spLocks noChangeAspect="1" noChangeArrowheads="1"/>
        </xdr:cNvSpPr>
      </xdr:nvSpPr>
      <xdr:spPr bwMode="auto">
        <a:xfrm>
          <a:off x="64093725" y="39652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56</xdr:row>
      <xdr:rowOff>0</xdr:rowOff>
    </xdr:from>
    <xdr:ext cx="0" cy="171450"/>
    <xdr:sp macro="" textlink="">
      <xdr:nvSpPr>
        <xdr:cNvPr id="131" name="AutoShape 2" descr="10410.jpg">
          <a:extLst>
            <a:ext uri="{FF2B5EF4-FFF2-40B4-BE49-F238E27FC236}">
              <a16:creationId xmlns:a16="http://schemas.microsoft.com/office/drawing/2014/main" id="{36A6985E-CF7B-467D-B054-0080116A27D3}"/>
            </a:ext>
          </a:extLst>
        </xdr:cNvPr>
        <xdr:cNvSpPr>
          <a:spLocks noChangeAspect="1" noChangeArrowheads="1"/>
        </xdr:cNvSpPr>
      </xdr:nvSpPr>
      <xdr:spPr bwMode="auto">
        <a:xfrm>
          <a:off x="65465325" y="39652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56</xdr:row>
      <xdr:rowOff>0</xdr:rowOff>
    </xdr:from>
    <xdr:ext cx="0" cy="171450"/>
    <xdr:sp macro="" textlink="">
      <xdr:nvSpPr>
        <xdr:cNvPr id="132" name="AutoShape 2" descr="10410.jpg">
          <a:extLst>
            <a:ext uri="{FF2B5EF4-FFF2-40B4-BE49-F238E27FC236}">
              <a16:creationId xmlns:a16="http://schemas.microsoft.com/office/drawing/2014/main" id="{5F7ABF4C-FA61-43C7-8C0D-5F8678280410}"/>
            </a:ext>
          </a:extLst>
        </xdr:cNvPr>
        <xdr:cNvSpPr>
          <a:spLocks noChangeAspect="1" noChangeArrowheads="1"/>
        </xdr:cNvSpPr>
      </xdr:nvSpPr>
      <xdr:spPr bwMode="auto">
        <a:xfrm>
          <a:off x="64093725" y="39652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56</xdr:row>
      <xdr:rowOff>0</xdr:rowOff>
    </xdr:from>
    <xdr:ext cx="0" cy="171450"/>
    <xdr:sp macro="" textlink="">
      <xdr:nvSpPr>
        <xdr:cNvPr id="133" name="AutoShape 2" descr="10410.jpg">
          <a:extLst>
            <a:ext uri="{FF2B5EF4-FFF2-40B4-BE49-F238E27FC236}">
              <a16:creationId xmlns:a16="http://schemas.microsoft.com/office/drawing/2014/main" id="{BED4F0E7-6579-43F6-A3BC-15703D22626A}"/>
            </a:ext>
          </a:extLst>
        </xdr:cNvPr>
        <xdr:cNvSpPr>
          <a:spLocks noChangeAspect="1" noChangeArrowheads="1"/>
        </xdr:cNvSpPr>
      </xdr:nvSpPr>
      <xdr:spPr bwMode="auto">
        <a:xfrm>
          <a:off x="65465325" y="396525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61</xdr:row>
      <xdr:rowOff>0</xdr:rowOff>
    </xdr:from>
    <xdr:ext cx="0" cy="171450"/>
    <xdr:sp macro="" textlink="">
      <xdr:nvSpPr>
        <xdr:cNvPr id="134" name="AutoShape 2" descr="10410.jpg">
          <a:extLst>
            <a:ext uri="{FF2B5EF4-FFF2-40B4-BE49-F238E27FC236}">
              <a16:creationId xmlns:a16="http://schemas.microsoft.com/office/drawing/2014/main" id="{B665AC56-3949-459C-B4C2-88B3F1C2BF08}"/>
            </a:ext>
          </a:extLst>
        </xdr:cNvPr>
        <xdr:cNvSpPr>
          <a:spLocks noChangeAspect="1" noChangeArrowheads="1"/>
        </xdr:cNvSpPr>
      </xdr:nvSpPr>
      <xdr:spPr bwMode="auto">
        <a:xfrm>
          <a:off x="64093725" y="433482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61</xdr:row>
      <xdr:rowOff>0</xdr:rowOff>
    </xdr:from>
    <xdr:ext cx="1423615" cy="485775"/>
    <xdr:pic>
      <xdr:nvPicPr>
        <xdr:cNvPr id="135" name="Picture 1">
          <a:extLst>
            <a:ext uri="{FF2B5EF4-FFF2-40B4-BE49-F238E27FC236}">
              <a16:creationId xmlns:a16="http://schemas.microsoft.com/office/drawing/2014/main" id="{81D92967-CCC2-48BB-BC27-E1ACE259B33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4334827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61</xdr:row>
      <xdr:rowOff>0</xdr:rowOff>
    </xdr:from>
    <xdr:ext cx="0" cy="171450"/>
    <xdr:sp macro="" textlink="">
      <xdr:nvSpPr>
        <xdr:cNvPr id="136" name="AutoShape 2" descr="10410.jpg">
          <a:extLst>
            <a:ext uri="{FF2B5EF4-FFF2-40B4-BE49-F238E27FC236}">
              <a16:creationId xmlns:a16="http://schemas.microsoft.com/office/drawing/2014/main" id="{2918E733-F6C2-4ECC-ACD9-4FC7BC27CF06}"/>
            </a:ext>
          </a:extLst>
        </xdr:cNvPr>
        <xdr:cNvSpPr>
          <a:spLocks noChangeAspect="1" noChangeArrowheads="1"/>
        </xdr:cNvSpPr>
      </xdr:nvSpPr>
      <xdr:spPr bwMode="auto">
        <a:xfrm>
          <a:off x="65465325" y="433482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61</xdr:row>
      <xdr:rowOff>0</xdr:rowOff>
    </xdr:from>
    <xdr:ext cx="0" cy="171450"/>
    <xdr:sp macro="" textlink="">
      <xdr:nvSpPr>
        <xdr:cNvPr id="137" name="AutoShape 2" descr="10410.jpg">
          <a:extLst>
            <a:ext uri="{FF2B5EF4-FFF2-40B4-BE49-F238E27FC236}">
              <a16:creationId xmlns:a16="http://schemas.microsoft.com/office/drawing/2014/main" id="{99A3DAC5-D778-4BE6-AAED-96BCB163BF9A}"/>
            </a:ext>
          </a:extLst>
        </xdr:cNvPr>
        <xdr:cNvSpPr>
          <a:spLocks noChangeAspect="1" noChangeArrowheads="1"/>
        </xdr:cNvSpPr>
      </xdr:nvSpPr>
      <xdr:spPr bwMode="auto">
        <a:xfrm>
          <a:off x="64093725" y="433482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61</xdr:row>
      <xdr:rowOff>0</xdr:rowOff>
    </xdr:from>
    <xdr:ext cx="0" cy="171450"/>
    <xdr:sp macro="" textlink="">
      <xdr:nvSpPr>
        <xdr:cNvPr id="138" name="AutoShape 2" descr="10410.jpg">
          <a:extLst>
            <a:ext uri="{FF2B5EF4-FFF2-40B4-BE49-F238E27FC236}">
              <a16:creationId xmlns:a16="http://schemas.microsoft.com/office/drawing/2014/main" id="{06E6BB71-B6C9-4408-88FD-5E6895C6FCD1}"/>
            </a:ext>
          </a:extLst>
        </xdr:cNvPr>
        <xdr:cNvSpPr>
          <a:spLocks noChangeAspect="1" noChangeArrowheads="1"/>
        </xdr:cNvSpPr>
      </xdr:nvSpPr>
      <xdr:spPr bwMode="auto">
        <a:xfrm>
          <a:off x="65465325" y="433482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61</xdr:row>
      <xdr:rowOff>0</xdr:rowOff>
    </xdr:from>
    <xdr:ext cx="0" cy="171450"/>
    <xdr:sp macro="" textlink="">
      <xdr:nvSpPr>
        <xdr:cNvPr id="139" name="AutoShape 2" descr="10410.jpg">
          <a:extLst>
            <a:ext uri="{FF2B5EF4-FFF2-40B4-BE49-F238E27FC236}">
              <a16:creationId xmlns:a16="http://schemas.microsoft.com/office/drawing/2014/main" id="{6CAB5BBF-ED89-42F3-8E00-883288CACE7A}"/>
            </a:ext>
          </a:extLst>
        </xdr:cNvPr>
        <xdr:cNvSpPr>
          <a:spLocks noChangeAspect="1" noChangeArrowheads="1"/>
        </xdr:cNvSpPr>
      </xdr:nvSpPr>
      <xdr:spPr bwMode="auto">
        <a:xfrm>
          <a:off x="64093725" y="433482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61</xdr:row>
      <xdr:rowOff>0</xdr:rowOff>
    </xdr:from>
    <xdr:ext cx="0" cy="171450"/>
    <xdr:sp macro="" textlink="">
      <xdr:nvSpPr>
        <xdr:cNvPr id="140" name="AutoShape 2" descr="10410.jpg">
          <a:extLst>
            <a:ext uri="{FF2B5EF4-FFF2-40B4-BE49-F238E27FC236}">
              <a16:creationId xmlns:a16="http://schemas.microsoft.com/office/drawing/2014/main" id="{38303C44-8363-4ABF-A4E9-EDD01510CF69}"/>
            </a:ext>
          </a:extLst>
        </xdr:cNvPr>
        <xdr:cNvSpPr>
          <a:spLocks noChangeAspect="1" noChangeArrowheads="1"/>
        </xdr:cNvSpPr>
      </xdr:nvSpPr>
      <xdr:spPr bwMode="auto">
        <a:xfrm>
          <a:off x="65465325" y="433482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70</xdr:row>
      <xdr:rowOff>0</xdr:rowOff>
    </xdr:from>
    <xdr:ext cx="0" cy="171450"/>
    <xdr:sp macro="" textlink="">
      <xdr:nvSpPr>
        <xdr:cNvPr id="141" name="AutoShape 2" descr="10410.jpg">
          <a:extLst>
            <a:ext uri="{FF2B5EF4-FFF2-40B4-BE49-F238E27FC236}">
              <a16:creationId xmlns:a16="http://schemas.microsoft.com/office/drawing/2014/main" id="{8EFE4C2D-8F03-4334-94B3-E307D05C6B1D}"/>
            </a:ext>
          </a:extLst>
        </xdr:cNvPr>
        <xdr:cNvSpPr>
          <a:spLocks noChangeAspect="1" noChangeArrowheads="1"/>
        </xdr:cNvSpPr>
      </xdr:nvSpPr>
      <xdr:spPr bwMode="auto">
        <a:xfrm>
          <a:off x="64093725" y="499872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70</xdr:row>
      <xdr:rowOff>0</xdr:rowOff>
    </xdr:from>
    <xdr:ext cx="0" cy="171450"/>
    <xdr:sp macro="" textlink="">
      <xdr:nvSpPr>
        <xdr:cNvPr id="142" name="AutoShape 2" descr="10410.jpg">
          <a:extLst>
            <a:ext uri="{FF2B5EF4-FFF2-40B4-BE49-F238E27FC236}">
              <a16:creationId xmlns:a16="http://schemas.microsoft.com/office/drawing/2014/main" id="{00A1B9D1-F188-498C-8FC2-F9AB39BE0865}"/>
            </a:ext>
          </a:extLst>
        </xdr:cNvPr>
        <xdr:cNvSpPr>
          <a:spLocks noChangeAspect="1" noChangeArrowheads="1"/>
        </xdr:cNvSpPr>
      </xdr:nvSpPr>
      <xdr:spPr bwMode="auto">
        <a:xfrm>
          <a:off x="65465325" y="499872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70</xdr:row>
      <xdr:rowOff>0</xdr:rowOff>
    </xdr:from>
    <xdr:ext cx="0" cy="171450"/>
    <xdr:sp macro="" textlink="">
      <xdr:nvSpPr>
        <xdr:cNvPr id="143" name="AutoShape 2" descr="10410.jpg">
          <a:extLst>
            <a:ext uri="{FF2B5EF4-FFF2-40B4-BE49-F238E27FC236}">
              <a16:creationId xmlns:a16="http://schemas.microsoft.com/office/drawing/2014/main" id="{27D59F37-5A18-466A-BEB5-C9ED5905277B}"/>
            </a:ext>
          </a:extLst>
        </xdr:cNvPr>
        <xdr:cNvSpPr>
          <a:spLocks noChangeAspect="1" noChangeArrowheads="1"/>
        </xdr:cNvSpPr>
      </xdr:nvSpPr>
      <xdr:spPr bwMode="auto">
        <a:xfrm>
          <a:off x="64093725" y="499872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70</xdr:row>
      <xdr:rowOff>0</xdr:rowOff>
    </xdr:from>
    <xdr:ext cx="0" cy="171450"/>
    <xdr:sp macro="" textlink="">
      <xdr:nvSpPr>
        <xdr:cNvPr id="144" name="AutoShape 2" descr="10410.jpg">
          <a:extLst>
            <a:ext uri="{FF2B5EF4-FFF2-40B4-BE49-F238E27FC236}">
              <a16:creationId xmlns:a16="http://schemas.microsoft.com/office/drawing/2014/main" id="{30EDB0B9-0EE1-470B-9F3B-A5E51D4799B0}"/>
            </a:ext>
          </a:extLst>
        </xdr:cNvPr>
        <xdr:cNvSpPr>
          <a:spLocks noChangeAspect="1" noChangeArrowheads="1"/>
        </xdr:cNvSpPr>
      </xdr:nvSpPr>
      <xdr:spPr bwMode="auto">
        <a:xfrm>
          <a:off x="65465325" y="499872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172</xdr:row>
      <xdr:rowOff>0</xdr:rowOff>
    </xdr:from>
    <xdr:ext cx="0" cy="171450"/>
    <xdr:sp macro="" textlink="">
      <xdr:nvSpPr>
        <xdr:cNvPr id="145" name="AutoShape 2" descr="10410.jpg">
          <a:extLst>
            <a:ext uri="{FF2B5EF4-FFF2-40B4-BE49-F238E27FC236}">
              <a16:creationId xmlns:a16="http://schemas.microsoft.com/office/drawing/2014/main" id="{4CBA45FE-6A68-4FA8-B85F-D1F5C8DBB4AD}"/>
            </a:ext>
          </a:extLst>
        </xdr:cNvPr>
        <xdr:cNvSpPr>
          <a:spLocks noChangeAspect="1" noChangeArrowheads="1"/>
        </xdr:cNvSpPr>
      </xdr:nvSpPr>
      <xdr:spPr bwMode="auto">
        <a:xfrm>
          <a:off x="64093725" y="1105090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172</xdr:row>
      <xdr:rowOff>0</xdr:rowOff>
    </xdr:from>
    <xdr:ext cx="0" cy="171450"/>
    <xdr:sp macro="" textlink="">
      <xdr:nvSpPr>
        <xdr:cNvPr id="146" name="AutoShape 2" descr="10410.jpg">
          <a:extLst>
            <a:ext uri="{FF2B5EF4-FFF2-40B4-BE49-F238E27FC236}">
              <a16:creationId xmlns:a16="http://schemas.microsoft.com/office/drawing/2014/main" id="{2745CC16-3D24-4E97-A4B8-00B2778F711F}"/>
            </a:ext>
          </a:extLst>
        </xdr:cNvPr>
        <xdr:cNvSpPr>
          <a:spLocks noChangeAspect="1" noChangeArrowheads="1"/>
        </xdr:cNvSpPr>
      </xdr:nvSpPr>
      <xdr:spPr bwMode="auto">
        <a:xfrm>
          <a:off x="65465325" y="1105090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172</xdr:row>
      <xdr:rowOff>0</xdr:rowOff>
    </xdr:from>
    <xdr:ext cx="0" cy="171450"/>
    <xdr:sp macro="" textlink="">
      <xdr:nvSpPr>
        <xdr:cNvPr id="147" name="AutoShape 2" descr="10410.jpg">
          <a:extLst>
            <a:ext uri="{FF2B5EF4-FFF2-40B4-BE49-F238E27FC236}">
              <a16:creationId xmlns:a16="http://schemas.microsoft.com/office/drawing/2014/main" id="{80CA6D3F-7343-47F2-9B3C-8ECBC504B9D5}"/>
            </a:ext>
          </a:extLst>
        </xdr:cNvPr>
        <xdr:cNvSpPr>
          <a:spLocks noChangeAspect="1" noChangeArrowheads="1"/>
        </xdr:cNvSpPr>
      </xdr:nvSpPr>
      <xdr:spPr bwMode="auto">
        <a:xfrm>
          <a:off x="64093725" y="1105090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172</xdr:row>
      <xdr:rowOff>0</xdr:rowOff>
    </xdr:from>
    <xdr:ext cx="0" cy="171450"/>
    <xdr:sp macro="" textlink="">
      <xdr:nvSpPr>
        <xdr:cNvPr id="148" name="AutoShape 2" descr="10410.jpg">
          <a:extLst>
            <a:ext uri="{FF2B5EF4-FFF2-40B4-BE49-F238E27FC236}">
              <a16:creationId xmlns:a16="http://schemas.microsoft.com/office/drawing/2014/main" id="{6983BD49-5317-4E5B-81AA-0FCAFEE7DDB1}"/>
            </a:ext>
          </a:extLst>
        </xdr:cNvPr>
        <xdr:cNvSpPr>
          <a:spLocks noChangeAspect="1" noChangeArrowheads="1"/>
        </xdr:cNvSpPr>
      </xdr:nvSpPr>
      <xdr:spPr bwMode="auto">
        <a:xfrm>
          <a:off x="65465325" y="1105090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172</xdr:row>
      <xdr:rowOff>0</xdr:rowOff>
    </xdr:from>
    <xdr:ext cx="0" cy="171450"/>
    <xdr:sp macro="" textlink="">
      <xdr:nvSpPr>
        <xdr:cNvPr id="149" name="AutoShape 2" descr="10410.jpg">
          <a:extLst>
            <a:ext uri="{FF2B5EF4-FFF2-40B4-BE49-F238E27FC236}">
              <a16:creationId xmlns:a16="http://schemas.microsoft.com/office/drawing/2014/main" id="{AAEA4665-E234-4B48-A4DC-F8332240E6C7}"/>
            </a:ext>
          </a:extLst>
        </xdr:cNvPr>
        <xdr:cNvSpPr>
          <a:spLocks noChangeAspect="1" noChangeArrowheads="1"/>
        </xdr:cNvSpPr>
      </xdr:nvSpPr>
      <xdr:spPr bwMode="auto">
        <a:xfrm>
          <a:off x="64093725" y="1113377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172</xdr:row>
      <xdr:rowOff>0</xdr:rowOff>
    </xdr:from>
    <xdr:ext cx="1423615" cy="485775"/>
    <xdr:pic>
      <xdr:nvPicPr>
        <xdr:cNvPr id="150" name="Picture 1">
          <a:extLst>
            <a:ext uri="{FF2B5EF4-FFF2-40B4-BE49-F238E27FC236}">
              <a16:creationId xmlns:a16="http://schemas.microsoft.com/office/drawing/2014/main" id="{E4374B56-BF5D-441D-9920-9AAB6CA7A7A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1133772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172</xdr:row>
      <xdr:rowOff>0</xdr:rowOff>
    </xdr:from>
    <xdr:ext cx="0" cy="171450"/>
    <xdr:sp macro="" textlink="">
      <xdr:nvSpPr>
        <xdr:cNvPr id="151" name="AutoShape 2" descr="10410.jpg">
          <a:extLst>
            <a:ext uri="{FF2B5EF4-FFF2-40B4-BE49-F238E27FC236}">
              <a16:creationId xmlns:a16="http://schemas.microsoft.com/office/drawing/2014/main" id="{FD40FE29-9200-4EFA-B123-782D1A121A96}"/>
            </a:ext>
          </a:extLst>
        </xdr:cNvPr>
        <xdr:cNvSpPr>
          <a:spLocks noChangeAspect="1" noChangeArrowheads="1"/>
        </xdr:cNvSpPr>
      </xdr:nvSpPr>
      <xdr:spPr bwMode="auto">
        <a:xfrm>
          <a:off x="65465325" y="1113377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172</xdr:row>
      <xdr:rowOff>0</xdr:rowOff>
    </xdr:from>
    <xdr:ext cx="0" cy="171450"/>
    <xdr:sp macro="" textlink="">
      <xdr:nvSpPr>
        <xdr:cNvPr id="152" name="AutoShape 2" descr="10410.jpg">
          <a:extLst>
            <a:ext uri="{FF2B5EF4-FFF2-40B4-BE49-F238E27FC236}">
              <a16:creationId xmlns:a16="http://schemas.microsoft.com/office/drawing/2014/main" id="{248C626E-8728-4AC3-89FA-7DB5931FBF14}"/>
            </a:ext>
          </a:extLst>
        </xdr:cNvPr>
        <xdr:cNvSpPr>
          <a:spLocks noChangeAspect="1" noChangeArrowheads="1"/>
        </xdr:cNvSpPr>
      </xdr:nvSpPr>
      <xdr:spPr bwMode="auto">
        <a:xfrm>
          <a:off x="64093725" y="1113377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172</xdr:row>
      <xdr:rowOff>0</xdr:rowOff>
    </xdr:from>
    <xdr:ext cx="0" cy="171450"/>
    <xdr:sp macro="" textlink="">
      <xdr:nvSpPr>
        <xdr:cNvPr id="153" name="AutoShape 2" descr="10410.jpg">
          <a:extLst>
            <a:ext uri="{FF2B5EF4-FFF2-40B4-BE49-F238E27FC236}">
              <a16:creationId xmlns:a16="http://schemas.microsoft.com/office/drawing/2014/main" id="{36BEED13-7F5A-4D3D-9A40-AA073DC94E2A}"/>
            </a:ext>
          </a:extLst>
        </xdr:cNvPr>
        <xdr:cNvSpPr>
          <a:spLocks noChangeAspect="1" noChangeArrowheads="1"/>
        </xdr:cNvSpPr>
      </xdr:nvSpPr>
      <xdr:spPr bwMode="auto">
        <a:xfrm>
          <a:off x="65465325" y="1113377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172</xdr:row>
      <xdr:rowOff>0</xdr:rowOff>
    </xdr:from>
    <xdr:ext cx="0" cy="171450"/>
    <xdr:sp macro="" textlink="">
      <xdr:nvSpPr>
        <xdr:cNvPr id="154" name="AutoShape 2" descr="10410.jpg">
          <a:extLst>
            <a:ext uri="{FF2B5EF4-FFF2-40B4-BE49-F238E27FC236}">
              <a16:creationId xmlns:a16="http://schemas.microsoft.com/office/drawing/2014/main" id="{652A303E-2795-4630-837B-78E94CEAE216}"/>
            </a:ext>
          </a:extLst>
        </xdr:cNvPr>
        <xdr:cNvSpPr>
          <a:spLocks noChangeAspect="1" noChangeArrowheads="1"/>
        </xdr:cNvSpPr>
      </xdr:nvSpPr>
      <xdr:spPr bwMode="auto">
        <a:xfrm>
          <a:off x="64093725" y="1113377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172</xdr:row>
      <xdr:rowOff>0</xdr:rowOff>
    </xdr:from>
    <xdr:ext cx="0" cy="171450"/>
    <xdr:sp macro="" textlink="">
      <xdr:nvSpPr>
        <xdr:cNvPr id="155" name="AutoShape 2" descr="10410.jpg">
          <a:extLst>
            <a:ext uri="{FF2B5EF4-FFF2-40B4-BE49-F238E27FC236}">
              <a16:creationId xmlns:a16="http://schemas.microsoft.com/office/drawing/2014/main" id="{90DBC839-7327-4E2D-AD60-38D6C1E4FFB9}"/>
            </a:ext>
          </a:extLst>
        </xdr:cNvPr>
        <xdr:cNvSpPr>
          <a:spLocks noChangeAspect="1" noChangeArrowheads="1"/>
        </xdr:cNvSpPr>
      </xdr:nvSpPr>
      <xdr:spPr bwMode="auto">
        <a:xfrm>
          <a:off x="65465325" y="1113377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172</xdr:row>
      <xdr:rowOff>0</xdr:rowOff>
    </xdr:from>
    <xdr:ext cx="0" cy="171450"/>
    <xdr:sp macro="" textlink="">
      <xdr:nvSpPr>
        <xdr:cNvPr id="156" name="AutoShape 2" descr="10410.jpg">
          <a:extLst>
            <a:ext uri="{FF2B5EF4-FFF2-40B4-BE49-F238E27FC236}">
              <a16:creationId xmlns:a16="http://schemas.microsoft.com/office/drawing/2014/main" id="{9FEEA468-E4FD-4F83-BEE9-D21B34B17696}"/>
            </a:ext>
          </a:extLst>
        </xdr:cNvPr>
        <xdr:cNvSpPr>
          <a:spLocks noChangeAspect="1" noChangeArrowheads="1"/>
        </xdr:cNvSpPr>
      </xdr:nvSpPr>
      <xdr:spPr bwMode="auto">
        <a:xfrm>
          <a:off x="64093725" y="1157478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172</xdr:row>
      <xdr:rowOff>0</xdr:rowOff>
    </xdr:from>
    <xdr:ext cx="1423615" cy="485775"/>
    <xdr:pic>
      <xdr:nvPicPr>
        <xdr:cNvPr id="157" name="Picture 1">
          <a:extLst>
            <a:ext uri="{FF2B5EF4-FFF2-40B4-BE49-F238E27FC236}">
              <a16:creationId xmlns:a16="http://schemas.microsoft.com/office/drawing/2014/main" id="{A52F130E-9E4F-4419-9924-608AD3F175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15747800"/>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172</xdr:row>
      <xdr:rowOff>0</xdr:rowOff>
    </xdr:from>
    <xdr:ext cx="0" cy="171450"/>
    <xdr:sp macro="" textlink="">
      <xdr:nvSpPr>
        <xdr:cNvPr id="158" name="AutoShape 2" descr="10410.jpg">
          <a:extLst>
            <a:ext uri="{FF2B5EF4-FFF2-40B4-BE49-F238E27FC236}">
              <a16:creationId xmlns:a16="http://schemas.microsoft.com/office/drawing/2014/main" id="{A85C4DFC-2C54-4692-8C75-1D72159EFCE8}"/>
            </a:ext>
          </a:extLst>
        </xdr:cNvPr>
        <xdr:cNvSpPr>
          <a:spLocks noChangeAspect="1" noChangeArrowheads="1"/>
        </xdr:cNvSpPr>
      </xdr:nvSpPr>
      <xdr:spPr bwMode="auto">
        <a:xfrm>
          <a:off x="65465325" y="1157478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172</xdr:row>
      <xdr:rowOff>0</xdr:rowOff>
    </xdr:from>
    <xdr:ext cx="0" cy="171450"/>
    <xdr:sp macro="" textlink="">
      <xdr:nvSpPr>
        <xdr:cNvPr id="159" name="AutoShape 2" descr="10410.jpg">
          <a:extLst>
            <a:ext uri="{FF2B5EF4-FFF2-40B4-BE49-F238E27FC236}">
              <a16:creationId xmlns:a16="http://schemas.microsoft.com/office/drawing/2014/main" id="{4241D242-1061-41F6-9631-13F8CFC302D8}"/>
            </a:ext>
          </a:extLst>
        </xdr:cNvPr>
        <xdr:cNvSpPr>
          <a:spLocks noChangeAspect="1" noChangeArrowheads="1"/>
        </xdr:cNvSpPr>
      </xdr:nvSpPr>
      <xdr:spPr bwMode="auto">
        <a:xfrm>
          <a:off x="64093725" y="1157478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172</xdr:row>
      <xdr:rowOff>0</xdr:rowOff>
    </xdr:from>
    <xdr:ext cx="0" cy="171450"/>
    <xdr:sp macro="" textlink="">
      <xdr:nvSpPr>
        <xdr:cNvPr id="160" name="AutoShape 2" descr="10410.jpg">
          <a:extLst>
            <a:ext uri="{FF2B5EF4-FFF2-40B4-BE49-F238E27FC236}">
              <a16:creationId xmlns:a16="http://schemas.microsoft.com/office/drawing/2014/main" id="{A03BEBF7-E39B-4C64-98B9-C53BCB2F5A8A}"/>
            </a:ext>
          </a:extLst>
        </xdr:cNvPr>
        <xdr:cNvSpPr>
          <a:spLocks noChangeAspect="1" noChangeArrowheads="1"/>
        </xdr:cNvSpPr>
      </xdr:nvSpPr>
      <xdr:spPr bwMode="auto">
        <a:xfrm>
          <a:off x="65465325" y="1157478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172</xdr:row>
      <xdr:rowOff>0</xdr:rowOff>
    </xdr:from>
    <xdr:ext cx="0" cy="171450"/>
    <xdr:sp macro="" textlink="">
      <xdr:nvSpPr>
        <xdr:cNvPr id="161" name="AutoShape 2" descr="10410.jpg">
          <a:extLst>
            <a:ext uri="{FF2B5EF4-FFF2-40B4-BE49-F238E27FC236}">
              <a16:creationId xmlns:a16="http://schemas.microsoft.com/office/drawing/2014/main" id="{C9B6F3F1-559E-48C2-90C5-59A96A7CCF7D}"/>
            </a:ext>
          </a:extLst>
        </xdr:cNvPr>
        <xdr:cNvSpPr>
          <a:spLocks noChangeAspect="1" noChangeArrowheads="1"/>
        </xdr:cNvSpPr>
      </xdr:nvSpPr>
      <xdr:spPr bwMode="auto">
        <a:xfrm>
          <a:off x="64093725" y="1157478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172</xdr:row>
      <xdr:rowOff>0</xdr:rowOff>
    </xdr:from>
    <xdr:ext cx="0" cy="171450"/>
    <xdr:sp macro="" textlink="">
      <xdr:nvSpPr>
        <xdr:cNvPr id="162" name="AutoShape 2" descr="10410.jpg">
          <a:extLst>
            <a:ext uri="{FF2B5EF4-FFF2-40B4-BE49-F238E27FC236}">
              <a16:creationId xmlns:a16="http://schemas.microsoft.com/office/drawing/2014/main" id="{8BBFF365-4532-4457-B783-0DDC38F7913E}"/>
            </a:ext>
          </a:extLst>
        </xdr:cNvPr>
        <xdr:cNvSpPr>
          <a:spLocks noChangeAspect="1" noChangeArrowheads="1"/>
        </xdr:cNvSpPr>
      </xdr:nvSpPr>
      <xdr:spPr bwMode="auto">
        <a:xfrm>
          <a:off x="65465325" y="1157478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172</xdr:row>
      <xdr:rowOff>0</xdr:rowOff>
    </xdr:from>
    <xdr:ext cx="0" cy="171450"/>
    <xdr:sp macro="" textlink="">
      <xdr:nvSpPr>
        <xdr:cNvPr id="163" name="AutoShape 2" descr="10410.jpg">
          <a:extLst>
            <a:ext uri="{FF2B5EF4-FFF2-40B4-BE49-F238E27FC236}">
              <a16:creationId xmlns:a16="http://schemas.microsoft.com/office/drawing/2014/main" id="{443F4A21-29FE-4DF8-BA13-D5057F7BDCA2}"/>
            </a:ext>
          </a:extLst>
        </xdr:cNvPr>
        <xdr:cNvSpPr>
          <a:spLocks noChangeAspect="1" noChangeArrowheads="1"/>
        </xdr:cNvSpPr>
      </xdr:nvSpPr>
      <xdr:spPr bwMode="auto">
        <a:xfrm>
          <a:off x="64093725" y="1213199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172</xdr:row>
      <xdr:rowOff>0</xdr:rowOff>
    </xdr:from>
    <xdr:ext cx="1423615" cy="485775"/>
    <xdr:pic>
      <xdr:nvPicPr>
        <xdr:cNvPr id="164" name="Picture 1">
          <a:extLst>
            <a:ext uri="{FF2B5EF4-FFF2-40B4-BE49-F238E27FC236}">
              <a16:creationId xmlns:a16="http://schemas.microsoft.com/office/drawing/2014/main" id="{8CB4EBDD-0A50-49BF-BCD4-487A5D6B098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21319925"/>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172</xdr:row>
      <xdr:rowOff>0</xdr:rowOff>
    </xdr:from>
    <xdr:ext cx="0" cy="171450"/>
    <xdr:sp macro="" textlink="">
      <xdr:nvSpPr>
        <xdr:cNvPr id="165" name="AutoShape 2" descr="10410.jpg">
          <a:extLst>
            <a:ext uri="{FF2B5EF4-FFF2-40B4-BE49-F238E27FC236}">
              <a16:creationId xmlns:a16="http://schemas.microsoft.com/office/drawing/2014/main" id="{2925FF88-7A78-418A-B957-4C1BDD35C647}"/>
            </a:ext>
          </a:extLst>
        </xdr:cNvPr>
        <xdr:cNvSpPr>
          <a:spLocks noChangeAspect="1" noChangeArrowheads="1"/>
        </xdr:cNvSpPr>
      </xdr:nvSpPr>
      <xdr:spPr bwMode="auto">
        <a:xfrm>
          <a:off x="65465325" y="1213199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172</xdr:row>
      <xdr:rowOff>0</xdr:rowOff>
    </xdr:from>
    <xdr:ext cx="0" cy="171450"/>
    <xdr:sp macro="" textlink="">
      <xdr:nvSpPr>
        <xdr:cNvPr id="166" name="AutoShape 2" descr="10410.jpg">
          <a:extLst>
            <a:ext uri="{FF2B5EF4-FFF2-40B4-BE49-F238E27FC236}">
              <a16:creationId xmlns:a16="http://schemas.microsoft.com/office/drawing/2014/main" id="{BF16B0C7-7727-4F2B-9D57-68872F17A687}"/>
            </a:ext>
          </a:extLst>
        </xdr:cNvPr>
        <xdr:cNvSpPr>
          <a:spLocks noChangeAspect="1" noChangeArrowheads="1"/>
        </xdr:cNvSpPr>
      </xdr:nvSpPr>
      <xdr:spPr bwMode="auto">
        <a:xfrm>
          <a:off x="64093725" y="1213199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172</xdr:row>
      <xdr:rowOff>0</xdr:rowOff>
    </xdr:from>
    <xdr:ext cx="0" cy="171450"/>
    <xdr:sp macro="" textlink="">
      <xdr:nvSpPr>
        <xdr:cNvPr id="167" name="AutoShape 2" descr="10410.jpg">
          <a:extLst>
            <a:ext uri="{FF2B5EF4-FFF2-40B4-BE49-F238E27FC236}">
              <a16:creationId xmlns:a16="http://schemas.microsoft.com/office/drawing/2014/main" id="{FB5C72B7-1A55-4D42-A086-1D10CE3CEB82}"/>
            </a:ext>
          </a:extLst>
        </xdr:cNvPr>
        <xdr:cNvSpPr>
          <a:spLocks noChangeAspect="1" noChangeArrowheads="1"/>
        </xdr:cNvSpPr>
      </xdr:nvSpPr>
      <xdr:spPr bwMode="auto">
        <a:xfrm>
          <a:off x="65465325" y="1213199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172</xdr:row>
      <xdr:rowOff>0</xdr:rowOff>
    </xdr:from>
    <xdr:ext cx="0" cy="171450"/>
    <xdr:sp macro="" textlink="">
      <xdr:nvSpPr>
        <xdr:cNvPr id="168" name="AutoShape 2" descr="10410.jpg">
          <a:extLst>
            <a:ext uri="{FF2B5EF4-FFF2-40B4-BE49-F238E27FC236}">
              <a16:creationId xmlns:a16="http://schemas.microsoft.com/office/drawing/2014/main" id="{FE44F7E5-58F4-4A0D-B088-9530E42829BA}"/>
            </a:ext>
          </a:extLst>
        </xdr:cNvPr>
        <xdr:cNvSpPr>
          <a:spLocks noChangeAspect="1" noChangeArrowheads="1"/>
        </xdr:cNvSpPr>
      </xdr:nvSpPr>
      <xdr:spPr bwMode="auto">
        <a:xfrm>
          <a:off x="64093725" y="1213199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172</xdr:row>
      <xdr:rowOff>0</xdr:rowOff>
    </xdr:from>
    <xdr:ext cx="0" cy="171450"/>
    <xdr:sp macro="" textlink="">
      <xdr:nvSpPr>
        <xdr:cNvPr id="169" name="AutoShape 2" descr="10410.jpg">
          <a:extLst>
            <a:ext uri="{FF2B5EF4-FFF2-40B4-BE49-F238E27FC236}">
              <a16:creationId xmlns:a16="http://schemas.microsoft.com/office/drawing/2014/main" id="{4003A63B-A6AD-4EB9-AA39-256788AF5094}"/>
            </a:ext>
          </a:extLst>
        </xdr:cNvPr>
        <xdr:cNvSpPr>
          <a:spLocks noChangeAspect="1" noChangeArrowheads="1"/>
        </xdr:cNvSpPr>
      </xdr:nvSpPr>
      <xdr:spPr bwMode="auto">
        <a:xfrm>
          <a:off x="65465325" y="12131992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172</xdr:row>
      <xdr:rowOff>0</xdr:rowOff>
    </xdr:from>
    <xdr:ext cx="0" cy="171450"/>
    <xdr:sp macro="" textlink="">
      <xdr:nvSpPr>
        <xdr:cNvPr id="170" name="AutoShape 2" descr="10410.jpg">
          <a:extLst>
            <a:ext uri="{FF2B5EF4-FFF2-40B4-BE49-F238E27FC236}">
              <a16:creationId xmlns:a16="http://schemas.microsoft.com/office/drawing/2014/main" id="{26DC6A32-C7EE-48A8-B7D6-AA50E4A48127}"/>
            </a:ext>
          </a:extLst>
        </xdr:cNvPr>
        <xdr:cNvSpPr>
          <a:spLocks noChangeAspect="1" noChangeArrowheads="1"/>
        </xdr:cNvSpPr>
      </xdr:nvSpPr>
      <xdr:spPr bwMode="auto">
        <a:xfrm>
          <a:off x="64093725" y="125349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172</xdr:row>
      <xdr:rowOff>0</xdr:rowOff>
    </xdr:from>
    <xdr:ext cx="1423615" cy="485775"/>
    <xdr:pic>
      <xdr:nvPicPr>
        <xdr:cNvPr id="171" name="Picture 1">
          <a:extLst>
            <a:ext uri="{FF2B5EF4-FFF2-40B4-BE49-F238E27FC236}">
              <a16:creationId xmlns:a16="http://schemas.microsoft.com/office/drawing/2014/main" id="{AA41845A-4452-462B-A3F4-AB2F4762728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2722125" y="125349000"/>
          <a:ext cx="142361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0</xdr:colOff>
      <xdr:row>172</xdr:row>
      <xdr:rowOff>0</xdr:rowOff>
    </xdr:from>
    <xdr:ext cx="0" cy="171450"/>
    <xdr:sp macro="" textlink="">
      <xdr:nvSpPr>
        <xdr:cNvPr id="172" name="AutoShape 2" descr="10410.jpg">
          <a:extLst>
            <a:ext uri="{FF2B5EF4-FFF2-40B4-BE49-F238E27FC236}">
              <a16:creationId xmlns:a16="http://schemas.microsoft.com/office/drawing/2014/main" id="{0CEE0271-341B-4557-A478-F8D3574110A4}"/>
            </a:ext>
          </a:extLst>
        </xdr:cNvPr>
        <xdr:cNvSpPr>
          <a:spLocks noChangeAspect="1" noChangeArrowheads="1"/>
        </xdr:cNvSpPr>
      </xdr:nvSpPr>
      <xdr:spPr bwMode="auto">
        <a:xfrm>
          <a:off x="65465325" y="125349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172</xdr:row>
      <xdr:rowOff>0</xdr:rowOff>
    </xdr:from>
    <xdr:ext cx="0" cy="171450"/>
    <xdr:sp macro="" textlink="">
      <xdr:nvSpPr>
        <xdr:cNvPr id="173" name="AutoShape 2" descr="10410.jpg">
          <a:extLst>
            <a:ext uri="{FF2B5EF4-FFF2-40B4-BE49-F238E27FC236}">
              <a16:creationId xmlns:a16="http://schemas.microsoft.com/office/drawing/2014/main" id="{E080CCA3-D1FE-442C-B0D9-B245CC325C34}"/>
            </a:ext>
          </a:extLst>
        </xdr:cNvPr>
        <xdr:cNvSpPr>
          <a:spLocks noChangeAspect="1" noChangeArrowheads="1"/>
        </xdr:cNvSpPr>
      </xdr:nvSpPr>
      <xdr:spPr bwMode="auto">
        <a:xfrm>
          <a:off x="64093725" y="125349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172</xdr:row>
      <xdr:rowOff>0</xdr:rowOff>
    </xdr:from>
    <xdr:ext cx="0" cy="171450"/>
    <xdr:sp macro="" textlink="">
      <xdr:nvSpPr>
        <xdr:cNvPr id="174" name="AutoShape 2" descr="10410.jpg">
          <a:extLst>
            <a:ext uri="{FF2B5EF4-FFF2-40B4-BE49-F238E27FC236}">
              <a16:creationId xmlns:a16="http://schemas.microsoft.com/office/drawing/2014/main" id="{077242B5-B9A7-4432-BE18-EEDB66DE0DC9}"/>
            </a:ext>
          </a:extLst>
        </xdr:cNvPr>
        <xdr:cNvSpPr>
          <a:spLocks noChangeAspect="1" noChangeArrowheads="1"/>
        </xdr:cNvSpPr>
      </xdr:nvSpPr>
      <xdr:spPr bwMode="auto">
        <a:xfrm>
          <a:off x="65465325" y="125349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172</xdr:row>
      <xdr:rowOff>0</xdr:rowOff>
    </xdr:from>
    <xdr:ext cx="0" cy="171450"/>
    <xdr:sp macro="" textlink="">
      <xdr:nvSpPr>
        <xdr:cNvPr id="175" name="AutoShape 2" descr="10410.jpg">
          <a:extLst>
            <a:ext uri="{FF2B5EF4-FFF2-40B4-BE49-F238E27FC236}">
              <a16:creationId xmlns:a16="http://schemas.microsoft.com/office/drawing/2014/main" id="{251DE4BF-99D9-4195-9116-CA9122568B56}"/>
            </a:ext>
          </a:extLst>
        </xdr:cNvPr>
        <xdr:cNvSpPr>
          <a:spLocks noChangeAspect="1" noChangeArrowheads="1"/>
        </xdr:cNvSpPr>
      </xdr:nvSpPr>
      <xdr:spPr bwMode="auto">
        <a:xfrm>
          <a:off x="64093725" y="125349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22</xdr:col>
      <xdr:colOff>0</xdr:colOff>
      <xdr:row>172</xdr:row>
      <xdr:rowOff>0</xdr:rowOff>
    </xdr:from>
    <xdr:ext cx="0" cy="171450"/>
    <xdr:sp macro="" textlink="">
      <xdr:nvSpPr>
        <xdr:cNvPr id="176" name="AutoShape 2" descr="10410.jpg">
          <a:extLst>
            <a:ext uri="{FF2B5EF4-FFF2-40B4-BE49-F238E27FC236}">
              <a16:creationId xmlns:a16="http://schemas.microsoft.com/office/drawing/2014/main" id="{1345865B-CC46-435F-AD6F-DCD2C02DA82B}"/>
            </a:ext>
          </a:extLst>
        </xdr:cNvPr>
        <xdr:cNvSpPr>
          <a:spLocks noChangeAspect="1" noChangeArrowheads="1"/>
        </xdr:cNvSpPr>
      </xdr:nvSpPr>
      <xdr:spPr bwMode="auto">
        <a:xfrm>
          <a:off x="65465325" y="1253490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6" Type="http://schemas.openxmlformats.org/officeDocument/2006/relationships/hyperlink" Target="https://cdn.shopify.com/s/files/1/0390/6029/products/NG80-20012_DigitalMetalDetector_1_1800x1800.jpg?v=1580835494" TargetMode="External"/><Relationship Id="rId117" Type="http://schemas.openxmlformats.org/officeDocument/2006/relationships/hyperlink" Target="https://cdn.shopify.com/s/files/1/0390/6029/products/NG_80-50101_900xMicroCase_1_1800x1800.jpg?v=1601995098" TargetMode="External"/><Relationship Id="rId21" Type="http://schemas.openxmlformats.org/officeDocument/2006/relationships/hyperlink" Target="https://cdn.shopify.com/s/files/1/0390/6029/products/NG1_2f0de99d-97b6-4f53-8261-f5148f038c49_1800x1800.jpg?v=1579884864" TargetMode="External"/><Relationship Id="rId42" Type="http://schemas.openxmlformats.org/officeDocument/2006/relationships/hyperlink" Target="https://cdn.shopify.com/s/files/1/0390/6029/products/NG_80-01042WP_10x42WP_5_695x695.jpg?v=1610470939" TargetMode="External"/><Relationship Id="rId47" Type="http://schemas.openxmlformats.org/officeDocument/2006/relationships/hyperlink" Target="https://cdn.shopify.com/s/files/1/0390/6029/products/theseus_1800x1800.jpg?v=1571439053" TargetMode="External"/><Relationship Id="rId63" Type="http://schemas.openxmlformats.org/officeDocument/2006/relationships/hyperlink" Target="https://cdn.shopify.com/s/files/1/0390/6029/products/EXH_88-70168_1_695x695.jpg?v=1571439085" TargetMode="External"/><Relationship Id="rId68" Type="http://schemas.openxmlformats.org/officeDocument/2006/relationships/hyperlink" Target="https://cdn.shopify.com/s/files/1/0390/6029/products/EXH_88-70844_New_PrincessCastle_1_b34c8d9a-c975-46b5-9650-2baa20a3cc6f_626x637.jpg?v=1606943409" TargetMode="External"/><Relationship Id="rId84" Type="http://schemas.openxmlformats.org/officeDocument/2006/relationships/hyperlink" Target="https://cdn.shopify.com/s/files/1/0390/6029/products/EX_88-10430_1_695x695.jpg?v=1634046689" TargetMode="External"/><Relationship Id="rId89" Type="http://schemas.openxmlformats.org/officeDocument/2006/relationships/hyperlink" Target="https://cdn.shopify.com/s/files/1/0390/6029/products/3_0ddee5b8-e408-49a4-a3cd-f462838c6fa7_1800x1800.jpg?v=1571439053" TargetMode="External"/><Relationship Id="rId112" Type="http://schemas.openxmlformats.org/officeDocument/2006/relationships/hyperlink" Target="https://cdn.shopify.com/s/files/1/0390/6029/products/AP_800_HeadlampFlashlight_1_695x695.jpg?v=1635800946" TargetMode="External"/><Relationship Id="rId16" Type="http://schemas.openxmlformats.org/officeDocument/2006/relationships/hyperlink" Target="https://cdn.shopify.com/s/files/1/0390/6029/products/NG_Metal_1800x1800.jpg?v=1571439087" TargetMode="External"/><Relationship Id="rId107" Type="http://schemas.openxmlformats.org/officeDocument/2006/relationships/hyperlink" Target="https://cdn.shopify.com/s/files/1/0390/6029/products/DK_44-10321_1_4d1e0ec0-135a-4d91-b563-05634eead9ea_626x626.jpg?v=1604674887" TargetMode="External"/><Relationship Id="rId11" Type="http://schemas.openxmlformats.org/officeDocument/2006/relationships/hyperlink" Target="https://cdn.shopify.com/s/files/1/0390/6029/products/80-30124_11_1800x1800.jpg?v=1627306269" TargetMode="External"/><Relationship Id="rId32" Type="http://schemas.openxmlformats.org/officeDocument/2006/relationships/hyperlink" Target="https://cdn.shopify.com/s/files/1/0390/6029/products/1_41516bb8-f1f3-42cb-8c61-e26bc7a8bb1c_1800x1800.jpg?v=1571439053" TargetMode="External"/><Relationship Id="rId37" Type="http://schemas.openxmlformats.org/officeDocument/2006/relationships/hyperlink" Target="https://cdn.shopify.com/s/files/1/0390/6029/products/80-76500_2_14bfcd49-7aa2-4b4f-b1b9-6d657fbb9ba5_695x695.jpg?v=1644531364" TargetMode="External"/><Relationship Id="rId53" Type="http://schemas.openxmlformats.org/officeDocument/2006/relationships/hyperlink" Target="https://cdn.shopify.com/s/files/1/0390/6029/products/juno_695x695.jpg?v=1571439053" TargetMode="External"/><Relationship Id="rId58" Type="http://schemas.openxmlformats.org/officeDocument/2006/relationships/hyperlink" Target="https://cdn.shopify.com/s/files/1/0390/6029/products/88-50101_1_695x695.jpg?v=1573494106" TargetMode="External"/><Relationship Id="rId74" Type="http://schemas.openxmlformats.org/officeDocument/2006/relationships/hyperlink" Target="https://cdn.shopify.com/s/files/1/0390/6029/products/88-26010_Blue_1_626x626.jpg?v=1608321044" TargetMode="External"/><Relationship Id="rId79" Type="http://schemas.openxmlformats.org/officeDocument/2006/relationships/hyperlink" Target="https://cdn.shopify.com/s/files/1/0390/6029/products/88-90188_InnovativeDetectorChallenge_1_626x626.jpg?v=1629330424" TargetMode="External"/><Relationship Id="rId102" Type="http://schemas.openxmlformats.org/officeDocument/2006/relationships/hyperlink" Target="https://cdn.shopify.com/s/files/1/0390/6029/products/PH_44-50101_900xMicroAccessories_2_2016_8db746f6-7d67-462f-9b5b-501d0558dccd_1800x1800.jpg?v=1571439077" TargetMode="External"/><Relationship Id="rId123" Type="http://schemas.openxmlformats.org/officeDocument/2006/relationships/hyperlink" Target="https://explorescientificusa.com/cdn/shop/files/88-83030_MediaPod_1_695x695.jpg?v=1696519994" TargetMode="External"/><Relationship Id="rId128" Type="http://schemas.openxmlformats.org/officeDocument/2006/relationships/drawing" Target="../drawings/drawing1.xml"/><Relationship Id="rId5" Type="http://schemas.openxmlformats.org/officeDocument/2006/relationships/hyperlink" Target="https://cdn.shopify.com/s/files/1/0390/6029/products/NG_80-30070_70mm_1_626x626.jpg?v=1635260682" TargetMode="External"/><Relationship Id="rId90" Type="http://schemas.openxmlformats.org/officeDocument/2006/relationships/hyperlink" Target="https://cdn.shopify.com/s/files/1/0390/6029/products/EX_88-20001_MetalDetector_2_1800x1800.jpg?v=1601928377" TargetMode="External"/><Relationship Id="rId95" Type="http://schemas.openxmlformats.org/officeDocument/2006/relationships/hyperlink" Target="https://cdn.shopify.com/s/files/1/0390/6029/products/1_1c42ac8a-43c5-46cb-b5bc-e648cdede39a_1800x1800.jpg?v=1571439051" TargetMode="External"/><Relationship Id="rId22" Type="http://schemas.openxmlformats.org/officeDocument/2006/relationships/hyperlink" Target="https://cdn.shopify.com/s/files/1/0390/6029/products/NG_80-11050_1_695x695.jpg?v=1644529824" TargetMode="External"/><Relationship Id="rId27" Type="http://schemas.openxmlformats.org/officeDocument/2006/relationships/hyperlink" Target="https://cdn.shopify.com/s/files/1/0390/6029/products/NG_80-60500_TrekkingPoles_1_2021_695x695.jpg?v=1636496674" TargetMode="External"/><Relationship Id="rId43" Type="http://schemas.openxmlformats.org/officeDocument/2006/relationships/hyperlink" Target="https://cdn.shopify.com/s/files/1/0390/6029/products/80-10201_2_695x695.jpg?v=1570631982" TargetMode="External"/><Relationship Id="rId48" Type="http://schemas.openxmlformats.org/officeDocument/2006/relationships/hyperlink" Target="https://cdn.shopify.com/s/files/1/0390/6029/products/88-20170_Gemini_II_1_2020_1800x1800.jpg?v=1596638682" TargetMode="External"/><Relationship Id="rId64" Type="http://schemas.openxmlformats.org/officeDocument/2006/relationships/hyperlink" Target="https://cdn.shopify.com/s/files/1/0390/6029/products/EXH_88-70103_BelleBoutique_2_695x695.jpg?v=1571439085" TargetMode="External"/><Relationship Id="rId69" Type="http://schemas.openxmlformats.org/officeDocument/2006/relationships/hyperlink" Target="https://cdn.shopify.com/s/files/1/0390/6029/products/Camo_2_695x695.jpg?v=1572964294" TargetMode="External"/><Relationship Id="rId113" Type="http://schemas.openxmlformats.org/officeDocument/2006/relationships/hyperlink" Target="https://cdn.shopify.com/s/files/1/0390/6029/products/1_68467c7d-d3f4-4654-b7b2-f5ce45cf5fb4_695x695.jpg?v=1572376836" TargetMode="External"/><Relationship Id="rId118" Type="http://schemas.openxmlformats.org/officeDocument/2006/relationships/hyperlink" Target="https://cdn.shopify.com/s/files/1/0390/6029/products/80-52001_1_695x695.jpg?v=1665592756" TargetMode="External"/><Relationship Id="rId80" Type="http://schemas.openxmlformats.org/officeDocument/2006/relationships/hyperlink" Target="https://cdn.shopify.com/s/files/1/0390/6029/products/88-90135_14ElectronicScienceSet_1_626x626.jpg?v=1629320340" TargetMode="External"/><Relationship Id="rId85" Type="http://schemas.openxmlformats.org/officeDocument/2006/relationships/hyperlink" Target="https://cdn.shopify.com/s/files/1/0390/6029/products/2_f517ef3f-ff72-4556-841b-3a083aa58b4c_1800x1800.jpg?v=1571439054" TargetMode="External"/><Relationship Id="rId12" Type="http://schemas.openxmlformats.org/officeDocument/2006/relationships/hyperlink" Target="https://cdn.shopify.com/s/files/1/0390/6029/products/1_bfb5bb34-17d5-401d-91ae-f6bc631ab113_1800x1800.jpg?v=1605107443" TargetMode="External"/><Relationship Id="rId17" Type="http://schemas.openxmlformats.org/officeDocument/2006/relationships/hyperlink" Target="https://cdn.shopify.com/s/files/1/0390/6029/products/NG_80-00430_2_1800x1800.jpg?v=1580839139" TargetMode="External"/><Relationship Id="rId33" Type="http://schemas.openxmlformats.org/officeDocument/2006/relationships/hyperlink" Target="https://cdn.shopify.com/s/files/1/0390/6029/products/80-60590_4_695x695.jpg?v=1634066930" TargetMode="External"/><Relationship Id="rId38" Type="http://schemas.openxmlformats.org/officeDocument/2006/relationships/hyperlink" Target="https://cdn.shopify.com/s/files/1/0390/6029/products/80-76520_2_db52045b-764b-4e4d-a34e-75c368749a0b_695x695.jpg?v=1644532347" TargetMode="External"/><Relationship Id="rId59" Type="http://schemas.openxmlformats.org/officeDocument/2006/relationships/hyperlink" Target="https://cdn.shopify.com/s/files/1/0390/6029/products/EX_88-51000_1200Micro_3_1800x1800.jpg?v=1571439053" TargetMode="External"/><Relationship Id="rId103" Type="http://schemas.openxmlformats.org/officeDocument/2006/relationships/hyperlink" Target="https://cdn.shopify.com/s/files/1/0390/6029/products/Micro_2_1800x1800.jpg?v=1571439077" TargetMode="External"/><Relationship Id="rId108" Type="http://schemas.openxmlformats.org/officeDocument/2006/relationships/hyperlink" Target="https://cdn.shopify.com/s/files/1/0390/6029/products/Discovery_1800x1800.jpg?v=1571439075" TargetMode="External"/><Relationship Id="rId124" Type="http://schemas.openxmlformats.org/officeDocument/2006/relationships/hyperlink" Target="https://explorescientific.com/cdn/shop/files/80-50072_6_556x556.jpg?v=1692712038" TargetMode="External"/><Relationship Id="rId54" Type="http://schemas.openxmlformats.org/officeDocument/2006/relationships/hyperlink" Target="https://cdn.shopify.com/s/files/1/0390/6029/products/246257_alt1_695x695.jpg?v=1629306287" TargetMode="External"/><Relationship Id="rId70" Type="http://schemas.openxmlformats.org/officeDocument/2006/relationships/hyperlink" Target="https://cdn.shopify.com/s/files/1/0390/6029/products/88-70100_ExploreHut_Skidsteer_1_626x626.jpg?v=1594064725" TargetMode="External"/><Relationship Id="rId75" Type="http://schemas.openxmlformats.org/officeDocument/2006/relationships/hyperlink" Target="https://cdn.shopify.com/s/files/1/0390/6029/products/V8_1_b5ef0bd9-d130-4ab9-b704-ed4073ec387c_626x626.jpg?v=1600962114" TargetMode="External"/><Relationship Id="rId91" Type="http://schemas.openxmlformats.org/officeDocument/2006/relationships/hyperlink" Target="https://cdn.shopify.com/s/files/1/0390/6029/products/88-29501_1_1800x1800.jpg?v=1596042885" TargetMode="External"/><Relationship Id="rId96" Type="http://schemas.openxmlformats.org/officeDocument/2006/relationships/hyperlink" Target="https://cdn.shopify.com/s/files/1/0390/6029/products/44-10051_Juno_1_11555c6c-fe0b-4e05-a24d-20a092aefc36_1800x1800.jpg?v=1609178539" TargetMode="External"/><Relationship Id="rId1" Type="http://schemas.openxmlformats.org/officeDocument/2006/relationships/hyperlink" Target="https://cdn.shopify.com/s/files/1/0390/6029/products/rweb_1800x1800.jpg?v=1571439077" TargetMode="External"/><Relationship Id="rId6" Type="http://schemas.openxmlformats.org/officeDocument/2006/relationships/hyperlink" Target="https://cdn.shopify.com/s/files/1/0390/6029/products/NG_80-40114_114APP_Telescope_3_626x626.jpg?v=1617991029" TargetMode="External"/><Relationship Id="rId23" Type="http://schemas.openxmlformats.org/officeDocument/2006/relationships/hyperlink" Target="https://cdn.shopify.com/s/files/1/0390/6029/products/NG_80-00842CP_1_1800x1800.jpg?v=1592486601" TargetMode="External"/><Relationship Id="rId28" Type="http://schemas.openxmlformats.org/officeDocument/2006/relationships/hyperlink" Target="https://cdn.shopify.com/s/files/1/0390/6029/products/NG_80-82000_LEDTrekLight_8_695x695.jpg?v=1636137780" TargetMode="External"/><Relationship Id="rId49" Type="http://schemas.openxmlformats.org/officeDocument/2006/relationships/hyperlink" Target="https://cdn.shopify.com/s/files/1/0390/6029/products/88-20114_Aurora_II_1_2020_1800x1800.jpg?v=1596638583" TargetMode="External"/><Relationship Id="rId114" Type="http://schemas.openxmlformats.org/officeDocument/2006/relationships/hyperlink" Target="https://cdn.shopify.com/s/files/1/0390/6029/products/ES-20843_8x42ED_1_695x695.jpg?v=1644590376" TargetMode="External"/><Relationship Id="rId119" Type="http://schemas.openxmlformats.org/officeDocument/2006/relationships/hyperlink" Target="https://cdn.shopify.com/s/files/1/0390/6029/products/EXH_88-70154_1_556x556.jpg?v=1571439085" TargetMode="External"/><Relationship Id="rId44" Type="http://schemas.openxmlformats.org/officeDocument/2006/relationships/hyperlink" Target="https://cdn.shopify.com/s/files/1/0390/6029/products/juno_695x695.jpg?v=1571439053" TargetMode="External"/><Relationship Id="rId60" Type="http://schemas.openxmlformats.org/officeDocument/2006/relationships/hyperlink" Target="https://cdn.shopify.com/s/files/1/0390/6029/products/m3_1800x1800.jpg?v=1571439052" TargetMode="External"/><Relationship Id="rId65" Type="http://schemas.openxmlformats.org/officeDocument/2006/relationships/hyperlink" Target="https://cdn.shopify.com/s/files/1/0390/6029/products/EXH_88-70141_3_1800x1800.jpg?v=1571439085" TargetMode="External"/><Relationship Id="rId81" Type="http://schemas.openxmlformats.org/officeDocument/2006/relationships/hyperlink" Target="https://cdn.shopify.com/s/files/1/0390/6029/products/88-83017_StarMakerVideoKit_PKG3D1_695x695.jpg?v=1645042821" TargetMode="External"/><Relationship Id="rId86" Type="http://schemas.openxmlformats.org/officeDocument/2006/relationships/hyperlink" Target="https://cdn.shopify.com/s/files/1/0390/6029/products/88-20006_AdventureScope_PMS347_5_1800x1800.jpg?v=1571439086" TargetMode="External"/><Relationship Id="rId13" Type="http://schemas.openxmlformats.org/officeDocument/2006/relationships/hyperlink" Target="https://cdn.shopify.com/s/files/1/0390/6029/products/NG_80-50070_70mmTelescope_1-copy_695x695.jpg?v=1639069340" TargetMode="External"/><Relationship Id="rId18" Type="http://schemas.openxmlformats.org/officeDocument/2006/relationships/hyperlink" Target="https://cdn.shopify.com/s/files/1/0390/6029/products/eb_1800x1800.jpg?v=1579884868" TargetMode="External"/><Relationship Id="rId39" Type="http://schemas.openxmlformats.org/officeDocument/2006/relationships/hyperlink" Target="https://cdn.shopify.com/s/files/1/0390/6029/products/80-76520_2_695x695.jpg?v=1644532242" TargetMode="External"/><Relationship Id="rId109" Type="http://schemas.openxmlformats.org/officeDocument/2006/relationships/hyperlink" Target="https://cdn.shopify.com/s/files/1/0390/6029/products/fd_1800x1800.jpg?v=1571439077" TargetMode="External"/><Relationship Id="rId34" Type="http://schemas.openxmlformats.org/officeDocument/2006/relationships/hyperlink" Target="https://cdn.shopify.com/s/files/1/0390/6029/products/80-29501_1_1800x1800.jpg?v=1580834255" TargetMode="External"/><Relationship Id="rId50" Type="http://schemas.openxmlformats.org/officeDocument/2006/relationships/hyperlink" Target="https://cdn.shopify.com/s/files/1/0390/6029/products/GSCOPE_Galileoscope_3_626x626.jpg?v=1571439086" TargetMode="External"/><Relationship Id="rId55" Type="http://schemas.openxmlformats.org/officeDocument/2006/relationships/hyperlink" Target="https://cdn.shopify.com/s/files/1/0390/6029/products/wf_1800x1800.jpg?v=1571439077" TargetMode="External"/><Relationship Id="rId76" Type="http://schemas.openxmlformats.org/officeDocument/2006/relationships/hyperlink" Target="https://cdn.shopify.com/s/files/1/0390/6029/products/88-90175_125ScientificChallengeSet_1_695x695.jpg?v=1629373159" TargetMode="External"/><Relationship Id="rId97" Type="http://schemas.openxmlformats.org/officeDocument/2006/relationships/hyperlink" Target="https://cdn.shopify.com/s/files/1/0390/6029/products/6_31524a09-ea34-4544-8b86-014760cf79e0_1800x1800.jpg?v=1571439051" TargetMode="External"/><Relationship Id="rId104" Type="http://schemas.openxmlformats.org/officeDocument/2006/relationships/hyperlink" Target="https://cdn.shopify.com/s/files/1/0390/6029/products/44-20101_1200xMicro_3_2019_1800x1800.jpg?v=1571439052" TargetMode="External"/><Relationship Id="rId120" Type="http://schemas.openxmlformats.org/officeDocument/2006/relationships/hyperlink" Target="https://cdn.shopify.com/s/files/1/0390/6029/products/NG_80-95003_AstroProjector_PKG3D1_626x626.jpg?v=1660588349" TargetMode="External"/><Relationship Id="rId125" Type="http://schemas.openxmlformats.org/officeDocument/2006/relationships/hyperlink" Target="https://explorescientificusa.com/cdn/shop/files/Dwarf_Telescope_695x695.jpg?v=1697727784" TargetMode="External"/><Relationship Id="rId7" Type="http://schemas.openxmlformats.org/officeDocument/2006/relationships/hyperlink" Target="https://cdn.shopify.com/s/files/1/0390/6029/products/10_3a5c291e-b48a-4fd7-95f0-8eaf08e928ba_1800x1800.jpg?v=1571439076" TargetMode="External"/><Relationship Id="rId71" Type="http://schemas.openxmlformats.org/officeDocument/2006/relationships/hyperlink" Target="https://cdn.shopify.com/s/files/1/0390/6029/products/Clubhouse1_626x626.jpg?v=1594130752" TargetMode="External"/><Relationship Id="rId92" Type="http://schemas.openxmlformats.org/officeDocument/2006/relationships/hyperlink" Target="https://cdn.shopify.com/s/files/1/0390/6029/products/2021_88-83021_4KWiFiCamera_9_9a62e155-4fa0-4802-bad6-566d9311cc61_695x695.jpg?v=1645556639" TargetMode="External"/><Relationship Id="rId2" Type="http://schemas.openxmlformats.org/officeDocument/2006/relationships/hyperlink" Target="https://cdn.shopify.com/s/files/1/0390/6029/products/80-10050CF_CF600NewDewShield_3_1800x1800.jpg?v=1585577945" TargetMode="External"/><Relationship Id="rId29" Type="http://schemas.openxmlformats.org/officeDocument/2006/relationships/hyperlink" Target="https://cdn.shopify.com/s/files/1/0390/6029/products/DeskMag_5_1800x1800.jpg?v=1580835128" TargetMode="External"/><Relationship Id="rId24" Type="http://schemas.openxmlformats.org/officeDocument/2006/relationships/hyperlink" Target="https://cdn.shopify.com/s/files/1/0390/6029/products/1_7bfac0c8-74b7-4a6a-b7bf-44e73970ffe3_1800x1800.jpg?v=1571439053" TargetMode="External"/><Relationship Id="rId40" Type="http://schemas.openxmlformats.org/officeDocument/2006/relationships/hyperlink" Target="https://cdn.shopify.com/s/files/1/0390/6029/products/80-76540_2_695x695.jpg?v=1644589652" TargetMode="External"/><Relationship Id="rId45" Type="http://schemas.openxmlformats.org/officeDocument/2006/relationships/hyperlink" Target="https://cdn.shopify.com/s/files/1/0390/6029/products/aries1_2854x_b786b2b9-37a7-4bab-a61f-0a173c94847c_1800x1800.jpg?v=1571439085" TargetMode="External"/><Relationship Id="rId66" Type="http://schemas.openxmlformats.org/officeDocument/2006/relationships/hyperlink" Target="https://cdn.shopify.com/s/files/1/0390/6029/products/EXH_88-70178_1_695x695.jpg?v=1571439086" TargetMode="External"/><Relationship Id="rId87" Type="http://schemas.openxmlformats.org/officeDocument/2006/relationships/hyperlink" Target="https://cdn.shopify.com/s/files/1/0390/6029/products/88-10321_Red2_626x626.jpg?v=1589836565" TargetMode="External"/><Relationship Id="rId110" Type="http://schemas.openxmlformats.org/officeDocument/2006/relationships/hyperlink" Target="https://cdn.shopify.com/s/files/1/0390/6029/products/44-20006_AdventureScope_5_1800x1800.jpg?v=1571439075" TargetMode="External"/><Relationship Id="rId115" Type="http://schemas.openxmlformats.org/officeDocument/2006/relationships/hyperlink" Target="https://cdn.shopify.com/s/files/1/0390/6029/products/ES-20843_8x42ED_1_5e6b08da-9d9c-4af0-a528-657b05aea9b8_695x695.jpg?v=1644590817" TargetMode="External"/><Relationship Id="rId61" Type="http://schemas.openxmlformats.org/officeDocument/2006/relationships/hyperlink" Target="https://cdn.shopify.com/s/files/1/0390/6029/products/6_cfc041f3-ca25-4e2c-9a1c-d9a028d3a695_1800x1800.jpg?v=1571439052" TargetMode="External"/><Relationship Id="rId82" Type="http://schemas.openxmlformats.org/officeDocument/2006/relationships/hyperlink" Target="https://cdn.shopify.com/s/files/1/0390/6029/products/2x4x_Mag_1800x1800.jpg?v=1571439085" TargetMode="External"/><Relationship Id="rId19" Type="http://schemas.openxmlformats.org/officeDocument/2006/relationships/hyperlink" Target="https://cdn.shopify.com/s/files/1/0390/6029/products/80-01032CP_1_1800x1800.jpg?v=1621878793" TargetMode="External"/><Relationship Id="rId14" Type="http://schemas.openxmlformats.org/officeDocument/2006/relationships/hyperlink" Target="https://cdn.shopify.com/s/files/1/0390/6029/products/NG_80-30640_WhiteZoomMicroscope_1_626x626.jpg?v=1618338818" TargetMode="External"/><Relationship Id="rId30" Type="http://schemas.openxmlformats.org/officeDocument/2006/relationships/hyperlink" Target="https://cdn.shopify.com/s/files/1/0390/6029/products/NG3_ad259a56-d3c1-47a2-a6fd-b961c1b94d29_1800x1800.jpg?v=1571439077" TargetMode="External"/><Relationship Id="rId35" Type="http://schemas.openxmlformats.org/officeDocument/2006/relationships/hyperlink" Target="https://cdn.shopify.com/s/files/1/0390/6029/products/NG_80-83002_1_695x695.jpg?v=1644270388" TargetMode="External"/><Relationship Id="rId56" Type="http://schemas.openxmlformats.org/officeDocument/2006/relationships/hyperlink" Target="https://cdn.shopify.com/s/files/1/0390/6029/products/CF400_1800x1800.jpg?v=1603381714" TargetMode="External"/><Relationship Id="rId77" Type="http://schemas.openxmlformats.org/officeDocument/2006/relationships/hyperlink" Target="https://cdn.shopify.com/s/files/1/0390/6029/products/88-90100_RumblinRobots_1_695x695.jpg?v=1629374802" TargetMode="External"/><Relationship Id="rId100" Type="http://schemas.openxmlformats.org/officeDocument/2006/relationships/hyperlink" Target="https://cdn.shopify.com/s/files/1/0390/6029/products/Discovery_Ad2_1800x1800.jpg?v=1571439075" TargetMode="External"/><Relationship Id="rId105" Type="http://schemas.openxmlformats.org/officeDocument/2006/relationships/hyperlink" Target="https://cdn.shopify.com/s/files/1/0390/6029/products/812257018482_1800x1800.jpg?v=1571439075" TargetMode="External"/><Relationship Id="rId126" Type="http://schemas.openxmlformats.org/officeDocument/2006/relationships/hyperlink" Target="https://explorescientific.com/cdn/shop/files/88-90147_1_556x556.png?v=1694011423" TargetMode="External"/><Relationship Id="rId8" Type="http://schemas.openxmlformats.org/officeDocument/2006/relationships/hyperlink" Target="https://cdn.shopify.com/s/files/1/0390/6029/products/1_b8958d73-e22f-4fed-86bf-5403edfed126_1800x1800.jpg?v=1571439051" TargetMode="External"/><Relationship Id="rId51" Type="http://schemas.openxmlformats.org/officeDocument/2006/relationships/hyperlink" Target="https://cdn.shopify.com/s/files/1/0390/6029/products/88-10042_TitanTele_2_695x695.jpg?v=1623787498" TargetMode="External"/><Relationship Id="rId72" Type="http://schemas.openxmlformats.org/officeDocument/2006/relationships/hyperlink" Target="https://cdn.shopify.com/s/files/1/0390/6029/products/88-70888_ExploreHut_Haunted_House_7_626x626.jpg?v=1594135310" TargetMode="External"/><Relationship Id="rId93" Type="http://schemas.openxmlformats.org/officeDocument/2006/relationships/hyperlink" Target="https://cdn.shopify.com/s/files/1/0390/6029/products/1_44f4a69f-118d-40d6-87b0-3d7d022934c4_1800x1800.jpg?v=1571439051" TargetMode="External"/><Relationship Id="rId98" Type="http://schemas.openxmlformats.org/officeDocument/2006/relationships/hyperlink" Target="https://cdn.shopify.com/s/files/1/0390/6029/products/1165996_1_1800x1800.jpg?v=1571439075" TargetMode="External"/><Relationship Id="rId121" Type="http://schemas.openxmlformats.org/officeDocument/2006/relationships/hyperlink" Target="https://cdn.shopify.com/s/files/1/0390/6029/products/NG_80-01042WP_10x42WP_5_695x695.jpg?v=1610470939" TargetMode="External"/><Relationship Id="rId3" Type="http://schemas.openxmlformats.org/officeDocument/2006/relationships/hyperlink" Target="https://cdn.shopify.com/s/files/1/0390/6029/products/NG_80-20103_CompactTele_1_695x695.jpg?v=1629317254" TargetMode="External"/><Relationship Id="rId25" Type="http://schemas.openxmlformats.org/officeDocument/2006/relationships/hyperlink" Target="https://cdn.shopify.com/s/files/1/0390/6029/products/cw_1800x1800.jpg?v=1571439053" TargetMode="External"/><Relationship Id="rId46" Type="http://schemas.openxmlformats.org/officeDocument/2006/relationships/hyperlink" Target="https://cdn.shopify.com/s/files/1/0390/6029/products/88-41101-4_1800x1800.jpg?v=1571439052" TargetMode="External"/><Relationship Id="rId67" Type="http://schemas.openxmlformats.org/officeDocument/2006/relationships/hyperlink" Target="https://cdn.shopify.com/s/files/1/0390/6029/products/EXH_88-70855_New_MedievalCastle_1_3aafcf83-3ef2-4f54-9c5c-b5dc9562303f_626x641.jpg?v=1606943326" TargetMode="External"/><Relationship Id="rId116" Type="http://schemas.openxmlformats.org/officeDocument/2006/relationships/hyperlink" Target="https://cdn.shopify.com/s/files/1/0390/6029/products/ES-20856_8x56_1_695x695.jpg?v=1644591119" TargetMode="External"/><Relationship Id="rId20" Type="http://schemas.openxmlformats.org/officeDocument/2006/relationships/hyperlink" Target="https://cdn.shopify.com/s/files/1/0390/6029/products/bwr_1800x1800.jpg?v=1579884873" TargetMode="External"/><Relationship Id="rId41" Type="http://schemas.openxmlformats.org/officeDocument/2006/relationships/hyperlink" Target="https://cdn.shopify.com/s/files/1/0390/6029/products/80-76540_2_2722cf9d-c99a-42f9-9057-9a8f60675a27_695x695.jpg?v=1644589658" TargetMode="External"/><Relationship Id="rId62" Type="http://schemas.openxmlformats.org/officeDocument/2006/relationships/hyperlink" Target="https://cdn.shopify.com/s/files/1/0390/6029/products/3_36cd97cf-3727-4ed8-b27c-9fe626688cd0_695x695.jpg?v=1572963859" TargetMode="External"/><Relationship Id="rId83" Type="http://schemas.openxmlformats.org/officeDocument/2006/relationships/hyperlink" Target="https://cdn.shopify.com/s/files/1/0390/6029/products/2_e49ba8de-f23d-449c-abee-71cf35394b8b_1800x1800.jpg?v=1571439084" TargetMode="External"/><Relationship Id="rId88" Type="http://schemas.openxmlformats.org/officeDocument/2006/relationships/hyperlink" Target="https://cdn.shopify.com/s/files/1/0390/6029/products/BR_16-12618_Silver_1_1800x1800.jpg?v=1600964106" TargetMode="External"/><Relationship Id="rId111" Type="http://schemas.openxmlformats.org/officeDocument/2006/relationships/hyperlink" Target="https://cdn.shopify.com/s/files/1/0390/6029/products/AP_300C_4KActionCamera_2_695x695.jpg?v=1645556549" TargetMode="External"/><Relationship Id="rId15" Type="http://schemas.openxmlformats.org/officeDocument/2006/relationships/hyperlink" Target="https://cdn.shopify.com/s/files/1/0390/6029/products/m1_1800x1800.jpg?v=1571439052" TargetMode="External"/><Relationship Id="rId36" Type="http://schemas.openxmlformats.org/officeDocument/2006/relationships/hyperlink" Target="https://cdn.shopify.com/s/files/1/0390/6029/products/80-76500_2_695x695.jpg?v=1644531059" TargetMode="External"/><Relationship Id="rId57" Type="http://schemas.openxmlformats.org/officeDocument/2006/relationships/hyperlink" Target="https://cdn.shopify.com/s/files/1/0390/6029/products/2020_88-83007_HDWifiActionCamera_2_695x695.jpg?v=1645556571" TargetMode="External"/><Relationship Id="rId106" Type="http://schemas.openxmlformats.org/officeDocument/2006/relationships/hyperlink" Target="https://cdn.shopify.com/s/files/1/0390/6029/products/812257018499_1800x1800.jpg?v=1571439075" TargetMode="External"/><Relationship Id="rId127" Type="http://schemas.openxmlformats.org/officeDocument/2006/relationships/printerSettings" Target="../printerSettings/printerSettings1.bin"/><Relationship Id="rId10" Type="http://schemas.openxmlformats.org/officeDocument/2006/relationships/hyperlink" Target="https://cdn.shopify.com/s/files/1/0390/6029/products/114_1800x1800.jpg?v=1571439076" TargetMode="External"/><Relationship Id="rId31" Type="http://schemas.openxmlformats.org/officeDocument/2006/relationships/hyperlink" Target="https://cdn.shopify.com/s/files/1/0390/6029/products/NG_80-72000_1_626x626.jpg?v=1625601473" TargetMode="External"/><Relationship Id="rId52" Type="http://schemas.openxmlformats.org/officeDocument/2006/relationships/hyperlink" Target="https://cdn.shopify.com/s/files/1/0390/6029/products/aries2_695x695.jpg?v=1571439075" TargetMode="External"/><Relationship Id="rId73" Type="http://schemas.openxmlformats.org/officeDocument/2006/relationships/hyperlink" Target="https://cdn.shopify.com/s/files/1/0390/6029/products/ExploreHut_Rocket_3_7ef51574-390b-441f-be5d-ea0937cc3175_626x626.jpg?v=1609883892" TargetMode="External"/><Relationship Id="rId78" Type="http://schemas.openxmlformats.org/officeDocument/2006/relationships/hyperlink" Target="https://cdn.shopify.com/s/files/1/0390/6029/products/88-90153_50ElectronicExperiementSet_1_626x626.jpg?v=1629374062" TargetMode="External"/><Relationship Id="rId94" Type="http://schemas.openxmlformats.org/officeDocument/2006/relationships/hyperlink" Target="https://cdn.shopify.com/s/files/1/0390/6029/products/5_338eff39-4496-4e0b-9e6a-8e04263505ce_1800x1800.jpg?v=1571439051" TargetMode="External"/><Relationship Id="rId99" Type="http://schemas.openxmlformats.org/officeDocument/2006/relationships/hyperlink" Target="https://cdn.shopify.com/s/files/1/0390/6029/products/Discovery_Micro_1800x1800.jpg?v=1571439075" TargetMode="External"/><Relationship Id="rId101" Type="http://schemas.openxmlformats.org/officeDocument/2006/relationships/hyperlink" Target="https://cdn.shopify.com/s/files/1/0390/6029/products/44-50101_900xMicroCase_1_695x695.jpg?v=1631291662" TargetMode="External"/><Relationship Id="rId122" Type="http://schemas.openxmlformats.org/officeDocument/2006/relationships/hyperlink" Target="https://cdn.shopify.com/s/files/1/0390/6029/products/80-20104_3_480x480.jpg?v=1605110986" TargetMode="External"/><Relationship Id="rId4" Type="http://schemas.openxmlformats.org/officeDocument/2006/relationships/hyperlink" Target="https://cdn.shopify.com/s/files/1/0390/6029/products/NG_80-30050_5_626x626.jpg?v=1617992027" TargetMode="External"/><Relationship Id="rId9" Type="http://schemas.openxmlformats.org/officeDocument/2006/relationships/hyperlink" Target="https://cdn.shopify.com/s/files/1/0390/6029/products/71tqMlBXzML._SL1148_1800x1800.jpg?v=1571439087"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17" Type="http://schemas.openxmlformats.org/officeDocument/2006/relationships/hyperlink" Target="https://cdn.shopify.com/s/files/1/0390/6029/products/NG_80-30070_70mm_1_1800x1800.jpg?v=1617991453" TargetMode="External"/><Relationship Id="rId21" Type="http://schemas.openxmlformats.org/officeDocument/2006/relationships/hyperlink" Target="https://cdn.shopify.com/s/files/1/0390/6029/products/1165996_1_1800x1800.jpg?v=1571439075" TargetMode="External"/><Relationship Id="rId42" Type="http://schemas.openxmlformats.org/officeDocument/2006/relationships/hyperlink" Target="https://cdn.shopify.com/s/files/1/0390/6029/products/bwr_1800x1800.jpg?v=1579884873" TargetMode="External"/><Relationship Id="rId63" Type="http://schemas.openxmlformats.org/officeDocument/2006/relationships/hyperlink" Target="https://cdn.shopify.com/s/files/1/0390/6029/products/1_bfb5bb34-17d5-401d-91ae-f6bc631ab113_1800x1800.jpg?v=1605107443" TargetMode="External"/><Relationship Id="rId84" Type="http://schemas.openxmlformats.org/officeDocument/2006/relationships/hyperlink" Target="https://cdn.shopify.com/s/files/1/0390/6029/products/7_1024x1024_39d142ca-a748-4830-b27c-af40707999b0_1800x1800.jpg?v=1571439054" TargetMode="External"/><Relationship Id="rId138" Type="http://schemas.openxmlformats.org/officeDocument/2006/relationships/hyperlink" Target="https://cdn.shopify.com/s/files/1/0390/6029/products/WSX1001_1_695x695.jpg?v=1611766860" TargetMode="External"/><Relationship Id="rId159" Type="http://schemas.openxmlformats.org/officeDocument/2006/relationships/hyperlink" Target="https://cdn.shopify.com/s/files/1/0390/6029/products/61ti0pmXhML._AC_SL1500_695x697.jpg?v=1643744273" TargetMode="External"/><Relationship Id="rId170" Type="http://schemas.openxmlformats.org/officeDocument/2006/relationships/hyperlink" Target="https://cdn.shopify.com/s/files/1/0390/6029/products/CF400_1800x1800.jpg?v=1603381714" TargetMode="External"/><Relationship Id="rId191" Type="http://schemas.openxmlformats.org/officeDocument/2006/relationships/hyperlink" Target="https://cdn.shopify.com/s/files/1/0390/6029/products/2021_88-83021_4KWiFiCamera_9_9a62e155-4fa0-4802-bad6-566d9311cc61_695x695.jpg?v=1645556639" TargetMode="External"/><Relationship Id="rId205" Type="http://schemas.openxmlformats.org/officeDocument/2006/relationships/hyperlink" Target="https://cdn.shopify.com/s/files/1/0390/6029/products/FCD100-127075-CF-01_Black_1_626x626.jpg?v=1637015019" TargetMode="External"/><Relationship Id="rId107" Type="http://schemas.openxmlformats.org/officeDocument/2006/relationships/hyperlink" Target="https://cdn.shopify.com/s/files/1/0390/6029/products/3_36cd97cf-3727-4ed8-b27c-9fe626688cd0_695x695.jpg?v=1572963859" TargetMode="External"/><Relationship Id="rId11" Type="http://schemas.openxmlformats.org/officeDocument/2006/relationships/hyperlink" Target="https://cdn.shopify.com/s/files/1/0390/6029/products/44-10051_Juno_1_1800x1800.jpg?v=1609178498" TargetMode="External"/><Relationship Id="rId32" Type="http://schemas.openxmlformats.org/officeDocument/2006/relationships/hyperlink" Target="https://cdn.shopify.com/s/files/1/0390/6029/products/NG1_2f0de99d-97b6-4f53-8261-f5148f038c49_1800x1800.jpg?v=1579884864" TargetMode="External"/><Relationship Id="rId53" Type="http://schemas.openxmlformats.org/officeDocument/2006/relationships/hyperlink" Target="https://cdn.shopify.com/s/files/1/0390/6029/products/NG_80-20103_CompactTele_1_695x695.jpg?v=1629317254" TargetMode="External"/><Relationship Id="rId74" Type="http://schemas.openxmlformats.org/officeDocument/2006/relationships/hyperlink" Target="https://cdn.shopify.com/s/files/1/0390/6029/products/wf_1800x1800.jpg?v=1571439077" TargetMode="External"/><Relationship Id="rId128" Type="http://schemas.openxmlformats.org/officeDocument/2006/relationships/hyperlink" Target="https://cdn.shopify.com/s/files/1/0390/6029/products/EX_88-10430_1_695x695.jpg?v=1634046689" TargetMode="External"/><Relationship Id="rId149" Type="http://schemas.openxmlformats.org/officeDocument/2006/relationships/hyperlink" Target="https://cdn.shopify.com/s/files/1/0390/6029/products/RDC8001_1_695x695.jpg?v=1609170364" TargetMode="External"/><Relationship Id="rId5" Type="http://schemas.openxmlformats.org/officeDocument/2006/relationships/hyperlink" Target="https://cdn.shopify.com/s/files/1/0390/6029/products/Discovery_Ad2_1800x1800.jpg?v=1571439075" TargetMode="External"/><Relationship Id="rId95" Type="http://schemas.openxmlformats.org/officeDocument/2006/relationships/hyperlink" Target="https://cdn.shopify.com/s/files/1/0390/6029/products/88-50101_1_695x695.jpg?v=1573494106" TargetMode="External"/><Relationship Id="rId160" Type="http://schemas.openxmlformats.org/officeDocument/2006/relationships/hyperlink" Target="https://cdn.shopify.com/s/files/1/0390/6029/products/RGT1001_1_695x695.jpg?v=1634053641" TargetMode="External"/><Relationship Id="rId181" Type="http://schemas.openxmlformats.org/officeDocument/2006/relationships/hyperlink" Target="https://cdn.shopify.com/s/files/1/0390/6029/products/80-76500_2_14bfcd49-7aa2-4b4f-b1b9-6d657fbb9ba5_695x695.jpg?v=1644531364" TargetMode="External"/><Relationship Id="rId216" Type="http://schemas.openxmlformats.org/officeDocument/2006/relationships/hyperlink" Target="https://explorescientific.com/cdn/shop/files/80-50072_6_556x556.jpg?v=1692712038" TargetMode="External"/><Relationship Id="rId22" Type="http://schemas.openxmlformats.org/officeDocument/2006/relationships/hyperlink" Target="https://cdn.shopify.com/s/files/1/0390/6029/products/44-50101_900xMicroCase_1_695x695.jpg?v=1631291662" TargetMode="External"/><Relationship Id="rId43" Type="http://schemas.openxmlformats.org/officeDocument/2006/relationships/hyperlink" Target="https://cdn.shopify.com/s/files/1/0390/6029/products/8011025_1_1800x1800.jpg?v=1598386381" TargetMode="External"/><Relationship Id="rId64" Type="http://schemas.openxmlformats.org/officeDocument/2006/relationships/hyperlink" Target="https://cdn.shopify.com/s/files/1/0390/6029/products/NG_80-50101_900xMicroCase_1_1800x1800.jpg?v=1601995098" TargetMode="External"/><Relationship Id="rId118" Type="http://schemas.openxmlformats.org/officeDocument/2006/relationships/hyperlink" Target="https://cdn.shopify.com/s/files/1/0390/6029/products/NG_80-72000_1_1800x1800.jpg?v=1606165553" TargetMode="External"/><Relationship Id="rId139" Type="http://schemas.openxmlformats.org/officeDocument/2006/relationships/hyperlink" Target="https://cdn.shopify.com/s/files/1/0390/6029/products/WSH5002_1_695x695.jpg?v=1639061719" TargetMode="External"/><Relationship Id="rId85" Type="http://schemas.openxmlformats.org/officeDocument/2006/relationships/hyperlink" Target="https://cdn.shopify.com/s/files/1/0390/6029/products/7_1024x1024_39d142ca-a748-4830-b27c-af40707999b0_695x695.jpg?v=1571439054" TargetMode="External"/><Relationship Id="rId150" Type="http://schemas.openxmlformats.org/officeDocument/2006/relationships/hyperlink" Target="https://cdn.shopify.com/s/files/1/0390/6029/products/RDC3006_1_695x695.jpg?v=1611761679" TargetMode="External"/><Relationship Id="rId171" Type="http://schemas.openxmlformats.org/officeDocument/2006/relationships/hyperlink" Target="https://cdn.shopify.com/s/files/1/0390/6029/products/EX_88-95003_AstroProjector_PKG3D3_695x695.jpg?v=1629732184" TargetMode="External"/><Relationship Id="rId192" Type="http://schemas.openxmlformats.org/officeDocument/2006/relationships/hyperlink" Target="https://cdn.shopify.com/s/files/1/0390/6029/products/80-30114_812257019878_A_695x695.jpg?v=1608128161" TargetMode="External"/><Relationship Id="rId206" Type="http://schemas.openxmlformats.org/officeDocument/2006/relationships/hyperlink" Target="https://cdn.shopify.com/s/files/1/0390/6029/products/BR_16-12618_Silver_1_1800x1800.jpg?v=1600964106" TargetMode="External"/><Relationship Id="rId12" Type="http://schemas.openxmlformats.org/officeDocument/2006/relationships/hyperlink" Target="https://cdn.shopify.com/s/files/1/0390/6029/products/2_12e01209-0def-44af-937a-94b74737eb59-1_1800x1800.jpg?v=1571439051" TargetMode="External"/><Relationship Id="rId33" Type="http://schemas.openxmlformats.org/officeDocument/2006/relationships/hyperlink" Target="https://cdn.shopify.com/s/files/1/0390/6029/products/80-10050CF_CF600NewDewShield_3_1800x1800.jpg?v=1585577945" TargetMode="External"/><Relationship Id="rId108" Type="http://schemas.openxmlformats.org/officeDocument/2006/relationships/hyperlink" Target="https://cdn.shopify.com/s/files/1/0390/6029/products/NG_80-83002_1_695x695.jpg?v=1644270388" TargetMode="External"/><Relationship Id="rId129" Type="http://schemas.openxmlformats.org/officeDocument/2006/relationships/hyperlink" Target="https://cdn.shopify.com/s/files/1/0390/6029/products/Fun_Board_3_3344813e-14f1-42ec-8bc1-3acee20b5a8e_695x695.jpg?v=1608321044" TargetMode="External"/><Relationship Id="rId54" Type="http://schemas.openxmlformats.org/officeDocument/2006/relationships/hyperlink" Target="https://cdn.shopify.com/s/files/1/0390/6029/products/80-20104_3_480x480.jpg?v=1605110986" TargetMode="External"/><Relationship Id="rId75" Type="http://schemas.openxmlformats.org/officeDocument/2006/relationships/hyperlink" Target="https://cdn.shopify.com/s/files/1/0390/6029/products/Aurora_1800x1800.jpg?v=1571439053" TargetMode="External"/><Relationship Id="rId96" Type="http://schemas.openxmlformats.org/officeDocument/2006/relationships/hyperlink" Target="https://cdn.shopify.com/s/files/1/0390/6029/products/EX_88-51000_1200Micro_3_1800x1800.jpg?v=1571439053" TargetMode="External"/><Relationship Id="rId140" Type="http://schemas.openxmlformats.org/officeDocument/2006/relationships/hyperlink" Target="https://cdn.shopify.com/s/files/1/0390/6029/products/WSH4102_5_695x695.jpg?v=1639060702" TargetMode="External"/><Relationship Id="rId161" Type="http://schemas.openxmlformats.org/officeDocument/2006/relationships/hyperlink" Target="https://cdn.shopify.com/s/files/1/0390/6029/products/BCC1001_1_695x695.jpg?v=1611669099" TargetMode="External"/><Relationship Id="rId182" Type="http://schemas.openxmlformats.org/officeDocument/2006/relationships/hyperlink" Target="https://cdn.shopify.com/s/files/1/0390/6029/products/80-76520_2_db52045b-764b-4e4d-a34e-75c368749a0b_695x695.jpg?v=1644532347" TargetMode="External"/><Relationship Id="rId217" Type="http://schemas.openxmlformats.org/officeDocument/2006/relationships/hyperlink" Target="https://explorescientificusa.com/cdn/shop/files/Dwarf_Telescope_695x695.jpg?v=1697727784" TargetMode="External"/><Relationship Id="rId6" Type="http://schemas.openxmlformats.org/officeDocument/2006/relationships/hyperlink" Target="https://cdn.shopify.com/s/files/1/0390/6029/products/1_1c42ac8a-43c5-46cb-b5bc-e648cdede39a_1800x1800.jpg?v=1571439051" TargetMode="External"/><Relationship Id="rId23" Type="http://schemas.openxmlformats.org/officeDocument/2006/relationships/hyperlink" Target="https://cdn.shopify.com/s/files/1/0390/6029/products/PH_44-50101_900xMicroAccessories_2_2016_8db746f6-7d67-462f-9b5b-501d0558dccd_1800x1800.jpg?v=1571439077" TargetMode="External"/><Relationship Id="rId119" Type="http://schemas.openxmlformats.org/officeDocument/2006/relationships/hyperlink" Target="https://cdn.shopify.com/s/files/1/0390/6029/products/DK_44-10321_1_4d1e0ec0-135a-4d91-b563-05634eead9ea_1800x1800.jpg?v=1604674887" TargetMode="External"/><Relationship Id="rId44" Type="http://schemas.openxmlformats.org/officeDocument/2006/relationships/hyperlink" Target="https://cdn.shopify.com/s/files/1/0390/6029/products/8011025_1_1800x1800.jpg?v=1598386381" TargetMode="External"/><Relationship Id="rId65" Type="http://schemas.openxmlformats.org/officeDocument/2006/relationships/hyperlink" Target="https://cdn.shopify.com/s/files/1/0390/6029/products/1_41516bb8-f1f3-42cb-8c61-e26bc7a8bb1c_1800x1800.jpg?v=1571439053" TargetMode="External"/><Relationship Id="rId86" Type="http://schemas.openxmlformats.org/officeDocument/2006/relationships/hyperlink" Target="https://cdn.shopify.com/s/files/1/0390/6029/products/88-20114_Aurora_II_1_2020_1800x1800.jpg?v=1596638583" TargetMode="External"/><Relationship Id="rId130" Type="http://schemas.openxmlformats.org/officeDocument/2006/relationships/hyperlink" Target="https://cdn.shopify.com/s/files/1/0390/6029/products/88-26010_Orange_1_695x695.jpg?v=1608321044" TargetMode="External"/><Relationship Id="rId151" Type="http://schemas.openxmlformats.org/officeDocument/2006/relationships/hyperlink" Target="https://cdn.shopify.com/s/files/1/0390/6029/products/RDC1008-US1_695x695.jpg?v=1611754988" TargetMode="External"/><Relationship Id="rId172" Type="http://schemas.openxmlformats.org/officeDocument/2006/relationships/hyperlink" Target="https://cdn.shopify.com/s/files/1/0390/6029/products/NG_80-60500_TrekkingPoles_1_2021_695x695.jpg?v=1636496674" TargetMode="External"/><Relationship Id="rId193" Type="http://schemas.openxmlformats.org/officeDocument/2006/relationships/hyperlink" Target="https://cdn.shopify.com/s/files/1/0390/6029/products/80-10201_2_695x695.jpg?v=1570631982" TargetMode="External"/><Relationship Id="rId207" Type="http://schemas.openxmlformats.org/officeDocument/2006/relationships/hyperlink" Target="https://cdn.shopify.com/s/files/1/0390/6029/products/1_68467c7d-d3f4-4654-b7b2-f5ce45cf5fb4_695x695.jpg?v=1572376836" TargetMode="External"/><Relationship Id="rId13" Type="http://schemas.openxmlformats.org/officeDocument/2006/relationships/hyperlink" Target="https://cdn.shopify.com/s/files/1/0390/6029/products/Discovery_1800x1800.jpg?v=1571439075" TargetMode="External"/><Relationship Id="rId109" Type="http://schemas.openxmlformats.org/officeDocument/2006/relationships/hyperlink" Target="https://cdn.shopify.com/s/files/1/0390/6029/products/88-90100_RumblinRobots_1_695x695.jpg?v=1629374802" TargetMode="External"/><Relationship Id="rId34" Type="http://schemas.openxmlformats.org/officeDocument/2006/relationships/hyperlink" Target="https://cdn.shopify.com/s/files/1/0390/6029/products/80-10050CF_CF600NewDewShield_3_1800x1800.jpg?v=1585577945" TargetMode="External"/><Relationship Id="rId55" Type="http://schemas.openxmlformats.org/officeDocument/2006/relationships/hyperlink" Target="https://cdn.shopify.com/s/files/1/0390/6029/products/114_1800x1800.jpg?v=1571439076" TargetMode="External"/><Relationship Id="rId76" Type="http://schemas.openxmlformats.org/officeDocument/2006/relationships/hyperlink" Target="https://cdn.shopify.com/s/files/1/0390/6029/products/Gemini_1800x1800.jpg?v=1571439053" TargetMode="External"/><Relationship Id="rId97" Type="http://schemas.openxmlformats.org/officeDocument/2006/relationships/hyperlink" Target="https://cdn.shopify.com/s/files/1/0390/6029/products/m3_1800x1800.jpg?v=1571439052" TargetMode="External"/><Relationship Id="rId120" Type="http://schemas.openxmlformats.org/officeDocument/2006/relationships/hyperlink" Target="https://cdn.shopify.com/s/files/1/0390/6029/products/88-20009_4_58329c1b-7aaf-40f2-a8bd-c11e24c83f02_1800x1800.jpg?v=1611093088" TargetMode="External"/><Relationship Id="rId141" Type="http://schemas.openxmlformats.org/officeDocument/2006/relationships/hyperlink" Target="https://cdn.shopify.com/s/files/1/0390/6029/products/WSH4009GYE_1_695x695.jpg?v=1644942342" TargetMode="External"/><Relationship Id="rId7" Type="http://schemas.openxmlformats.org/officeDocument/2006/relationships/hyperlink" Target="https://cdn.shopify.com/s/files/1/0390/6029/products/1_44f4a69f-118d-40d6-87b0-3d7d022934c4_1800x1800.jpg?v=1571439051" TargetMode="External"/><Relationship Id="rId162" Type="http://schemas.openxmlformats.org/officeDocument/2006/relationships/hyperlink" Target="https://cdn.shopify.com/s/files/1/0390/6029/products/SP6001_02_695x695.jpg?v=1611756423" TargetMode="External"/><Relationship Id="rId183" Type="http://schemas.openxmlformats.org/officeDocument/2006/relationships/hyperlink" Target="https://cdn.shopify.com/s/files/1/0390/6029/products/80-76520_2_695x695.jpg?v=1644532242" TargetMode="External"/><Relationship Id="rId218" Type="http://schemas.openxmlformats.org/officeDocument/2006/relationships/printerSettings" Target="../printerSettings/printerSettings3.bin"/><Relationship Id="rId24" Type="http://schemas.openxmlformats.org/officeDocument/2006/relationships/hyperlink" Target="https://cdn.shopify.com/s/files/1/0390/6029/products/Micro_2_1800x1800.jpg?v=1571439077" TargetMode="External"/><Relationship Id="rId45" Type="http://schemas.openxmlformats.org/officeDocument/2006/relationships/hyperlink" Target="https://cdn.shopify.com/s/files/1/0390/6029/products/80-01032CP_1_1800x1800.jpg?v=1621878793" TargetMode="External"/><Relationship Id="rId66" Type="http://schemas.openxmlformats.org/officeDocument/2006/relationships/hyperlink" Target="https://cdn.shopify.com/s/files/1/0390/6029/products/m7_8a57b892-d0fb-4742-b5a2-7abc8441b947_695x695.jpg?v=1623785257" TargetMode="External"/><Relationship Id="rId87" Type="http://schemas.openxmlformats.org/officeDocument/2006/relationships/hyperlink" Target="https://cdn.shopify.com/s/files/1/0390/6029/products/88-20170_Gemini_II_1_2020_1800x1800.jpg?v=1596638682" TargetMode="External"/><Relationship Id="rId110" Type="http://schemas.openxmlformats.org/officeDocument/2006/relationships/hyperlink" Target="https://cdn.shopify.com/s/files/1/0390/6029/products/88-90135_14ElectronicScienceSet_1_695x695.jpg?v=1629320340" TargetMode="External"/><Relationship Id="rId131" Type="http://schemas.openxmlformats.org/officeDocument/2006/relationships/hyperlink" Target="https://cdn.shopify.com/s/files/1/0390/6029/products/88-26010_Blue_1_695x695.jpg?v=1608321044" TargetMode="External"/><Relationship Id="rId152" Type="http://schemas.openxmlformats.org/officeDocument/2006/relationships/hyperlink" Target="https://cdn.shopify.com/s/files/1/0390/6029/products/RDC1005_2020-00005_695x695.jpg?v=1611754773" TargetMode="External"/><Relationship Id="rId173" Type="http://schemas.openxmlformats.org/officeDocument/2006/relationships/hyperlink" Target="https://cdn.shopify.com/s/files/1/0390/6029/products/88-90188_InnovativeDetectorChallenge_1_695x695.jpg?v=1629330424" TargetMode="External"/><Relationship Id="rId194" Type="http://schemas.openxmlformats.org/officeDocument/2006/relationships/hyperlink" Target="https://cdn.shopify.com/s/files/1/0390/6029/products/2_9943eb6e-86c1-448a-a6b3-598e54f70af8_1800x1800.jpg?v=1571439053" TargetMode="External"/><Relationship Id="rId208" Type="http://schemas.openxmlformats.org/officeDocument/2006/relationships/hyperlink" Target="https://cdn.shopify.com/s/files/1/0390/6029/products/Unistellar_Backpack_4_556x556.jpg?v=1665158915" TargetMode="External"/><Relationship Id="rId14" Type="http://schemas.openxmlformats.org/officeDocument/2006/relationships/hyperlink" Target="https://cdn.shopify.com/s/files/1/0390/6029/products/5_338eff39-4496-4e0b-9e6a-8e04263505ce_1800x1800.jpg?v=1571439051" TargetMode="External"/><Relationship Id="rId30" Type="http://schemas.openxmlformats.org/officeDocument/2006/relationships/hyperlink" Target="https://cdn.shopify.com/s/files/1/0390/6029/products/80-01032CP_1_1800x1800.jpg?v=1621878793" TargetMode="External"/><Relationship Id="rId35" Type="http://schemas.openxmlformats.org/officeDocument/2006/relationships/hyperlink" Target="https://cdn.shopify.com/s/files/1/0390/6029/products/rweb_1800x1800.jpg?v=1571439077" TargetMode="External"/><Relationship Id="rId56" Type="http://schemas.openxmlformats.org/officeDocument/2006/relationships/hyperlink" Target="https://cdn.shopify.com/s/files/1/0390/6029/products/m2_595b7062-3a2e-443e-af49-a33d98bc331b_1800x1800.jpg?v=1610120664" TargetMode="External"/><Relationship Id="rId77" Type="http://schemas.openxmlformats.org/officeDocument/2006/relationships/hyperlink" Target="https://cdn.shopify.com/s/files/1/0390/6029/products/88-10321_Red2_1800x1800.jpg?v=1589836565" TargetMode="External"/><Relationship Id="rId100" Type="http://schemas.openxmlformats.org/officeDocument/2006/relationships/hyperlink" Target="https://cdn.shopify.com/s/files/1/0390/6029/products/EXH_88-70125_TeepeeTent_1_695x695.jpg?v=1571439085" TargetMode="External"/><Relationship Id="rId105" Type="http://schemas.openxmlformats.org/officeDocument/2006/relationships/hyperlink" Target="https://cdn.shopify.com/s/files/1/0390/6029/products/EXH_88-70178_1_695x695.jpg?v=1571439086" TargetMode="External"/><Relationship Id="rId126" Type="http://schemas.openxmlformats.org/officeDocument/2006/relationships/hyperlink" Target="https://cdn.shopify.com/s/files/1/0390/6029/products/V8_1_b5ef0bd9-d130-4ab9-b704-ed4073ec387c_1800x1800.jpg?v=1600962114" TargetMode="External"/><Relationship Id="rId147" Type="http://schemas.openxmlformats.org/officeDocument/2006/relationships/hyperlink" Target="https://cdn.shopify.com/s/files/1/0390/6029/products/RPW3008-black_side_695x695.jpg?v=1611760403" TargetMode="External"/><Relationship Id="rId168" Type="http://schemas.openxmlformats.org/officeDocument/2006/relationships/hyperlink" Target="https://cdn.shopify.com/s/files/1/0390/6029/products/EXH_88-70844_New_PrincessCastle_1_b34c8d9a-c975-46b5-9650-2baa20a3cc6f_1800x1800.jpg?v=1606943409" TargetMode="External"/><Relationship Id="rId8" Type="http://schemas.openxmlformats.org/officeDocument/2006/relationships/hyperlink" Target="https://cdn.shopify.com/s/files/1/0390/6029/products/1_3089dbfb-8f9d-45ea-a5f0-ade4598d6636_1800x1800.jpg?v=1571439052" TargetMode="External"/><Relationship Id="rId51" Type="http://schemas.openxmlformats.org/officeDocument/2006/relationships/hyperlink" Target="https://cdn.shopify.com/s/files/1/0390/6029/products/NG80-20012_DigitalMetalDetector_1_1800x1800.jpg?v=1580835494" TargetMode="External"/><Relationship Id="rId72" Type="http://schemas.openxmlformats.org/officeDocument/2006/relationships/hyperlink" Target="https://cdn.shopify.com/s/files/1/0390/6029/products/aries1_2854x_b786b2b9-37a7-4bab-a61f-0a173c94847c_1800x1800.jpg?v=1571439085" TargetMode="External"/><Relationship Id="rId93" Type="http://schemas.openxmlformats.org/officeDocument/2006/relationships/hyperlink" Target="https://cdn.shopify.com/s/files/1/0390/6029/products/88-41101-4_1800x1800.jpg?v=1571439052" TargetMode="External"/><Relationship Id="rId98" Type="http://schemas.openxmlformats.org/officeDocument/2006/relationships/hyperlink" Target="https://cdn.shopify.com/s/files/1/0390/6029/products/6_cfc041f3-ca25-4e2c-9a1c-d9a028d3a695_1800x1800.jpg?v=1571439052" TargetMode="External"/><Relationship Id="rId121" Type="http://schemas.openxmlformats.org/officeDocument/2006/relationships/hyperlink" Target="https://cdn.shopify.com/s/files/1/0390/6029/products/GSCOPE_Galileoscope_3_1800x1800.jpg?v=1571439086" TargetMode="External"/><Relationship Id="rId142" Type="http://schemas.openxmlformats.org/officeDocument/2006/relationships/hyperlink" Target="https://cdn.shopify.com/s/files/1/0390/6029/products/WSH4008_US_image-00002_695x695.jpg?v=1611759518" TargetMode="External"/><Relationship Id="rId163" Type="http://schemas.openxmlformats.org/officeDocument/2006/relationships/hyperlink" Target="https://cdn.shopify.com/s/files/1/0390/6029/products/ST2001H_1_695x695.jpg?v=1611768610" TargetMode="External"/><Relationship Id="rId184" Type="http://schemas.openxmlformats.org/officeDocument/2006/relationships/hyperlink" Target="https://cdn.shopify.com/s/files/1/0390/6029/products/80-76540_2_695x695.jpg?v=1644589652" TargetMode="External"/><Relationship Id="rId189" Type="http://schemas.openxmlformats.org/officeDocument/2006/relationships/hyperlink" Target="https://cdn.shopify.com/s/files/1/0390/6029/products/ES-20856_8x56_1_695x695.jpg?v=1644591119" TargetMode="External"/><Relationship Id="rId219" Type="http://schemas.openxmlformats.org/officeDocument/2006/relationships/drawing" Target="../drawings/drawing2.xml"/><Relationship Id="rId3" Type="http://schemas.openxmlformats.org/officeDocument/2006/relationships/hyperlink" Target="https://cdn.shopify.com/s/files/1/0390/6029/products/Discovery_Micro_1800x1800.jpg?v=1571439075" TargetMode="External"/><Relationship Id="rId214" Type="http://schemas.openxmlformats.org/officeDocument/2006/relationships/hyperlink" Target="https://cdn.shopify.com/s/files/1/0390/6029/products/NG_80-01042WP_10x42WP_5_695x695.jpg?v=1610470939" TargetMode="External"/><Relationship Id="rId25" Type="http://schemas.openxmlformats.org/officeDocument/2006/relationships/hyperlink" Target="https://cdn.shopify.com/s/files/1/0390/6029/products/812257018499_1800x1800.jpg?v=1571439075" TargetMode="External"/><Relationship Id="rId46" Type="http://schemas.openxmlformats.org/officeDocument/2006/relationships/hyperlink" Target="https://cdn.shopify.com/s/files/1/0390/6029/products/3_f9361fcd-a943-40f9-b0ea-0295647e2bfc_1800x1800.jpg?v=1571439053" TargetMode="External"/><Relationship Id="rId67" Type="http://schemas.openxmlformats.org/officeDocument/2006/relationships/hyperlink" Target="https://cdn.shopify.com/s/files/1/0390/6029/products/80-832TP_5_1800x1800.jpg?v=1611604307" TargetMode="External"/><Relationship Id="rId116" Type="http://schemas.openxmlformats.org/officeDocument/2006/relationships/hyperlink" Target="https://cdn.shopify.com/s/files/1/0390/6029/products/NG_80-30050_5_1800x1800.jpg?v=1617992027" TargetMode="External"/><Relationship Id="rId137" Type="http://schemas.openxmlformats.org/officeDocument/2006/relationships/hyperlink" Target="https://cdn.shopify.com/s/files/1/0390/6029/products/WSX3001_1_72f57b88-afe0-44e4-ac96-a1b6cd557404_695x695.jpg?v=1638477838" TargetMode="External"/><Relationship Id="rId158" Type="http://schemas.openxmlformats.org/officeDocument/2006/relationships/hyperlink" Target="https://cdn.shopify.com/s/files/1/0390/6029/products/RDP1001-_front_black_695x554.jpg?v=1611755883" TargetMode="External"/><Relationship Id="rId20" Type="http://schemas.openxmlformats.org/officeDocument/2006/relationships/hyperlink" Target="https://cdn.shopify.com/s/files/1/0390/6029/products/812257018482_1800x1800.jpg?v=1571439075" TargetMode="External"/><Relationship Id="rId41" Type="http://schemas.openxmlformats.org/officeDocument/2006/relationships/hyperlink" Target="https://cdn.shopify.com/s/files/1/0390/6029/products/bwr_1800x1800.jpg?v=1579884873" TargetMode="External"/><Relationship Id="rId62" Type="http://schemas.openxmlformats.org/officeDocument/2006/relationships/hyperlink" Target="https://cdn.shopify.com/s/files/1/0390/6029/products/1_b8958d73-e22f-4fed-86bf-5403edfed126_1800x1800.jpg?v=1571439051" TargetMode="External"/><Relationship Id="rId83" Type="http://schemas.openxmlformats.org/officeDocument/2006/relationships/hyperlink" Target="https://cdn.shopify.com/s/files/1/0390/6029/products/88-20006_AdventureScope_PMS347_5_1800x1800.jpg?v=1571439086" TargetMode="External"/><Relationship Id="rId88" Type="http://schemas.openxmlformats.org/officeDocument/2006/relationships/hyperlink" Target="https://cdn.shopify.com/s/files/1/0390/6029/products/2_e49ba8de-f23d-449c-abee-71cf35394b8b_1800x1800.jpg?v=1571439084" TargetMode="External"/><Relationship Id="rId111" Type="http://schemas.openxmlformats.org/officeDocument/2006/relationships/hyperlink" Target="https://cdn.shopify.com/s/files/1/0390/6029/products/88-90153_50ElectronicExperiementSet_1_695x695.jpg?v=1629374062" TargetMode="External"/><Relationship Id="rId132" Type="http://schemas.openxmlformats.org/officeDocument/2006/relationships/hyperlink" Target="https://cdn.shopify.com/s/files/1/0390/6029/products/88-26010_Green_1_1800x1800.jpg?v=1608321044" TargetMode="External"/><Relationship Id="rId153" Type="http://schemas.openxmlformats.org/officeDocument/2006/relationships/hyperlink" Target="https://cdn.shopify.com/s/files/1/0390/6029/products/RDC1005_2020-00008_695x695.jpg?v=1611754773" TargetMode="External"/><Relationship Id="rId174" Type="http://schemas.openxmlformats.org/officeDocument/2006/relationships/hyperlink" Target="https://cdn.shopify.com/s/files/1/0390/6029/products/80-60590_4_695x695.jpg?v=1634066930" TargetMode="External"/><Relationship Id="rId179" Type="http://schemas.openxmlformats.org/officeDocument/2006/relationships/hyperlink" Target="https://cdn.shopify.com/s/files/1/0390/6029/products/NG_80-83002_1_695x695.jpg?v=1644270388" TargetMode="External"/><Relationship Id="rId195" Type="http://schemas.openxmlformats.org/officeDocument/2006/relationships/hyperlink" Target="https://cdn.shopify.com/s/files/1/0390/6029/products/crawler_1024x1024_f24e0b43-3b63-40de-9119-eb9486e91b67_1800x1800.jpg?v=1571439056" TargetMode="External"/><Relationship Id="rId209" Type="http://schemas.openxmlformats.org/officeDocument/2006/relationships/hyperlink" Target="https://cdn.shopify.com/s/files/1/0390/6029/products/Unistellar_Backpack_1_b886707d-841b-48d2-a14f-4ba16086ae5e_556x556.jpg?v=1665506212" TargetMode="External"/><Relationship Id="rId190" Type="http://schemas.openxmlformats.org/officeDocument/2006/relationships/hyperlink" Target="https://cdn.shopify.com/s/files/1/0390/6029/products/88-83017_StarMakerVideoKit_PKG3D1_695x695.jpg?v=1645042821" TargetMode="External"/><Relationship Id="rId204" Type="http://schemas.openxmlformats.org/officeDocument/2006/relationships/hyperlink" Target="https://cdn.shopify.com/s/files/1/0390/6029/products/FCD100_102mm_side_shot_Burst_577946c4-43fb-482c-9605-6da0fdf6a501_626x626.jpg?v=1638478342" TargetMode="External"/><Relationship Id="rId15" Type="http://schemas.openxmlformats.org/officeDocument/2006/relationships/hyperlink" Target="https://cdn.shopify.com/s/files/1/0390/6029/products/fd_1800x1800.jpg?v=1571439077" TargetMode="External"/><Relationship Id="rId36" Type="http://schemas.openxmlformats.org/officeDocument/2006/relationships/hyperlink" Target="https://cdn.shopify.com/s/files/1/0390/6029/products/NG2_1a22d4d3-0203-43eb-8149-818c40d937c0_1800x1800.jpg?v=1571439051" TargetMode="External"/><Relationship Id="rId57" Type="http://schemas.openxmlformats.org/officeDocument/2006/relationships/hyperlink" Target="https://cdn.shopify.com/s/files/1/0390/6029/products/NG_80-30640_WhiteZoomMicroscope_1_695x695.jpg?v=1618338818" TargetMode="External"/><Relationship Id="rId106" Type="http://schemas.openxmlformats.org/officeDocument/2006/relationships/hyperlink" Target="https://cdn.shopify.com/s/files/1/0390/6029/products/Camo_2_695x695.jpg?v=1572964294" TargetMode="External"/><Relationship Id="rId127" Type="http://schemas.openxmlformats.org/officeDocument/2006/relationships/hyperlink" Target="https://cdn.shopify.com/s/files/1/0390/6029/products/ExploreHut_Rocket_3_7ef51574-390b-441f-be5d-ea0937cc3175_1800x1800.jpg?v=1609883892" TargetMode="External"/><Relationship Id="rId10" Type="http://schemas.openxmlformats.org/officeDocument/2006/relationships/hyperlink" Target="https://cdn.shopify.com/s/files/1/0390/6029/products/44-10051_Juno_1_1800x1800.jpg?v=1609178498" TargetMode="External"/><Relationship Id="rId31" Type="http://schemas.openxmlformats.org/officeDocument/2006/relationships/hyperlink" Target="https://cdn.shopify.com/s/files/1/0390/6029/products/NG_80-01042WP_10x42WP_5_695x695.jpg?v=1610470939" TargetMode="External"/><Relationship Id="rId52" Type="http://schemas.openxmlformats.org/officeDocument/2006/relationships/hyperlink" Target="https://cdn.shopify.com/s/files/1/0390/6029/products/m7_1800x1800.jpg?v=1571439052" TargetMode="External"/><Relationship Id="rId73" Type="http://schemas.openxmlformats.org/officeDocument/2006/relationships/hyperlink" Target="https://cdn.shopify.com/s/files/1/0390/6029/products/juno_695x695.jpg?v=1571439053" TargetMode="External"/><Relationship Id="rId78" Type="http://schemas.openxmlformats.org/officeDocument/2006/relationships/hyperlink" Target="https://cdn.shopify.com/s/files/1/0390/6029/products/3_0ddee5b8-e408-49a4-a3cd-f462838c6fa7_1800x1800.jpg?v=1571439053" TargetMode="External"/><Relationship Id="rId94" Type="http://schemas.openxmlformats.org/officeDocument/2006/relationships/hyperlink" Target="https://cdn.shopify.com/s/files/1/0390/6029/products/88-41101-4_1800x1800.jpg?v=1571439052" TargetMode="External"/><Relationship Id="rId99" Type="http://schemas.openxmlformats.org/officeDocument/2006/relationships/hyperlink" Target="https://cdn.shopify.com/s/files/1/0390/6029/products/EXH_88-70103_BelleBoutique_2_695x695.jpg?v=1571439085" TargetMode="External"/><Relationship Id="rId101" Type="http://schemas.openxmlformats.org/officeDocument/2006/relationships/hyperlink" Target="https://cdn.shopify.com/s/files/1/0390/6029/products/EXH_88-70138_1_695x695.jpg?v=1571439085" TargetMode="External"/><Relationship Id="rId122" Type="http://schemas.openxmlformats.org/officeDocument/2006/relationships/hyperlink" Target="https://cdn.shopify.com/s/files/1/0390/6029/products/NG_80-82000_LEDTrekLight_8_695x695.jpg?v=1636137780" TargetMode="External"/><Relationship Id="rId143" Type="http://schemas.openxmlformats.org/officeDocument/2006/relationships/hyperlink" Target="https://cdn.shopify.com/s/files/1/0390/6029/products/WSH4005C-00001_695x695.jpg?v=1611763289" TargetMode="External"/><Relationship Id="rId148" Type="http://schemas.openxmlformats.org/officeDocument/2006/relationships/hyperlink" Target="https://cdn.shopify.com/s/files/1/0390/6029/products/RPW3008-silver_side_e4d8248b-4c2d-46c4-876b-5690fa391f53_695x695.jpg?v=1611760403" TargetMode="External"/><Relationship Id="rId164" Type="http://schemas.openxmlformats.org/officeDocument/2006/relationships/hyperlink" Target="https://cdn.shopify.com/s/files/1/0390/6029/products/ST1003H_1_695x695.jpg?v=1609799826" TargetMode="External"/><Relationship Id="rId169" Type="http://schemas.openxmlformats.org/officeDocument/2006/relationships/hyperlink" Target="https://cdn.shopify.com/s/files/1/0390/6029/products/246257_alt1_695x695.jpg?v=1629306287" TargetMode="External"/><Relationship Id="rId185" Type="http://schemas.openxmlformats.org/officeDocument/2006/relationships/hyperlink" Target="https://cdn.shopify.com/s/files/1/0390/6029/products/80-76540_2_2722cf9d-c99a-42f9-9057-9a8f60675a27_695x695.jpg?v=1644589658" TargetMode="External"/><Relationship Id="rId4" Type="http://schemas.openxmlformats.org/officeDocument/2006/relationships/hyperlink" Target="https://cdn.shopify.com/s/files/1/0390/6029/products/4_5a7e4b6c-936a-442b-bbfa-55f29b1c71c3_1800x1800.jpg?v=1571439053" TargetMode="External"/><Relationship Id="rId9" Type="http://schemas.openxmlformats.org/officeDocument/2006/relationships/hyperlink" Target="https://cdn.shopify.com/s/files/1/0390/6029/products/44-10051_Juno_1_11555c6c-fe0b-4e05-a24d-20a092aefc36_1800x1800.jpg?v=1609178539" TargetMode="External"/><Relationship Id="rId180" Type="http://schemas.openxmlformats.org/officeDocument/2006/relationships/hyperlink" Target="https://cdn.shopify.com/s/files/1/0390/6029/products/80-76500_2_695x695.jpg?v=1644531059" TargetMode="External"/><Relationship Id="rId210" Type="http://schemas.openxmlformats.org/officeDocument/2006/relationships/hyperlink" Target="https://cdn.shopify.com/s/files/1/0390/6029/products/evscope2_1_556x556.jpg?v=1663344988" TargetMode="External"/><Relationship Id="rId215" Type="http://schemas.openxmlformats.org/officeDocument/2006/relationships/hyperlink" Target="https://explorescientificusa.com/cdn/shop/files/88-83030_MediaPod_1_695x695.jpg?v=1696519994" TargetMode="External"/><Relationship Id="rId26" Type="http://schemas.openxmlformats.org/officeDocument/2006/relationships/hyperlink" Target="https://cdn.shopify.com/s/files/1/0390/6029/products/NG_80-00430_2_1800x1800.jpg?v=1580839139" TargetMode="External"/><Relationship Id="rId47" Type="http://schemas.openxmlformats.org/officeDocument/2006/relationships/hyperlink" Target="https://cdn.shopify.com/s/files/1/0390/6029/products/NG_80-11050_1_695x695.jpg?v=1644529824" TargetMode="External"/><Relationship Id="rId68" Type="http://schemas.openxmlformats.org/officeDocument/2006/relationships/hyperlink" Target="https://cdn.shopify.com/s/files/1/0390/6029/products/80-30124_11_1800x1800.jpg?v=1627306269" TargetMode="External"/><Relationship Id="rId89" Type="http://schemas.openxmlformats.org/officeDocument/2006/relationships/hyperlink" Target="https://cdn.shopify.com/s/files/1/0390/6029/products/88-29501_1_1800x1800.jpg?v=1596042885" TargetMode="External"/><Relationship Id="rId112" Type="http://schemas.openxmlformats.org/officeDocument/2006/relationships/hyperlink" Target="https://cdn.shopify.com/s/files/1/0390/6029/products/V8_1_b5ef0bd9-d130-4ab9-b704-ed4073ec387c_1800x1800.jpg?v=1600962114" TargetMode="External"/><Relationship Id="rId133" Type="http://schemas.openxmlformats.org/officeDocument/2006/relationships/hyperlink" Target="https://cdn.shopify.com/s/files/1/0390/6029/products/88-26010_White_1_695x695.jpg?v=1608321044" TargetMode="External"/><Relationship Id="rId154" Type="http://schemas.openxmlformats.org/officeDocument/2006/relationships/hyperlink" Target="https://cdn.shopify.com/s/files/1/0390/6029/products/RDC1004-US1_695x695.jpg?v=1611762088" TargetMode="External"/><Relationship Id="rId175" Type="http://schemas.openxmlformats.org/officeDocument/2006/relationships/hyperlink" Target="https://cdn.shopify.com/s/files/1/0390/6029/products/AP_800_HeadlampFlashlight_1_695x695.jpg?v=1635800946" TargetMode="External"/><Relationship Id="rId196" Type="http://schemas.openxmlformats.org/officeDocument/2006/relationships/hyperlink" Target="https://cdn.shopify.com/s/files/1/0390/6029/products/crawler_1024x1024_f24e0b43-3b63-40de-9119-eb9486e91b67_1800x1800.jpg?v=1571439056" TargetMode="External"/><Relationship Id="rId200" Type="http://schemas.openxmlformats.org/officeDocument/2006/relationships/hyperlink" Target="https://cdn.shopify.com/s/files/1/0390/6029/products/ES-ED0806-01_626x626.jpg?v=1571439045" TargetMode="External"/><Relationship Id="rId16" Type="http://schemas.openxmlformats.org/officeDocument/2006/relationships/hyperlink" Target="https://cdn.shopify.com/s/files/1/0390/6029/products/44-20006_AdventureScope_5_1800x1800.jpg?v=1571439075" TargetMode="External"/><Relationship Id="rId37" Type="http://schemas.openxmlformats.org/officeDocument/2006/relationships/hyperlink" Target="https://cdn.shopify.com/s/files/1/0390/6029/products/71tqMlBXzML._SL1148_1800x1800.jpg?v=1571439087" TargetMode="External"/><Relationship Id="rId58" Type="http://schemas.openxmlformats.org/officeDocument/2006/relationships/hyperlink" Target="https://cdn.shopify.com/s/files/1/0390/6029/products/1_10979a3f-eb0a-4d34-9b86-52e3348254d6_1800x1800.jpg?v=1579884855" TargetMode="External"/><Relationship Id="rId79" Type="http://schemas.openxmlformats.org/officeDocument/2006/relationships/hyperlink" Target="https://cdn.shopify.com/s/files/1/0390/6029/products/3_0ddee5b8-e408-49a4-a3cd-f462838c6fa7_1800x1800.jpg?v=1571439053" TargetMode="External"/><Relationship Id="rId102" Type="http://schemas.openxmlformats.org/officeDocument/2006/relationships/hyperlink" Target="https://cdn.shopify.com/s/files/1/0390/6029/products/88-70100_ExploreHut_Skidsteer_1_1800x1800.jpg?v=1594064725" TargetMode="External"/><Relationship Id="rId123" Type="http://schemas.openxmlformats.org/officeDocument/2006/relationships/hyperlink" Target="https://cdn.shopify.com/s/files/1/0390/6029/products/m8_1800x1800.jpg?v=1571439052" TargetMode="External"/><Relationship Id="rId144" Type="http://schemas.openxmlformats.org/officeDocument/2006/relationships/hyperlink" Target="https://cdn.shopify.com/s/files/1/0390/6029/products/WSH4003-00007_695x695.jpg?v=1611763527" TargetMode="External"/><Relationship Id="rId90" Type="http://schemas.openxmlformats.org/officeDocument/2006/relationships/hyperlink" Target="https://cdn.shopify.com/s/files/1/0390/6029/products/2x4x_Mag_1800x1800.jpg?v=1571439085" TargetMode="External"/><Relationship Id="rId165" Type="http://schemas.openxmlformats.org/officeDocument/2006/relationships/hyperlink" Target="https://cdn.shopify.com/s/files/1/0390/6029/products/ST1002_1_695x695.jpg?v=1609799482" TargetMode="External"/><Relationship Id="rId186" Type="http://schemas.openxmlformats.org/officeDocument/2006/relationships/hyperlink" Target="https://cdn.shopify.com/s/files/1/0390/6029/products/NG_80-11050_1_695x695.jpg?v=1644529824" TargetMode="External"/><Relationship Id="rId211" Type="http://schemas.openxmlformats.org/officeDocument/2006/relationships/hyperlink" Target="https://cdn.shopify.com/s/files/1/0390/6029/products/equinox_5_556x556.jpg?v=1665151125" TargetMode="External"/><Relationship Id="rId27" Type="http://schemas.openxmlformats.org/officeDocument/2006/relationships/hyperlink" Target="https://cdn.shopify.com/s/files/1/0390/6029/products/NG_80-00430_2_1800x1800.jpg?v=1580839139" TargetMode="External"/><Relationship Id="rId48" Type="http://schemas.openxmlformats.org/officeDocument/2006/relationships/hyperlink" Target="https://cdn.shopify.com/s/files/1/0390/6029/products/1_7bfac0c8-74b7-4a6a-b7bf-44e73970ffe3_1800x1800.jpg?v=1571439053" TargetMode="External"/><Relationship Id="rId69" Type="http://schemas.openxmlformats.org/officeDocument/2006/relationships/hyperlink" Target="https://cdn.shopify.com/s/files/1/0390/6029/products/theseus_1800x1800.jpg?v=1571439053" TargetMode="External"/><Relationship Id="rId113" Type="http://schemas.openxmlformats.org/officeDocument/2006/relationships/hyperlink" Target="https://cdn.shopify.com/s/files/1/0390/6029/products/88-90175_125ScientificChallengeSet_1_695x695.jpg?v=1629373159" TargetMode="External"/><Relationship Id="rId134" Type="http://schemas.openxmlformats.org/officeDocument/2006/relationships/hyperlink" Target="https://cdn.shopify.com/s/files/1/0390/6029/products/88-70888_ExploreHut_Haunted_House_7_695x695.jpg?v=1594135310" TargetMode="External"/><Relationship Id="rId80" Type="http://schemas.openxmlformats.org/officeDocument/2006/relationships/hyperlink" Target="https://cdn.shopify.com/s/files/1/0390/6029/products/1_68467c7d-d3f4-4654-b7b2-f5ce45cf5fb4_1800x1800.jpg?v=1572376853" TargetMode="External"/><Relationship Id="rId155" Type="http://schemas.openxmlformats.org/officeDocument/2006/relationships/hyperlink" Target="https://cdn.shopify.com/s/files/1/0390/6029/products/RDC1004-US3_695x695.jpg?v=1611762088" TargetMode="External"/><Relationship Id="rId176" Type="http://schemas.openxmlformats.org/officeDocument/2006/relationships/hyperlink" Target="https://cdn.shopify.com/s/files/1/0390/6029/products/AP_300C_4KActionCamera_2_695x695.jpg?v=1645556549" TargetMode="External"/><Relationship Id="rId197" Type="http://schemas.openxmlformats.org/officeDocument/2006/relationships/hyperlink" Target="https://cdn.shopify.com/s/files/1/0390/6029/products/ar_102_626x626.jpg?v=1571439045" TargetMode="External"/><Relationship Id="rId201" Type="http://schemas.openxmlformats.org/officeDocument/2006/relationships/hyperlink" Target="https://cdn.shopify.com/s/files/1/0390/6029/products/ed102_b_626x626.png?v=1571439045" TargetMode="External"/><Relationship Id="rId17" Type="http://schemas.openxmlformats.org/officeDocument/2006/relationships/hyperlink" Target="https://cdn.shopify.com/s/files/1/0390/6029/products/6_31524a09-ea34-4544-8b86-014760cf79e0_1800x1800.jpg?v=1571439051" TargetMode="External"/><Relationship Id="rId38" Type="http://schemas.openxmlformats.org/officeDocument/2006/relationships/hyperlink" Target="https://cdn.shopify.com/s/files/1/0390/6029/products/80-10201_2_1800x1800.jpg?v=1571439122" TargetMode="External"/><Relationship Id="rId59" Type="http://schemas.openxmlformats.org/officeDocument/2006/relationships/hyperlink" Target="https://cdn.shopify.com/s/files/1/0390/6029/products/DeskMag_5_1800x1800.jpg?v=1580835128" TargetMode="External"/><Relationship Id="rId103" Type="http://schemas.openxmlformats.org/officeDocument/2006/relationships/hyperlink" Target="https://cdn.shopify.com/s/files/1/0390/6029/products/EXH_88-70141_3_1800x1800.jpg?v=1571439085" TargetMode="External"/><Relationship Id="rId124" Type="http://schemas.openxmlformats.org/officeDocument/2006/relationships/hyperlink" Target="https://cdn.shopify.com/s/files/1/0390/6029/products/Clubhouse1_1800x1800.jpg?v=1594130752" TargetMode="External"/><Relationship Id="rId70" Type="http://schemas.openxmlformats.org/officeDocument/2006/relationships/hyperlink" Target="https://cdn.shopify.com/s/files/1/0390/6029/products/aries2_695x695.jpg?v=1571439075" TargetMode="External"/><Relationship Id="rId91" Type="http://schemas.openxmlformats.org/officeDocument/2006/relationships/hyperlink" Target="https://cdn.shopify.com/s/files/1/0390/6029/products/2_f517ef3f-ff72-4556-841b-3a083aa58b4c_1800x1800.jpg?v=1571439054" TargetMode="External"/><Relationship Id="rId145" Type="http://schemas.openxmlformats.org/officeDocument/2006/relationships/hyperlink" Target="https://cdn.shopify.com/s/files/1/0390/6029/products/WSH4002_20191030_695x695.jpg?v=1611758417" TargetMode="External"/><Relationship Id="rId166" Type="http://schemas.openxmlformats.org/officeDocument/2006/relationships/hyperlink" Target="https://cdn.shopify.com/s/files/1/0390/6029/products/WSH4009GYE_2_695x695.jpg?v=1644942342" TargetMode="External"/><Relationship Id="rId187" Type="http://schemas.openxmlformats.org/officeDocument/2006/relationships/hyperlink" Target="https://cdn.shopify.com/s/files/1/0390/6029/products/ES-20843_8x42ED_1_695x695.jpg?v=1644590376" TargetMode="External"/><Relationship Id="rId1" Type="http://schemas.openxmlformats.org/officeDocument/2006/relationships/hyperlink" Target="https://cdn.shopify.com/s/files/1/0390/6029/products/2_9943eb6e-86c1-448a-a6b3-598e54f70af8_1800x1800.jpg?v=1571439053" TargetMode="External"/><Relationship Id="rId212" Type="http://schemas.openxmlformats.org/officeDocument/2006/relationships/hyperlink" Target="https://cdn.shopify.com/s/files/1/0390/6029/products/EXH_88-70154_1_556x556.jpg?v=1571439085" TargetMode="External"/><Relationship Id="rId28" Type="http://schemas.openxmlformats.org/officeDocument/2006/relationships/hyperlink" Target="https://cdn.shopify.com/s/files/1/0390/6029/products/NG_80-00842CP_1_1800x1800.jpg?v=1592486601" TargetMode="External"/><Relationship Id="rId49" Type="http://schemas.openxmlformats.org/officeDocument/2006/relationships/hyperlink" Target="https://cdn.shopify.com/s/files/1/0390/6029/products/cw_1800x1800.jpg?v=1571439053" TargetMode="External"/><Relationship Id="rId114" Type="http://schemas.openxmlformats.org/officeDocument/2006/relationships/hyperlink" Target="https://cdn.shopify.com/s/files/1/0390/6029/products/NG3_ad259a56-d3c1-47a2-a6fd-b961c1b94d29_1800x1800.jpg?v=1571439077" TargetMode="External"/><Relationship Id="rId60" Type="http://schemas.openxmlformats.org/officeDocument/2006/relationships/hyperlink" Target="https://cdn.shopify.com/s/files/1/0390/6029/products/80-29501_1_1800x1800.jpg?v=1580834255" TargetMode="External"/><Relationship Id="rId81" Type="http://schemas.openxmlformats.org/officeDocument/2006/relationships/hyperlink" Target="https://cdn.shopify.com/s/files/1/0390/6029/products/EX_88-20001_MetalDetector_2_1800x1800.jpg?v=1601928377" TargetMode="External"/><Relationship Id="rId135" Type="http://schemas.openxmlformats.org/officeDocument/2006/relationships/hyperlink" Target="https://cdn.shopify.com/s/files/1/0390/6029/products/EXH_88-70855_New_MedievalCastle_1_3aafcf83-3ef2-4f54-9c5c-b5dc9562303f_1800x1800.jpg?v=1606943326" TargetMode="External"/><Relationship Id="rId156" Type="http://schemas.openxmlformats.org/officeDocument/2006/relationships/hyperlink" Target="https://cdn.shopify.com/s/files/1/0390/6029/products/RDP3007_front_20191030-_4_695x695.jpg?v=1611758016" TargetMode="External"/><Relationship Id="rId177" Type="http://schemas.openxmlformats.org/officeDocument/2006/relationships/hyperlink" Target="https://cdn.shopify.com/s/files/1/0390/6029/products/NG_80-50070_70mmTelescope_1-copy_695x695.jpg?v=1639069340" TargetMode="External"/><Relationship Id="rId198" Type="http://schemas.openxmlformats.org/officeDocument/2006/relationships/hyperlink" Target="https://cdn.shopify.com/s/files/1/0390/6029/products/ar_127_626x626.jpg?v=1571439045" TargetMode="External"/><Relationship Id="rId202" Type="http://schemas.openxmlformats.org/officeDocument/2006/relationships/hyperlink" Target="https://cdn.shopify.com/s/files/1/0390/6029/products/ed_127_626x626.jpg?v=1581350875" TargetMode="External"/><Relationship Id="rId18" Type="http://schemas.openxmlformats.org/officeDocument/2006/relationships/hyperlink" Target="https://cdn.shopify.com/s/files/1/0390/6029/products/44-20101_1200xMicro_3_2019_1800x1800.jpg?v=1571439052" TargetMode="External"/><Relationship Id="rId39" Type="http://schemas.openxmlformats.org/officeDocument/2006/relationships/hyperlink" Target="https://cdn.shopify.com/s/files/1/0390/6029/products/m1_1800x1800.jpg?v=1571439052" TargetMode="External"/><Relationship Id="rId50" Type="http://schemas.openxmlformats.org/officeDocument/2006/relationships/hyperlink" Target="https://cdn.shopify.com/s/files/1/0390/6029/products/NG_Metal_1800x1800.jpg?v=1571439087" TargetMode="External"/><Relationship Id="rId104" Type="http://schemas.openxmlformats.org/officeDocument/2006/relationships/hyperlink" Target="https://cdn.shopify.com/s/files/1/0390/6029/products/EXH_88-70168_1_695x695.jpg?v=1571439085" TargetMode="External"/><Relationship Id="rId125" Type="http://schemas.openxmlformats.org/officeDocument/2006/relationships/hyperlink" Target="https://cdn.shopify.com/s/files/1/0390/6029/products/BR_16-12618_Silver_1_480x480.jpg?v=1600964106" TargetMode="External"/><Relationship Id="rId146" Type="http://schemas.openxmlformats.org/officeDocument/2006/relationships/hyperlink" Target="https://cdn.shopify.com/s/files/1/0390/6029/products/RPW3009CM3000_2_695x695.jpg?v=1644941173" TargetMode="External"/><Relationship Id="rId167" Type="http://schemas.openxmlformats.org/officeDocument/2006/relationships/hyperlink" Target="https://cdn.shopify.com/s/files/1/0390/6029/products/RDC8001_1_695x695.jpg?v=1609170364" TargetMode="External"/><Relationship Id="rId188" Type="http://schemas.openxmlformats.org/officeDocument/2006/relationships/hyperlink" Target="https://cdn.shopify.com/s/files/1/0390/6029/products/ES-20843_8x42ED_1_5e6b08da-9d9c-4af0-a528-657b05aea9b8_695x695.jpg?v=1644590817" TargetMode="External"/><Relationship Id="rId71" Type="http://schemas.openxmlformats.org/officeDocument/2006/relationships/hyperlink" Target="https://cdn.shopify.com/s/files/1/0390/6029/products/88-10042_TitanTele_2_695x695.jpg?v=1623787498" TargetMode="External"/><Relationship Id="rId92" Type="http://schemas.openxmlformats.org/officeDocument/2006/relationships/hyperlink" Target="https://cdn.shopify.com/s/files/1/0390/6029/products/2_f517ef3f-ff72-4556-841b-3a083aa58b4c_1800x1800.jpg?v=1571439054" TargetMode="External"/><Relationship Id="rId213" Type="http://schemas.openxmlformats.org/officeDocument/2006/relationships/hyperlink" Target="https://cdn.shopify.com/s/files/1/0390/6029/products/NG_80-95003_AstroProjector_PKG3D1_626x626.jpg?v=1660588349" TargetMode="External"/><Relationship Id="rId2" Type="http://schemas.openxmlformats.org/officeDocument/2006/relationships/hyperlink" Target="https://cdn.shopify.com/s/files/1/0390/6029/products/2_9943eb6e-86c1-448a-a6b3-598e54f70af8_1800x1800.jpg?v=1571439053" TargetMode="External"/><Relationship Id="rId29" Type="http://schemas.openxmlformats.org/officeDocument/2006/relationships/hyperlink" Target="https://cdn.shopify.com/s/files/1/0390/6029/products/812257015689_1800x1800.jpg?v=1571439075" TargetMode="External"/><Relationship Id="rId40" Type="http://schemas.openxmlformats.org/officeDocument/2006/relationships/hyperlink" Target="https://cdn.shopify.com/s/files/1/0390/6029/products/eb_1800x1800.jpg?v=1579884868" TargetMode="External"/><Relationship Id="rId115" Type="http://schemas.openxmlformats.org/officeDocument/2006/relationships/hyperlink" Target="https://cdn.shopify.com/s/files/1/0390/6029/products/m8_1800x1800.jpg?v=1571439052" TargetMode="External"/><Relationship Id="rId136" Type="http://schemas.openxmlformats.org/officeDocument/2006/relationships/hyperlink" Target="https://cdn.shopify.com/s/files/1/0390/6029/products/NG_80-40114_114APP_Telescope_3_1800x1800.jpg?v=1617991029" TargetMode="External"/><Relationship Id="rId157" Type="http://schemas.openxmlformats.org/officeDocument/2006/relationships/hyperlink" Target="https://cdn.shopify.com/s/files/1/0390/6029/products/RDP1001-__white_front_695x554.jpg?v=1611755883" TargetMode="External"/><Relationship Id="rId178" Type="http://schemas.openxmlformats.org/officeDocument/2006/relationships/hyperlink" Target="https://cdn.shopify.com/s/files/1/0390/6029/products/2020_88-83007_HDWifiActionCamera_2_695x695.jpg?v=1645556571" TargetMode="External"/><Relationship Id="rId61" Type="http://schemas.openxmlformats.org/officeDocument/2006/relationships/hyperlink" Target="https://cdn.shopify.com/s/files/1/0390/6029/products/10_3a5c291e-b48a-4fd7-95f0-8eaf08e928ba_1800x1800.jpg?v=1571439076" TargetMode="External"/><Relationship Id="rId82" Type="http://schemas.openxmlformats.org/officeDocument/2006/relationships/hyperlink" Target="https://cdn.shopify.com/s/files/1/0390/6029/products/88-20009_1_695x695.jpg?v=1602684517" TargetMode="External"/><Relationship Id="rId199" Type="http://schemas.openxmlformats.org/officeDocument/2006/relationships/hyperlink" Target="https://cdn.shopify.com/s/files/1/0390/6029/products/ar_152_626x626.jpg?v=1571439045" TargetMode="External"/><Relationship Id="rId203" Type="http://schemas.openxmlformats.org/officeDocument/2006/relationships/hyperlink" Target="https://cdn.shopify.com/s/files/1/0390/6029/products/FCD100_80mm_2_Burst_004bc693-2c8f-4f74-a888-29f541afe1bf_626x626.jpg?v=1638478306" TargetMode="External"/><Relationship Id="rId19" Type="http://schemas.openxmlformats.org/officeDocument/2006/relationships/hyperlink" Target="https://cdn.shopify.com/s/files/1/0390/6029/products/44-20101_1200xMicro_3_2019_1800x1800.jpg?v=1571439052"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hyperlink" Target="http://www.bresserusa.com/" TargetMode="External"/><Relationship Id="rId1" Type="http://schemas.openxmlformats.org/officeDocument/2006/relationships/hyperlink" Target="http://www.bresserusa.com/"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rgb="FFFFFF00"/>
  </sheetPr>
  <dimension ref="A1:CA159"/>
  <sheetViews>
    <sheetView tabSelected="1" zoomScale="55" zoomScaleNormal="55" workbookViewId="0">
      <pane xSplit="1" ySplit="3" topLeftCell="B4" activePane="bottomRight" state="frozen"/>
      <selection pane="topRight" activeCell="B1" sqref="B1"/>
      <selection pane="bottomLeft" activeCell="A4" sqref="A4"/>
      <selection pane="bottomRight"/>
    </sheetView>
  </sheetViews>
  <sheetFormatPr defaultRowHeight="27"/>
  <cols>
    <col min="1" max="1" width="9.140625" style="114"/>
    <col min="2" max="2" width="39.5703125" style="114" customWidth="1"/>
    <col min="3" max="3" width="125.5703125" style="115" customWidth="1"/>
    <col min="4" max="4" width="18.28515625" style="114" customWidth="1"/>
    <col min="5" max="5" width="25.5703125" style="116" customWidth="1"/>
    <col min="6" max="6" width="26.7109375" style="116" customWidth="1"/>
    <col min="7" max="7" width="48" style="117" customWidth="1"/>
    <col min="8" max="8" width="23.42578125" style="252" customWidth="1"/>
    <col min="9" max="9" width="16.140625" style="114" customWidth="1"/>
    <col min="10" max="10" width="46.140625" style="114" bestFit="1" customWidth="1"/>
    <col min="11" max="78" width="9.140625" style="119"/>
    <col min="79" max="236" width="9.140625" style="114"/>
    <col min="237" max="237" width="23.5703125" style="114" customWidth="1"/>
    <col min="238" max="238" width="100.140625" style="114" customWidth="1"/>
    <col min="239" max="239" width="18.28515625" style="114" customWidth="1"/>
    <col min="240" max="240" width="26.42578125" style="114" customWidth="1"/>
    <col min="241" max="241" width="25.5703125" style="114" customWidth="1"/>
    <col min="242" max="242" width="24.28515625" style="114" customWidth="1"/>
    <col min="243" max="243" width="49.28515625" style="114" customWidth="1"/>
    <col min="244" max="257" width="20.5703125" style="114" customWidth="1"/>
    <col min="258" max="259" width="0" style="114" hidden="1" customWidth="1"/>
    <col min="260" max="492" width="9.140625" style="114"/>
    <col min="493" max="493" width="23.5703125" style="114" customWidth="1"/>
    <col min="494" max="494" width="100.140625" style="114" customWidth="1"/>
    <col min="495" max="495" width="18.28515625" style="114" customWidth="1"/>
    <col min="496" max="496" width="26.42578125" style="114" customWidth="1"/>
    <col min="497" max="497" width="25.5703125" style="114" customWidth="1"/>
    <col min="498" max="498" width="24.28515625" style="114" customWidth="1"/>
    <col min="499" max="499" width="49.28515625" style="114" customWidth="1"/>
    <col min="500" max="513" width="20.5703125" style="114" customWidth="1"/>
    <col min="514" max="515" width="0" style="114" hidden="1" customWidth="1"/>
    <col min="516" max="748" width="9.140625" style="114"/>
    <col min="749" max="749" width="23.5703125" style="114" customWidth="1"/>
    <col min="750" max="750" width="100.140625" style="114" customWidth="1"/>
    <col min="751" max="751" width="18.28515625" style="114" customWidth="1"/>
    <col min="752" max="752" width="26.42578125" style="114" customWidth="1"/>
    <col min="753" max="753" width="25.5703125" style="114" customWidth="1"/>
    <col min="754" max="754" width="24.28515625" style="114" customWidth="1"/>
    <col min="755" max="755" width="49.28515625" style="114" customWidth="1"/>
    <col min="756" max="769" width="20.5703125" style="114" customWidth="1"/>
    <col min="770" max="771" width="0" style="114" hidden="1" customWidth="1"/>
    <col min="772" max="1004" width="9.140625" style="114"/>
    <col min="1005" max="1005" width="23.5703125" style="114" customWidth="1"/>
    <col min="1006" max="1006" width="100.140625" style="114" customWidth="1"/>
    <col min="1007" max="1007" width="18.28515625" style="114" customWidth="1"/>
    <col min="1008" max="1008" width="26.42578125" style="114" customWidth="1"/>
    <col min="1009" max="1009" width="25.5703125" style="114" customWidth="1"/>
    <col min="1010" max="1010" width="24.28515625" style="114" customWidth="1"/>
    <col min="1011" max="1011" width="49.28515625" style="114" customWidth="1"/>
    <col min="1012" max="1025" width="20.5703125" style="114" customWidth="1"/>
    <col min="1026" max="1027" width="0" style="114" hidden="1" customWidth="1"/>
    <col min="1028" max="1260" width="9.140625" style="114"/>
    <col min="1261" max="1261" width="23.5703125" style="114" customWidth="1"/>
    <col min="1262" max="1262" width="100.140625" style="114" customWidth="1"/>
    <col min="1263" max="1263" width="18.28515625" style="114" customWidth="1"/>
    <col min="1264" max="1264" width="26.42578125" style="114" customWidth="1"/>
    <col min="1265" max="1265" width="25.5703125" style="114" customWidth="1"/>
    <col min="1266" max="1266" width="24.28515625" style="114" customWidth="1"/>
    <col min="1267" max="1267" width="49.28515625" style="114" customWidth="1"/>
    <col min="1268" max="1281" width="20.5703125" style="114" customWidth="1"/>
    <col min="1282" max="1283" width="0" style="114" hidden="1" customWidth="1"/>
    <col min="1284" max="1516" width="9.140625" style="114"/>
    <col min="1517" max="1517" width="23.5703125" style="114" customWidth="1"/>
    <col min="1518" max="1518" width="100.140625" style="114" customWidth="1"/>
    <col min="1519" max="1519" width="18.28515625" style="114" customWidth="1"/>
    <col min="1520" max="1520" width="26.42578125" style="114" customWidth="1"/>
    <col min="1521" max="1521" width="25.5703125" style="114" customWidth="1"/>
    <col min="1522" max="1522" width="24.28515625" style="114" customWidth="1"/>
    <col min="1523" max="1523" width="49.28515625" style="114" customWidth="1"/>
    <col min="1524" max="1537" width="20.5703125" style="114" customWidth="1"/>
    <col min="1538" max="1539" width="0" style="114" hidden="1" customWidth="1"/>
    <col min="1540" max="1772" width="9.140625" style="114"/>
    <col min="1773" max="1773" width="23.5703125" style="114" customWidth="1"/>
    <col min="1774" max="1774" width="100.140625" style="114" customWidth="1"/>
    <col min="1775" max="1775" width="18.28515625" style="114" customWidth="1"/>
    <col min="1776" max="1776" width="26.42578125" style="114" customWidth="1"/>
    <col min="1777" max="1777" width="25.5703125" style="114" customWidth="1"/>
    <col min="1778" max="1778" width="24.28515625" style="114" customWidth="1"/>
    <col min="1779" max="1779" width="49.28515625" style="114" customWidth="1"/>
    <col min="1780" max="1793" width="20.5703125" style="114" customWidth="1"/>
    <col min="1794" max="1795" width="0" style="114" hidden="1" customWidth="1"/>
    <col min="1796" max="2028" width="9.140625" style="114"/>
    <col min="2029" max="2029" width="23.5703125" style="114" customWidth="1"/>
    <col min="2030" max="2030" width="100.140625" style="114" customWidth="1"/>
    <col min="2031" max="2031" width="18.28515625" style="114" customWidth="1"/>
    <col min="2032" max="2032" width="26.42578125" style="114" customWidth="1"/>
    <col min="2033" max="2033" width="25.5703125" style="114" customWidth="1"/>
    <col min="2034" max="2034" width="24.28515625" style="114" customWidth="1"/>
    <col min="2035" max="2035" width="49.28515625" style="114" customWidth="1"/>
    <col min="2036" max="2049" width="20.5703125" style="114" customWidth="1"/>
    <col min="2050" max="2051" width="0" style="114" hidden="1" customWidth="1"/>
    <col min="2052" max="2284" width="9.140625" style="114"/>
    <col min="2285" max="2285" width="23.5703125" style="114" customWidth="1"/>
    <col min="2286" max="2286" width="100.140625" style="114" customWidth="1"/>
    <col min="2287" max="2287" width="18.28515625" style="114" customWidth="1"/>
    <col min="2288" max="2288" width="26.42578125" style="114" customWidth="1"/>
    <col min="2289" max="2289" width="25.5703125" style="114" customWidth="1"/>
    <col min="2290" max="2290" width="24.28515625" style="114" customWidth="1"/>
    <col min="2291" max="2291" width="49.28515625" style="114" customWidth="1"/>
    <col min="2292" max="2305" width="20.5703125" style="114" customWidth="1"/>
    <col min="2306" max="2307" width="0" style="114" hidden="1" customWidth="1"/>
    <col min="2308" max="2540" width="9.140625" style="114"/>
    <col min="2541" max="2541" width="23.5703125" style="114" customWidth="1"/>
    <col min="2542" max="2542" width="100.140625" style="114" customWidth="1"/>
    <col min="2543" max="2543" width="18.28515625" style="114" customWidth="1"/>
    <col min="2544" max="2544" width="26.42578125" style="114" customWidth="1"/>
    <col min="2545" max="2545" width="25.5703125" style="114" customWidth="1"/>
    <col min="2546" max="2546" width="24.28515625" style="114" customWidth="1"/>
    <col min="2547" max="2547" width="49.28515625" style="114" customWidth="1"/>
    <col min="2548" max="2561" width="20.5703125" style="114" customWidth="1"/>
    <col min="2562" max="2563" width="0" style="114" hidden="1" customWidth="1"/>
    <col min="2564" max="2796" width="9.140625" style="114"/>
    <col min="2797" max="2797" width="23.5703125" style="114" customWidth="1"/>
    <col min="2798" max="2798" width="100.140625" style="114" customWidth="1"/>
    <col min="2799" max="2799" width="18.28515625" style="114" customWidth="1"/>
    <col min="2800" max="2800" width="26.42578125" style="114" customWidth="1"/>
    <col min="2801" max="2801" width="25.5703125" style="114" customWidth="1"/>
    <col min="2802" max="2802" width="24.28515625" style="114" customWidth="1"/>
    <col min="2803" max="2803" width="49.28515625" style="114" customWidth="1"/>
    <col min="2804" max="2817" width="20.5703125" style="114" customWidth="1"/>
    <col min="2818" max="2819" width="0" style="114" hidden="1" customWidth="1"/>
    <col min="2820" max="3052" width="9.140625" style="114"/>
    <col min="3053" max="3053" width="23.5703125" style="114" customWidth="1"/>
    <col min="3054" max="3054" width="100.140625" style="114" customWidth="1"/>
    <col min="3055" max="3055" width="18.28515625" style="114" customWidth="1"/>
    <col min="3056" max="3056" width="26.42578125" style="114" customWidth="1"/>
    <col min="3057" max="3057" width="25.5703125" style="114" customWidth="1"/>
    <col min="3058" max="3058" width="24.28515625" style="114" customWidth="1"/>
    <col min="3059" max="3059" width="49.28515625" style="114" customWidth="1"/>
    <col min="3060" max="3073" width="20.5703125" style="114" customWidth="1"/>
    <col min="3074" max="3075" width="0" style="114" hidden="1" customWidth="1"/>
    <col min="3076" max="3308" width="9.140625" style="114"/>
    <col min="3309" max="3309" width="23.5703125" style="114" customWidth="1"/>
    <col min="3310" max="3310" width="100.140625" style="114" customWidth="1"/>
    <col min="3311" max="3311" width="18.28515625" style="114" customWidth="1"/>
    <col min="3312" max="3312" width="26.42578125" style="114" customWidth="1"/>
    <col min="3313" max="3313" width="25.5703125" style="114" customWidth="1"/>
    <col min="3314" max="3314" width="24.28515625" style="114" customWidth="1"/>
    <col min="3315" max="3315" width="49.28515625" style="114" customWidth="1"/>
    <col min="3316" max="3329" width="20.5703125" style="114" customWidth="1"/>
    <col min="3330" max="3331" width="0" style="114" hidden="1" customWidth="1"/>
    <col min="3332" max="3564" width="9.140625" style="114"/>
    <col min="3565" max="3565" width="23.5703125" style="114" customWidth="1"/>
    <col min="3566" max="3566" width="100.140625" style="114" customWidth="1"/>
    <col min="3567" max="3567" width="18.28515625" style="114" customWidth="1"/>
    <col min="3568" max="3568" width="26.42578125" style="114" customWidth="1"/>
    <col min="3569" max="3569" width="25.5703125" style="114" customWidth="1"/>
    <col min="3570" max="3570" width="24.28515625" style="114" customWidth="1"/>
    <col min="3571" max="3571" width="49.28515625" style="114" customWidth="1"/>
    <col min="3572" max="3585" width="20.5703125" style="114" customWidth="1"/>
    <col min="3586" max="3587" width="0" style="114" hidden="1" customWidth="1"/>
    <col min="3588" max="3820" width="9.140625" style="114"/>
    <col min="3821" max="3821" width="23.5703125" style="114" customWidth="1"/>
    <col min="3822" max="3822" width="100.140625" style="114" customWidth="1"/>
    <col min="3823" max="3823" width="18.28515625" style="114" customWidth="1"/>
    <col min="3824" max="3824" width="26.42578125" style="114" customWidth="1"/>
    <col min="3825" max="3825" width="25.5703125" style="114" customWidth="1"/>
    <col min="3826" max="3826" width="24.28515625" style="114" customWidth="1"/>
    <col min="3827" max="3827" width="49.28515625" style="114" customWidth="1"/>
    <col min="3828" max="3841" width="20.5703125" style="114" customWidth="1"/>
    <col min="3842" max="3843" width="0" style="114" hidden="1" customWidth="1"/>
    <col min="3844" max="4076" width="9.140625" style="114"/>
    <col min="4077" max="4077" width="23.5703125" style="114" customWidth="1"/>
    <col min="4078" max="4078" width="100.140625" style="114" customWidth="1"/>
    <col min="4079" max="4079" width="18.28515625" style="114" customWidth="1"/>
    <col min="4080" max="4080" width="26.42578125" style="114" customWidth="1"/>
    <col min="4081" max="4081" width="25.5703125" style="114" customWidth="1"/>
    <col min="4082" max="4082" width="24.28515625" style="114" customWidth="1"/>
    <col min="4083" max="4083" width="49.28515625" style="114" customWidth="1"/>
    <col min="4084" max="4097" width="20.5703125" style="114" customWidth="1"/>
    <col min="4098" max="4099" width="0" style="114" hidden="1" customWidth="1"/>
    <col min="4100" max="4332" width="9.140625" style="114"/>
    <col min="4333" max="4333" width="23.5703125" style="114" customWidth="1"/>
    <col min="4334" max="4334" width="100.140625" style="114" customWidth="1"/>
    <col min="4335" max="4335" width="18.28515625" style="114" customWidth="1"/>
    <col min="4336" max="4336" width="26.42578125" style="114" customWidth="1"/>
    <col min="4337" max="4337" width="25.5703125" style="114" customWidth="1"/>
    <col min="4338" max="4338" width="24.28515625" style="114" customWidth="1"/>
    <col min="4339" max="4339" width="49.28515625" style="114" customWidth="1"/>
    <col min="4340" max="4353" width="20.5703125" style="114" customWidth="1"/>
    <col min="4354" max="4355" width="0" style="114" hidden="1" customWidth="1"/>
    <col min="4356" max="4588" width="9.140625" style="114"/>
    <col min="4589" max="4589" width="23.5703125" style="114" customWidth="1"/>
    <col min="4590" max="4590" width="100.140625" style="114" customWidth="1"/>
    <col min="4591" max="4591" width="18.28515625" style="114" customWidth="1"/>
    <col min="4592" max="4592" width="26.42578125" style="114" customWidth="1"/>
    <col min="4593" max="4593" width="25.5703125" style="114" customWidth="1"/>
    <col min="4594" max="4594" width="24.28515625" style="114" customWidth="1"/>
    <col min="4595" max="4595" width="49.28515625" style="114" customWidth="1"/>
    <col min="4596" max="4609" width="20.5703125" style="114" customWidth="1"/>
    <col min="4610" max="4611" width="0" style="114" hidden="1" customWidth="1"/>
    <col min="4612" max="4844" width="9.140625" style="114"/>
    <col min="4845" max="4845" width="23.5703125" style="114" customWidth="1"/>
    <col min="4846" max="4846" width="100.140625" style="114" customWidth="1"/>
    <col min="4847" max="4847" width="18.28515625" style="114" customWidth="1"/>
    <col min="4848" max="4848" width="26.42578125" style="114" customWidth="1"/>
    <col min="4849" max="4849" width="25.5703125" style="114" customWidth="1"/>
    <col min="4850" max="4850" width="24.28515625" style="114" customWidth="1"/>
    <col min="4851" max="4851" width="49.28515625" style="114" customWidth="1"/>
    <col min="4852" max="4865" width="20.5703125" style="114" customWidth="1"/>
    <col min="4866" max="4867" width="0" style="114" hidden="1" customWidth="1"/>
    <col min="4868" max="5100" width="9.140625" style="114"/>
    <col min="5101" max="5101" width="23.5703125" style="114" customWidth="1"/>
    <col min="5102" max="5102" width="100.140625" style="114" customWidth="1"/>
    <col min="5103" max="5103" width="18.28515625" style="114" customWidth="1"/>
    <col min="5104" max="5104" width="26.42578125" style="114" customWidth="1"/>
    <col min="5105" max="5105" width="25.5703125" style="114" customWidth="1"/>
    <col min="5106" max="5106" width="24.28515625" style="114" customWidth="1"/>
    <col min="5107" max="5107" width="49.28515625" style="114" customWidth="1"/>
    <col min="5108" max="5121" width="20.5703125" style="114" customWidth="1"/>
    <col min="5122" max="5123" width="0" style="114" hidden="1" customWidth="1"/>
    <col min="5124" max="5356" width="9.140625" style="114"/>
    <col min="5357" max="5357" width="23.5703125" style="114" customWidth="1"/>
    <col min="5358" max="5358" width="100.140625" style="114" customWidth="1"/>
    <col min="5359" max="5359" width="18.28515625" style="114" customWidth="1"/>
    <col min="5360" max="5360" width="26.42578125" style="114" customWidth="1"/>
    <col min="5361" max="5361" width="25.5703125" style="114" customWidth="1"/>
    <col min="5362" max="5362" width="24.28515625" style="114" customWidth="1"/>
    <col min="5363" max="5363" width="49.28515625" style="114" customWidth="1"/>
    <col min="5364" max="5377" width="20.5703125" style="114" customWidth="1"/>
    <col min="5378" max="5379" width="0" style="114" hidden="1" customWidth="1"/>
    <col min="5380" max="5612" width="9.140625" style="114"/>
    <col min="5613" max="5613" width="23.5703125" style="114" customWidth="1"/>
    <col min="5614" max="5614" width="100.140625" style="114" customWidth="1"/>
    <col min="5615" max="5615" width="18.28515625" style="114" customWidth="1"/>
    <col min="5616" max="5616" width="26.42578125" style="114" customWidth="1"/>
    <col min="5617" max="5617" width="25.5703125" style="114" customWidth="1"/>
    <col min="5618" max="5618" width="24.28515625" style="114" customWidth="1"/>
    <col min="5619" max="5619" width="49.28515625" style="114" customWidth="1"/>
    <col min="5620" max="5633" width="20.5703125" style="114" customWidth="1"/>
    <col min="5634" max="5635" width="0" style="114" hidden="1" customWidth="1"/>
    <col min="5636" max="5868" width="9.140625" style="114"/>
    <col min="5869" max="5869" width="23.5703125" style="114" customWidth="1"/>
    <col min="5870" max="5870" width="100.140625" style="114" customWidth="1"/>
    <col min="5871" max="5871" width="18.28515625" style="114" customWidth="1"/>
    <col min="5872" max="5872" width="26.42578125" style="114" customWidth="1"/>
    <col min="5873" max="5873" width="25.5703125" style="114" customWidth="1"/>
    <col min="5874" max="5874" width="24.28515625" style="114" customWidth="1"/>
    <col min="5875" max="5875" width="49.28515625" style="114" customWidth="1"/>
    <col min="5876" max="5889" width="20.5703125" style="114" customWidth="1"/>
    <col min="5890" max="5891" width="0" style="114" hidden="1" customWidth="1"/>
    <col min="5892" max="6124" width="9.140625" style="114"/>
    <col min="6125" max="6125" width="23.5703125" style="114" customWidth="1"/>
    <col min="6126" max="6126" width="100.140625" style="114" customWidth="1"/>
    <col min="6127" max="6127" width="18.28515625" style="114" customWidth="1"/>
    <col min="6128" max="6128" width="26.42578125" style="114" customWidth="1"/>
    <col min="6129" max="6129" width="25.5703125" style="114" customWidth="1"/>
    <col min="6130" max="6130" width="24.28515625" style="114" customWidth="1"/>
    <col min="6131" max="6131" width="49.28515625" style="114" customWidth="1"/>
    <col min="6132" max="6145" width="20.5703125" style="114" customWidth="1"/>
    <col min="6146" max="6147" width="0" style="114" hidden="1" customWidth="1"/>
    <col min="6148" max="6380" width="9.140625" style="114"/>
    <col min="6381" max="6381" width="23.5703125" style="114" customWidth="1"/>
    <col min="6382" max="6382" width="100.140625" style="114" customWidth="1"/>
    <col min="6383" max="6383" width="18.28515625" style="114" customWidth="1"/>
    <col min="6384" max="6384" width="26.42578125" style="114" customWidth="1"/>
    <col min="6385" max="6385" width="25.5703125" style="114" customWidth="1"/>
    <col min="6386" max="6386" width="24.28515625" style="114" customWidth="1"/>
    <col min="6387" max="6387" width="49.28515625" style="114" customWidth="1"/>
    <col min="6388" max="6401" width="20.5703125" style="114" customWidth="1"/>
    <col min="6402" max="6403" width="0" style="114" hidden="1" customWidth="1"/>
    <col min="6404" max="6636" width="9.140625" style="114"/>
    <col min="6637" max="6637" width="23.5703125" style="114" customWidth="1"/>
    <col min="6638" max="6638" width="100.140625" style="114" customWidth="1"/>
    <col min="6639" max="6639" width="18.28515625" style="114" customWidth="1"/>
    <col min="6640" max="6640" width="26.42578125" style="114" customWidth="1"/>
    <col min="6641" max="6641" width="25.5703125" style="114" customWidth="1"/>
    <col min="6642" max="6642" width="24.28515625" style="114" customWidth="1"/>
    <col min="6643" max="6643" width="49.28515625" style="114" customWidth="1"/>
    <col min="6644" max="6657" width="20.5703125" style="114" customWidth="1"/>
    <col min="6658" max="6659" width="0" style="114" hidden="1" customWidth="1"/>
    <col min="6660" max="6892" width="9.140625" style="114"/>
    <col min="6893" max="6893" width="23.5703125" style="114" customWidth="1"/>
    <col min="6894" max="6894" width="100.140625" style="114" customWidth="1"/>
    <col min="6895" max="6895" width="18.28515625" style="114" customWidth="1"/>
    <col min="6896" max="6896" width="26.42578125" style="114" customWidth="1"/>
    <col min="6897" max="6897" width="25.5703125" style="114" customWidth="1"/>
    <col min="6898" max="6898" width="24.28515625" style="114" customWidth="1"/>
    <col min="6899" max="6899" width="49.28515625" style="114" customWidth="1"/>
    <col min="6900" max="6913" width="20.5703125" style="114" customWidth="1"/>
    <col min="6914" max="6915" width="0" style="114" hidden="1" customWidth="1"/>
    <col min="6916" max="7148" width="9.140625" style="114"/>
    <col min="7149" max="7149" width="23.5703125" style="114" customWidth="1"/>
    <col min="7150" max="7150" width="100.140625" style="114" customWidth="1"/>
    <col min="7151" max="7151" width="18.28515625" style="114" customWidth="1"/>
    <col min="7152" max="7152" width="26.42578125" style="114" customWidth="1"/>
    <col min="7153" max="7153" width="25.5703125" style="114" customWidth="1"/>
    <col min="7154" max="7154" width="24.28515625" style="114" customWidth="1"/>
    <col min="7155" max="7155" width="49.28515625" style="114" customWidth="1"/>
    <col min="7156" max="7169" width="20.5703125" style="114" customWidth="1"/>
    <col min="7170" max="7171" width="0" style="114" hidden="1" customWidth="1"/>
    <col min="7172" max="7404" width="9.140625" style="114"/>
    <col min="7405" max="7405" width="23.5703125" style="114" customWidth="1"/>
    <col min="7406" max="7406" width="100.140625" style="114" customWidth="1"/>
    <col min="7407" max="7407" width="18.28515625" style="114" customWidth="1"/>
    <col min="7408" max="7408" width="26.42578125" style="114" customWidth="1"/>
    <col min="7409" max="7409" width="25.5703125" style="114" customWidth="1"/>
    <col min="7410" max="7410" width="24.28515625" style="114" customWidth="1"/>
    <col min="7411" max="7411" width="49.28515625" style="114" customWidth="1"/>
    <col min="7412" max="7425" width="20.5703125" style="114" customWidth="1"/>
    <col min="7426" max="7427" width="0" style="114" hidden="1" customWidth="1"/>
    <col min="7428" max="7660" width="9.140625" style="114"/>
    <col min="7661" max="7661" width="23.5703125" style="114" customWidth="1"/>
    <col min="7662" max="7662" width="100.140625" style="114" customWidth="1"/>
    <col min="7663" max="7663" width="18.28515625" style="114" customWidth="1"/>
    <col min="7664" max="7664" width="26.42578125" style="114" customWidth="1"/>
    <col min="7665" max="7665" width="25.5703125" style="114" customWidth="1"/>
    <col min="7666" max="7666" width="24.28515625" style="114" customWidth="1"/>
    <col min="7667" max="7667" width="49.28515625" style="114" customWidth="1"/>
    <col min="7668" max="7681" width="20.5703125" style="114" customWidth="1"/>
    <col min="7682" max="7683" width="0" style="114" hidden="1" customWidth="1"/>
    <col min="7684" max="7916" width="9.140625" style="114"/>
    <col min="7917" max="7917" width="23.5703125" style="114" customWidth="1"/>
    <col min="7918" max="7918" width="100.140625" style="114" customWidth="1"/>
    <col min="7919" max="7919" width="18.28515625" style="114" customWidth="1"/>
    <col min="7920" max="7920" width="26.42578125" style="114" customWidth="1"/>
    <col min="7921" max="7921" width="25.5703125" style="114" customWidth="1"/>
    <col min="7922" max="7922" width="24.28515625" style="114" customWidth="1"/>
    <col min="7923" max="7923" width="49.28515625" style="114" customWidth="1"/>
    <col min="7924" max="7937" width="20.5703125" style="114" customWidth="1"/>
    <col min="7938" max="7939" width="0" style="114" hidden="1" customWidth="1"/>
    <col min="7940" max="8172" width="9.140625" style="114"/>
    <col min="8173" max="8173" width="23.5703125" style="114" customWidth="1"/>
    <col min="8174" max="8174" width="100.140625" style="114" customWidth="1"/>
    <col min="8175" max="8175" width="18.28515625" style="114" customWidth="1"/>
    <col min="8176" max="8176" width="26.42578125" style="114" customWidth="1"/>
    <col min="8177" max="8177" width="25.5703125" style="114" customWidth="1"/>
    <col min="8178" max="8178" width="24.28515625" style="114" customWidth="1"/>
    <col min="8179" max="8179" width="49.28515625" style="114" customWidth="1"/>
    <col min="8180" max="8193" width="20.5703125" style="114" customWidth="1"/>
    <col min="8194" max="8195" width="0" style="114" hidden="1" customWidth="1"/>
    <col min="8196" max="8428" width="9.140625" style="114"/>
    <col min="8429" max="8429" width="23.5703125" style="114" customWidth="1"/>
    <col min="8430" max="8430" width="100.140625" style="114" customWidth="1"/>
    <col min="8431" max="8431" width="18.28515625" style="114" customWidth="1"/>
    <col min="8432" max="8432" width="26.42578125" style="114" customWidth="1"/>
    <col min="8433" max="8433" width="25.5703125" style="114" customWidth="1"/>
    <col min="8434" max="8434" width="24.28515625" style="114" customWidth="1"/>
    <col min="8435" max="8435" width="49.28515625" style="114" customWidth="1"/>
    <col min="8436" max="8449" width="20.5703125" style="114" customWidth="1"/>
    <col min="8450" max="8451" width="0" style="114" hidden="1" customWidth="1"/>
    <col min="8452" max="8684" width="9.140625" style="114"/>
    <col min="8685" max="8685" width="23.5703125" style="114" customWidth="1"/>
    <col min="8686" max="8686" width="100.140625" style="114" customWidth="1"/>
    <col min="8687" max="8687" width="18.28515625" style="114" customWidth="1"/>
    <col min="8688" max="8688" width="26.42578125" style="114" customWidth="1"/>
    <col min="8689" max="8689" width="25.5703125" style="114" customWidth="1"/>
    <col min="8690" max="8690" width="24.28515625" style="114" customWidth="1"/>
    <col min="8691" max="8691" width="49.28515625" style="114" customWidth="1"/>
    <col min="8692" max="8705" width="20.5703125" style="114" customWidth="1"/>
    <col min="8706" max="8707" width="0" style="114" hidden="1" customWidth="1"/>
    <col min="8708" max="8940" width="9.140625" style="114"/>
    <col min="8941" max="8941" width="23.5703125" style="114" customWidth="1"/>
    <col min="8942" max="8942" width="100.140625" style="114" customWidth="1"/>
    <col min="8943" max="8943" width="18.28515625" style="114" customWidth="1"/>
    <col min="8944" max="8944" width="26.42578125" style="114" customWidth="1"/>
    <col min="8945" max="8945" width="25.5703125" style="114" customWidth="1"/>
    <col min="8946" max="8946" width="24.28515625" style="114" customWidth="1"/>
    <col min="8947" max="8947" width="49.28515625" style="114" customWidth="1"/>
    <col min="8948" max="8961" width="20.5703125" style="114" customWidth="1"/>
    <col min="8962" max="8963" width="0" style="114" hidden="1" customWidth="1"/>
    <col min="8964" max="9196" width="9.140625" style="114"/>
    <col min="9197" max="9197" width="23.5703125" style="114" customWidth="1"/>
    <col min="9198" max="9198" width="100.140625" style="114" customWidth="1"/>
    <col min="9199" max="9199" width="18.28515625" style="114" customWidth="1"/>
    <col min="9200" max="9200" width="26.42578125" style="114" customWidth="1"/>
    <col min="9201" max="9201" width="25.5703125" style="114" customWidth="1"/>
    <col min="9202" max="9202" width="24.28515625" style="114" customWidth="1"/>
    <col min="9203" max="9203" width="49.28515625" style="114" customWidth="1"/>
    <col min="9204" max="9217" width="20.5703125" style="114" customWidth="1"/>
    <col min="9218" max="9219" width="0" style="114" hidden="1" customWidth="1"/>
    <col min="9220" max="9452" width="9.140625" style="114"/>
    <col min="9453" max="9453" width="23.5703125" style="114" customWidth="1"/>
    <col min="9454" max="9454" width="100.140625" style="114" customWidth="1"/>
    <col min="9455" max="9455" width="18.28515625" style="114" customWidth="1"/>
    <col min="9456" max="9456" width="26.42578125" style="114" customWidth="1"/>
    <col min="9457" max="9457" width="25.5703125" style="114" customWidth="1"/>
    <col min="9458" max="9458" width="24.28515625" style="114" customWidth="1"/>
    <col min="9459" max="9459" width="49.28515625" style="114" customWidth="1"/>
    <col min="9460" max="9473" width="20.5703125" style="114" customWidth="1"/>
    <col min="9474" max="9475" width="0" style="114" hidden="1" customWidth="1"/>
    <col min="9476" max="9708" width="9.140625" style="114"/>
    <col min="9709" max="9709" width="23.5703125" style="114" customWidth="1"/>
    <col min="9710" max="9710" width="100.140625" style="114" customWidth="1"/>
    <col min="9711" max="9711" width="18.28515625" style="114" customWidth="1"/>
    <col min="9712" max="9712" width="26.42578125" style="114" customWidth="1"/>
    <col min="9713" max="9713" width="25.5703125" style="114" customWidth="1"/>
    <col min="9714" max="9714" width="24.28515625" style="114" customWidth="1"/>
    <col min="9715" max="9715" width="49.28515625" style="114" customWidth="1"/>
    <col min="9716" max="9729" width="20.5703125" style="114" customWidth="1"/>
    <col min="9730" max="9731" width="0" style="114" hidden="1" customWidth="1"/>
    <col min="9732" max="9964" width="9.140625" style="114"/>
    <col min="9965" max="9965" width="23.5703125" style="114" customWidth="1"/>
    <col min="9966" max="9966" width="100.140625" style="114" customWidth="1"/>
    <col min="9967" max="9967" width="18.28515625" style="114" customWidth="1"/>
    <col min="9968" max="9968" width="26.42578125" style="114" customWidth="1"/>
    <col min="9969" max="9969" width="25.5703125" style="114" customWidth="1"/>
    <col min="9970" max="9970" width="24.28515625" style="114" customWidth="1"/>
    <col min="9971" max="9971" width="49.28515625" style="114" customWidth="1"/>
    <col min="9972" max="9985" width="20.5703125" style="114" customWidth="1"/>
    <col min="9986" max="9987" width="0" style="114" hidden="1" customWidth="1"/>
    <col min="9988" max="10220" width="9.140625" style="114"/>
    <col min="10221" max="10221" width="23.5703125" style="114" customWidth="1"/>
    <col min="10222" max="10222" width="100.140625" style="114" customWidth="1"/>
    <col min="10223" max="10223" width="18.28515625" style="114" customWidth="1"/>
    <col min="10224" max="10224" width="26.42578125" style="114" customWidth="1"/>
    <col min="10225" max="10225" width="25.5703125" style="114" customWidth="1"/>
    <col min="10226" max="10226" width="24.28515625" style="114" customWidth="1"/>
    <col min="10227" max="10227" width="49.28515625" style="114" customWidth="1"/>
    <col min="10228" max="10241" width="20.5703125" style="114" customWidth="1"/>
    <col min="10242" max="10243" width="0" style="114" hidden="1" customWidth="1"/>
    <col min="10244" max="10476" width="9.140625" style="114"/>
    <col min="10477" max="10477" width="23.5703125" style="114" customWidth="1"/>
    <col min="10478" max="10478" width="100.140625" style="114" customWidth="1"/>
    <col min="10479" max="10479" width="18.28515625" style="114" customWidth="1"/>
    <col min="10480" max="10480" width="26.42578125" style="114" customWidth="1"/>
    <col min="10481" max="10481" width="25.5703125" style="114" customWidth="1"/>
    <col min="10482" max="10482" width="24.28515625" style="114" customWidth="1"/>
    <col min="10483" max="10483" width="49.28515625" style="114" customWidth="1"/>
    <col min="10484" max="10497" width="20.5703125" style="114" customWidth="1"/>
    <col min="10498" max="10499" width="0" style="114" hidden="1" customWidth="1"/>
    <col min="10500" max="10732" width="9.140625" style="114"/>
    <col min="10733" max="10733" width="23.5703125" style="114" customWidth="1"/>
    <col min="10734" max="10734" width="100.140625" style="114" customWidth="1"/>
    <col min="10735" max="10735" width="18.28515625" style="114" customWidth="1"/>
    <col min="10736" max="10736" width="26.42578125" style="114" customWidth="1"/>
    <col min="10737" max="10737" width="25.5703125" style="114" customWidth="1"/>
    <col min="10738" max="10738" width="24.28515625" style="114" customWidth="1"/>
    <col min="10739" max="10739" width="49.28515625" style="114" customWidth="1"/>
    <col min="10740" max="10753" width="20.5703125" style="114" customWidth="1"/>
    <col min="10754" max="10755" width="0" style="114" hidden="1" customWidth="1"/>
    <col min="10756" max="10988" width="9.140625" style="114"/>
    <col min="10989" max="10989" width="23.5703125" style="114" customWidth="1"/>
    <col min="10990" max="10990" width="100.140625" style="114" customWidth="1"/>
    <col min="10991" max="10991" width="18.28515625" style="114" customWidth="1"/>
    <col min="10992" max="10992" width="26.42578125" style="114" customWidth="1"/>
    <col min="10993" max="10993" width="25.5703125" style="114" customWidth="1"/>
    <col min="10994" max="10994" width="24.28515625" style="114" customWidth="1"/>
    <col min="10995" max="10995" width="49.28515625" style="114" customWidth="1"/>
    <col min="10996" max="11009" width="20.5703125" style="114" customWidth="1"/>
    <col min="11010" max="11011" width="0" style="114" hidden="1" customWidth="1"/>
    <col min="11012" max="11244" width="9.140625" style="114"/>
    <col min="11245" max="11245" width="23.5703125" style="114" customWidth="1"/>
    <col min="11246" max="11246" width="100.140625" style="114" customWidth="1"/>
    <col min="11247" max="11247" width="18.28515625" style="114" customWidth="1"/>
    <col min="11248" max="11248" width="26.42578125" style="114" customWidth="1"/>
    <col min="11249" max="11249" width="25.5703125" style="114" customWidth="1"/>
    <col min="11250" max="11250" width="24.28515625" style="114" customWidth="1"/>
    <col min="11251" max="11251" width="49.28515625" style="114" customWidth="1"/>
    <col min="11252" max="11265" width="20.5703125" style="114" customWidth="1"/>
    <col min="11266" max="11267" width="0" style="114" hidden="1" customWidth="1"/>
    <col min="11268" max="11500" width="9.140625" style="114"/>
    <col min="11501" max="11501" width="23.5703125" style="114" customWidth="1"/>
    <col min="11502" max="11502" width="100.140625" style="114" customWidth="1"/>
    <col min="11503" max="11503" width="18.28515625" style="114" customWidth="1"/>
    <col min="11504" max="11504" width="26.42578125" style="114" customWidth="1"/>
    <col min="11505" max="11505" width="25.5703125" style="114" customWidth="1"/>
    <col min="11506" max="11506" width="24.28515625" style="114" customWidth="1"/>
    <col min="11507" max="11507" width="49.28515625" style="114" customWidth="1"/>
    <col min="11508" max="11521" width="20.5703125" style="114" customWidth="1"/>
    <col min="11522" max="11523" width="0" style="114" hidden="1" customWidth="1"/>
    <col min="11524" max="11756" width="9.140625" style="114"/>
    <col min="11757" max="11757" width="23.5703125" style="114" customWidth="1"/>
    <col min="11758" max="11758" width="100.140625" style="114" customWidth="1"/>
    <col min="11759" max="11759" width="18.28515625" style="114" customWidth="1"/>
    <col min="11760" max="11760" width="26.42578125" style="114" customWidth="1"/>
    <col min="11761" max="11761" width="25.5703125" style="114" customWidth="1"/>
    <col min="11762" max="11762" width="24.28515625" style="114" customWidth="1"/>
    <col min="11763" max="11763" width="49.28515625" style="114" customWidth="1"/>
    <col min="11764" max="11777" width="20.5703125" style="114" customWidth="1"/>
    <col min="11778" max="11779" width="0" style="114" hidden="1" customWidth="1"/>
    <col min="11780" max="12012" width="9.140625" style="114"/>
    <col min="12013" max="12013" width="23.5703125" style="114" customWidth="1"/>
    <col min="12014" max="12014" width="100.140625" style="114" customWidth="1"/>
    <col min="12015" max="12015" width="18.28515625" style="114" customWidth="1"/>
    <col min="12016" max="12016" width="26.42578125" style="114" customWidth="1"/>
    <col min="12017" max="12017" width="25.5703125" style="114" customWidth="1"/>
    <col min="12018" max="12018" width="24.28515625" style="114" customWidth="1"/>
    <col min="12019" max="12019" width="49.28515625" style="114" customWidth="1"/>
    <col min="12020" max="12033" width="20.5703125" style="114" customWidth="1"/>
    <col min="12034" max="12035" width="0" style="114" hidden="1" customWidth="1"/>
    <col min="12036" max="12268" width="9.140625" style="114"/>
    <col min="12269" max="12269" width="23.5703125" style="114" customWidth="1"/>
    <col min="12270" max="12270" width="100.140625" style="114" customWidth="1"/>
    <col min="12271" max="12271" width="18.28515625" style="114" customWidth="1"/>
    <col min="12272" max="12272" width="26.42578125" style="114" customWidth="1"/>
    <col min="12273" max="12273" width="25.5703125" style="114" customWidth="1"/>
    <col min="12274" max="12274" width="24.28515625" style="114" customWidth="1"/>
    <col min="12275" max="12275" width="49.28515625" style="114" customWidth="1"/>
    <col min="12276" max="12289" width="20.5703125" style="114" customWidth="1"/>
    <col min="12290" max="12291" width="0" style="114" hidden="1" customWidth="1"/>
    <col min="12292" max="12524" width="9.140625" style="114"/>
    <col min="12525" max="12525" width="23.5703125" style="114" customWidth="1"/>
    <col min="12526" max="12526" width="100.140625" style="114" customWidth="1"/>
    <col min="12527" max="12527" width="18.28515625" style="114" customWidth="1"/>
    <col min="12528" max="12528" width="26.42578125" style="114" customWidth="1"/>
    <col min="12529" max="12529" width="25.5703125" style="114" customWidth="1"/>
    <col min="12530" max="12530" width="24.28515625" style="114" customWidth="1"/>
    <col min="12531" max="12531" width="49.28515625" style="114" customWidth="1"/>
    <col min="12532" max="12545" width="20.5703125" style="114" customWidth="1"/>
    <col min="12546" max="12547" width="0" style="114" hidden="1" customWidth="1"/>
    <col min="12548" max="12780" width="9.140625" style="114"/>
    <col min="12781" max="12781" width="23.5703125" style="114" customWidth="1"/>
    <col min="12782" max="12782" width="100.140625" style="114" customWidth="1"/>
    <col min="12783" max="12783" width="18.28515625" style="114" customWidth="1"/>
    <col min="12784" max="12784" width="26.42578125" style="114" customWidth="1"/>
    <col min="12785" max="12785" width="25.5703125" style="114" customWidth="1"/>
    <col min="12786" max="12786" width="24.28515625" style="114" customWidth="1"/>
    <col min="12787" max="12787" width="49.28515625" style="114" customWidth="1"/>
    <col min="12788" max="12801" width="20.5703125" style="114" customWidth="1"/>
    <col min="12802" max="12803" width="0" style="114" hidden="1" customWidth="1"/>
    <col min="12804" max="13036" width="9.140625" style="114"/>
    <col min="13037" max="13037" width="23.5703125" style="114" customWidth="1"/>
    <col min="13038" max="13038" width="100.140625" style="114" customWidth="1"/>
    <col min="13039" max="13039" width="18.28515625" style="114" customWidth="1"/>
    <col min="13040" max="13040" width="26.42578125" style="114" customWidth="1"/>
    <col min="13041" max="13041" width="25.5703125" style="114" customWidth="1"/>
    <col min="13042" max="13042" width="24.28515625" style="114" customWidth="1"/>
    <col min="13043" max="13043" width="49.28515625" style="114" customWidth="1"/>
    <col min="13044" max="13057" width="20.5703125" style="114" customWidth="1"/>
    <col min="13058" max="13059" width="0" style="114" hidden="1" customWidth="1"/>
    <col min="13060" max="13292" width="9.140625" style="114"/>
    <col min="13293" max="13293" width="23.5703125" style="114" customWidth="1"/>
    <col min="13294" max="13294" width="100.140625" style="114" customWidth="1"/>
    <col min="13295" max="13295" width="18.28515625" style="114" customWidth="1"/>
    <col min="13296" max="13296" width="26.42578125" style="114" customWidth="1"/>
    <col min="13297" max="13297" width="25.5703125" style="114" customWidth="1"/>
    <col min="13298" max="13298" width="24.28515625" style="114" customWidth="1"/>
    <col min="13299" max="13299" width="49.28515625" style="114" customWidth="1"/>
    <col min="13300" max="13313" width="20.5703125" style="114" customWidth="1"/>
    <col min="13314" max="13315" width="0" style="114" hidden="1" customWidth="1"/>
    <col min="13316" max="13548" width="9.140625" style="114"/>
    <col min="13549" max="13549" width="23.5703125" style="114" customWidth="1"/>
    <col min="13550" max="13550" width="100.140625" style="114" customWidth="1"/>
    <col min="13551" max="13551" width="18.28515625" style="114" customWidth="1"/>
    <col min="13552" max="13552" width="26.42578125" style="114" customWidth="1"/>
    <col min="13553" max="13553" width="25.5703125" style="114" customWidth="1"/>
    <col min="13554" max="13554" width="24.28515625" style="114" customWidth="1"/>
    <col min="13555" max="13555" width="49.28515625" style="114" customWidth="1"/>
    <col min="13556" max="13569" width="20.5703125" style="114" customWidth="1"/>
    <col min="13570" max="13571" width="0" style="114" hidden="1" customWidth="1"/>
    <col min="13572" max="13804" width="9.140625" style="114"/>
    <col min="13805" max="13805" width="23.5703125" style="114" customWidth="1"/>
    <col min="13806" max="13806" width="100.140625" style="114" customWidth="1"/>
    <col min="13807" max="13807" width="18.28515625" style="114" customWidth="1"/>
    <col min="13808" max="13808" width="26.42578125" style="114" customWidth="1"/>
    <col min="13809" max="13809" width="25.5703125" style="114" customWidth="1"/>
    <col min="13810" max="13810" width="24.28515625" style="114" customWidth="1"/>
    <col min="13811" max="13811" width="49.28515625" style="114" customWidth="1"/>
    <col min="13812" max="13825" width="20.5703125" style="114" customWidth="1"/>
    <col min="13826" max="13827" width="0" style="114" hidden="1" customWidth="1"/>
    <col min="13828" max="14060" width="9.140625" style="114"/>
    <col min="14061" max="14061" width="23.5703125" style="114" customWidth="1"/>
    <col min="14062" max="14062" width="100.140625" style="114" customWidth="1"/>
    <col min="14063" max="14063" width="18.28515625" style="114" customWidth="1"/>
    <col min="14064" max="14064" width="26.42578125" style="114" customWidth="1"/>
    <col min="14065" max="14065" width="25.5703125" style="114" customWidth="1"/>
    <col min="14066" max="14066" width="24.28515625" style="114" customWidth="1"/>
    <col min="14067" max="14067" width="49.28515625" style="114" customWidth="1"/>
    <col min="14068" max="14081" width="20.5703125" style="114" customWidth="1"/>
    <col min="14082" max="14083" width="0" style="114" hidden="1" customWidth="1"/>
    <col min="14084" max="14316" width="9.140625" style="114"/>
    <col min="14317" max="14317" width="23.5703125" style="114" customWidth="1"/>
    <col min="14318" max="14318" width="100.140625" style="114" customWidth="1"/>
    <col min="14319" max="14319" width="18.28515625" style="114" customWidth="1"/>
    <col min="14320" max="14320" width="26.42578125" style="114" customWidth="1"/>
    <col min="14321" max="14321" width="25.5703125" style="114" customWidth="1"/>
    <col min="14322" max="14322" width="24.28515625" style="114" customWidth="1"/>
    <col min="14323" max="14323" width="49.28515625" style="114" customWidth="1"/>
    <col min="14324" max="14337" width="20.5703125" style="114" customWidth="1"/>
    <col min="14338" max="14339" width="0" style="114" hidden="1" customWidth="1"/>
    <col min="14340" max="14572" width="9.140625" style="114"/>
    <col min="14573" max="14573" width="23.5703125" style="114" customWidth="1"/>
    <col min="14574" max="14574" width="100.140625" style="114" customWidth="1"/>
    <col min="14575" max="14575" width="18.28515625" style="114" customWidth="1"/>
    <col min="14576" max="14576" width="26.42578125" style="114" customWidth="1"/>
    <col min="14577" max="14577" width="25.5703125" style="114" customWidth="1"/>
    <col min="14578" max="14578" width="24.28515625" style="114" customWidth="1"/>
    <col min="14579" max="14579" width="49.28515625" style="114" customWidth="1"/>
    <col min="14580" max="14593" width="20.5703125" style="114" customWidth="1"/>
    <col min="14594" max="14595" width="0" style="114" hidden="1" customWidth="1"/>
    <col min="14596" max="14828" width="9.140625" style="114"/>
    <col min="14829" max="14829" width="23.5703125" style="114" customWidth="1"/>
    <col min="14830" max="14830" width="100.140625" style="114" customWidth="1"/>
    <col min="14831" max="14831" width="18.28515625" style="114" customWidth="1"/>
    <col min="14832" max="14832" width="26.42578125" style="114" customWidth="1"/>
    <col min="14833" max="14833" width="25.5703125" style="114" customWidth="1"/>
    <col min="14834" max="14834" width="24.28515625" style="114" customWidth="1"/>
    <col min="14835" max="14835" width="49.28515625" style="114" customWidth="1"/>
    <col min="14836" max="14849" width="20.5703125" style="114" customWidth="1"/>
    <col min="14850" max="14851" width="0" style="114" hidden="1" customWidth="1"/>
    <col min="14852" max="15084" width="9.140625" style="114"/>
    <col min="15085" max="15085" width="23.5703125" style="114" customWidth="1"/>
    <col min="15086" max="15086" width="100.140625" style="114" customWidth="1"/>
    <col min="15087" max="15087" width="18.28515625" style="114" customWidth="1"/>
    <col min="15088" max="15088" width="26.42578125" style="114" customWidth="1"/>
    <col min="15089" max="15089" width="25.5703125" style="114" customWidth="1"/>
    <col min="15090" max="15090" width="24.28515625" style="114" customWidth="1"/>
    <col min="15091" max="15091" width="49.28515625" style="114" customWidth="1"/>
    <col min="15092" max="15105" width="20.5703125" style="114" customWidth="1"/>
    <col min="15106" max="15107" width="0" style="114" hidden="1" customWidth="1"/>
    <col min="15108" max="15340" width="9.140625" style="114"/>
    <col min="15341" max="15341" width="23.5703125" style="114" customWidth="1"/>
    <col min="15342" max="15342" width="100.140625" style="114" customWidth="1"/>
    <col min="15343" max="15343" width="18.28515625" style="114" customWidth="1"/>
    <col min="15344" max="15344" width="26.42578125" style="114" customWidth="1"/>
    <col min="15345" max="15345" width="25.5703125" style="114" customWidth="1"/>
    <col min="15346" max="15346" width="24.28515625" style="114" customWidth="1"/>
    <col min="15347" max="15347" width="49.28515625" style="114" customWidth="1"/>
    <col min="15348" max="15361" width="20.5703125" style="114" customWidth="1"/>
    <col min="15362" max="15363" width="0" style="114" hidden="1" customWidth="1"/>
    <col min="15364" max="15596" width="9.140625" style="114"/>
    <col min="15597" max="15597" width="23.5703125" style="114" customWidth="1"/>
    <col min="15598" max="15598" width="100.140625" style="114" customWidth="1"/>
    <col min="15599" max="15599" width="18.28515625" style="114" customWidth="1"/>
    <col min="15600" max="15600" width="26.42578125" style="114" customWidth="1"/>
    <col min="15601" max="15601" width="25.5703125" style="114" customWidth="1"/>
    <col min="15602" max="15602" width="24.28515625" style="114" customWidth="1"/>
    <col min="15603" max="15603" width="49.28515625" style="114" customWidth="1"/>
    <col min="15604" max="15617" width="20.5703125" style="114" customWidth="1"/>
    <col min="15618" max="15619" width="0" style="114" hidden="1" customWidth="1"/>
    <col min="15620" max="15852" width="9.140625" style="114"/>
    <col min="15853" max="15853" width="23.5703125" style="114" customWidth="1"/>
    <col min="15854" max="15854" width="100.140625" style="114" customWidth="1"/>
    <col min="15855" max="15855" width="18.28515625" style="114" customWidth="1"/>
    <col min="15856" max="15856" width="26.42578125" style="114" customWidth="1"/>
    <col min="15857" max="15857" width="25.5703125" style="114" customWidth="1"/>
    <col min="15858" max="15858" width="24.28515625" style="114" customWidth="1"/>
    <col min="15859" max="15859" width="49.28515625" style="114" customWidth="1"/>
    <col min="15860" max="15873" width="20.5703125" style="114" customWidth="1"/>
    <col min="15874" max="15875" width="0" style="114" hidden="1" customWidth="1"/>
    <col min="15876" max="16108" width="9.140625" style="114"/>
    <col min="16109" max="16109" width="23.5703125" style="114" customWidth="1"/>
    <col min="16110" max="16110" width="100.140625" style="114" customWidth="1"/>
    <col min="16111" max="16111" width="18.28515625" style="114" customWidth="1"/>
    <col min="16112" max="16112" width="26.42578125" style="114" customWidth="1"/>
    <col min="16113" max="16113" width="25.5703125" style="114" customWidth="1"/>
    <col min="16114" max="16114" width="24.28515625" style="114" customWidth="1"/>
    <col min="16115" max="16115" width="49.28515625" style="114" customWidth="1"/>
    <col min="16116" max="16129" width="20.5703125" style="114" customWidth="1"/>
    <col min="16130" max="16131" width="0" style="114" hidden="1" customWidth="1"/>
    <col min="16132" max="16384" width="9.140625" style="114"/>
  </cols>
  <sheetData>
    <row r="1" spans="1:78" s="40" customFormat="1" ht="72" customHeight="1">
      <c r="A1" s="167"/>
      <c r="B1" s="622" t="s">
        <v>1873</v>
      </c>
      <c r="C1" s="622"/>
      <c r="D1" s="622"/>
      <c r="E1" s="622"/>
      <c r="F1" s="622"/>
      <c r="G1" s="622"/>
      <c r="H1" s="622"/>
      <c r="K1" s="39"/>
      <c r="L1" s="39"/>
      <c r="M1" s="39"/>
      <c r="N1" s="39"/>
      <c r="O1" s="39"/>
      <c r="P1" s="39"/>
      <c r="Q1" s="39"/>
      <c r="R1" s="39"/>
      <c r="S1" s="39"/>
      <c r="T1" s="39"/>
      <c r="U1" s="39"/>
      <c r="V1" s="39"/>
      <c r="W1" s="39"/>
      <c r="X1" s="39"/>
      <c r="Y1" s="39"/>
      <c r="Z1" s="39"/>
      <c r="AA1" s="39"/>
      <c r="AB1" s="39"/>
      <c r="AC1" s="39"/>
      <c r="AD1" s="39"/>
      <c r="AE1" s="39"/>
      <c r="AF1" s="39"/>
      <c r="AG1" s="39"/>
      <c r="AH1" s="39"/>
      <c r="AI1" s="39"/>
      <c r="AJ1" s="39"/>
      <c r="AK1" s="39"/>
      <c r="AL1" s="39"/>
      <c r="AM1" s="39"/>
      <c r="AN1" s="39"/>
      <c r="AO1" s="39"/>
      <c r="AP1" s="39"/>
      <c r="AQ1" s="39"/>
      <c r="AR1" s="39"/>
      <c r="AS1" s="39"/>
      <c r="AT1" s="39"/>
      <c r="AU1" s="39"/>
      <c r="AV1" s="39"/>
      <c r="AW1" s="39"/>
      <c r="AX1" s="39"/>
      <c r="AY1" s="39"/>
      <c r="AZ1" s="39"/>
      <c r="BA1" s="39"/>
      <c r="BB1" s="39"/>
      <c r="BC1" s="39"/>
      <c r="BD1" s="39"/>
      <c r="BE1" s="39"/>
      <c r="BF1" s="39"/>
      <c r="BG1" s="39"/>
      <c r="BH1" s="39"/>
      <c r="BI1" s="39"/>
      <c r="BJ1" s="39"/>
      <c r="BK1" s="39"/>
      <c r="BL1" s="39"/>
      <c r="BM1" s="39"/>
      <c r="BN1" s="39"/>
      <c r="BO1" s="39"/>
      <c r="BP1" s="39"/>
      <c r="BQ1" s="39"/>
      <c r="BR1" s="39"/>
      <c r="BS1" s="39"/>
      <c r="BT1" s="39"/>
      <c r="BU1" s="39"/>
      <c r="BV1" s="39"/>
      <c r="BW1" s="39"/>
      <c r="BX1" s="39"/>
      <c r="BY1" s="39"/>
    </row>
    <row r="2" spans="1:78" s="44" customFormat="1" ht="41.45" customHeight="1">
      <c r="A2" s="168"/>
      <c r="B2" s="623" t="s">
        <v>1011</v>
      </c>
      <c r="C2" s="624"/>
      <c r="D2" s="624"/>
      <c r="E2" s="624"/>
      <c r="F2" s="624"/>
      <c r="G2" s="624"/>
      <c r="H2" s="624"/>
      <c r="K2" s="43"/>
      <c r="L2" s="43"/>
      <c r="M2" s="43"/>
      <c r="N2" s="43"/>
      <c r="O2" s="43"/>
      <c r="P2" s="43"/>
      <c r="Q2" s="43"/>
      <c r="R2" s="43"/>
      <c r="S2" s="43"/>
      <c r="T2" s="43"/>
      <c r="U2" s="43"/>
      <c r="V2" s="43"/>
      <c r="W2" s="43"/>
      <c r="X2" s="43"/>
      <c r="Y2" s="43"/>
      <c r="Z2" s="43"/>
      <c r="AA2" s="43"/>
      <c r="AB2" s="43"/>
      <c r="AC2" s="43"/>
      <c r="AD2" s="43"/>
      <c r="AE2" s="43"/>
      <c r="AF2" s="43"/>
      <c r="AG2" s="43"/>
      <c r="AH2" s="43"/>
      <c r="AI2" s="43"/>
      <c r="AJ2" s="43"/>
      <c r="AK2" s="43"/>
      <c r="AL2" s="43"/>
      <c r="AM2" s="43"/>
      <c r="AN2" s="43"/>
      <c r="AO2" s="43"/>
      <c r="AP2" s="43"/>
      <c r="AQ2" s="43"/>
      <c r="AR2" s="43"/>
      <c r="AS2" s="43"/>
      <c r="AT2" s="43"/>
      <c r="AU2" s="43"/>
      <c r="AV2" s="43"/>
      <c r="AW2" s="43"/>
      <c r="AX2" s="43"/>
      <c r="AY2" s="43"/>
      <c r="AZ2" s="43"/>
      <c r="BA2" s="43"/>
      <c r="BB2" s="43"/>
      <c r="BC2" s="43"/>
      <c r="BD2" s="43"/>
      <c r="BE2" s="43"/>
      <c r="BF2" s="43"/>
      <c r="BG2" s="43"/>
      <c r="BH2" s="43"/>
      <c r="BI2" s="43"/>
      <c r="BJ2" s="43"/>
      <c r="BK2" s="43"/>
      <c r="BL2" s="43"/>
      <c r="BM2" s="43"/>
      <c r="BN2" s="43"/>
      <c r="BO2" s="43"/>
      <c r="BP2" s="43"/>
      <c r="BQ2" s="43"/>
      <c r="BR2" s="43"/>
      <c r="BS2" s="43"/>
      <c r="BT2" s="43"/>
      <c r="BU2" s="43"/>
      <c r="BV2" s="43"/>
      <c r="BW2" s="43"/>
      <c r="BX2" s="43"/>
      <c r="BY2" s="43"/>
    </row>
    <row r="3" spans="1:78" s="44" customFormat="1" ht="78.599999999999994" customHeight="1">
      <c r="B3" s="45" t="s">
        <v>0</v>
      </c>
      <c r="C3" s="46" t="s">
        <v>1012</v>
      </c>
      <c r="D3" s="45" t="s">
        <v>2</v>
      </c>
      <c r="E3" s="47" t="s">
        <v>1009</v>
      </c>
      <c r="F3" s="47" t="s">
        <v>909</v>
      </c>
      <c r="G3" s="250" t="s">
        <v>4</v>
      </c>
      <c r="H3" s="250" t="s">
        <v>1007</v>
      </c>
      <c r="I3" s="45" t="s">
        <v>1368</v>
      </c>
      <c r="J3" s="44" t="s">
        <v>1427</v>
      </c>
      <c r="K3" s="43"/>
      <c r="L3" s="43"/>
      <c r="M3" s="43"/>
      <c r="N3" s="43"/>
      <c r="O3" s="43"/>
      <c r="P3" s="43"/>
      <c r="Q3" s="43"/>
      <c r="R3" s="43"/>
      <c r="S3" s="43"/>
      <c r="T3" s="43"/>
      <c r="U3" s="43"/>
      <c r="V3" s="43"/>
      <c r="W3" s="43"/>
      <c r="X3" s="43"/>
      <c r="Y3" s="43"/>
      <c r="Z3" s="43"/>
      <c r="AA3" s="43"/>
      <c r="AB3" s="43"/>
      <c r="AC3" s="43"/>
      <c r="AD3" s="43"/>
      <c r="AE3" s="43"/>
      <c r="AF3" s="43"/>
      <c r="AG3" s="43"/>
      <c r="AH3" s="43"/>
      <c r="AI3" s="43"/>
      <c r="AJ3" s="43"/>
      <c r="AK3" s="43"/>
      <c r="AL3" s="43"/>
      <c r="AM3" s="43"/>
      <c r="AN3" s="43"/>
      <c r="AO3" s="43"/>
      <c r="AP3" s="43"/>
      <c r="AQ3" s="43"/>
      <c r="AR3" s="43"/>
      <c r="AS3" s="43"/>
      <c r="AT3" s="43"/>
      <c r="AU3" s="43"/>
      <c r="AV3" s="43"/>
      <c r="AW3" s="43"/>
      <c r="AX3" s="43"/>
      <c r="AY3" s="43"/>
      <c r="AZ3" s="43"/>
      <c r="BA3" s="43"/>
      <c r="BB3" s="43"/>
      <c r="BC3" s="43"/>
      <c r="BD3" s="43"/>
      <c r="BE3" s="43"/>
      <c r="BF3" s="43"/>
      <c r="BG3" s="43"/>
      <c r="BH3" s="43"/>
      <c r="BI3" s="43"/>
      <c r="BJ3" s="43"/>
      <c r="BK3" s="43"/>
      <c r="BL3" s="43"/>
      <c r="BM3" s="43"/>
      <c r="BN3" s="43"/>
      <c r="BO3" s="43"/>
      <c r="BP3" s="43"/>
      <c r="BQ3" s="43"/>
      <c r="BR3" s="43"/>
      <c r="BS3" s="43"/>
      <c r="BT3" s="43"/>
      <c r="BU3" s="43"/>
      <c r="BV3" s="43"/>
      <c r="BW3" s="43"/>
      <c r="BX3" s="43"/>
      <c r="BY3" s="43"/>
      <c r="BZ3" s="43"/>
    </row>
    <row r="4" spans="1:78" s="44" customFormat="1" ht="65.25" customHeight="1">
      <c r="B4" s="196" t="s">
        <v>48</v>
      </c>
      <c r="C4" s="197"/>
      <c r="D4" s="197"/>
      <c r="E4" s="197"/>
      <c r="F4" s="197"/>
      <c r="G4" s="197"/>
      <c r="H4" s="196"/>
      <c r="I4" s="439"/>
      <c r="J4" s="439"/>
      <c r="K4" s="43"/>
      <c r="L4" s="43"/>
      <c r="M4" s="43"/>
      <c r="N4" s="43"/>
      <c r="O4" s="43"/>
      <c r="P4" s="43"/>
      <c r="Q4" s="43"/>
      <c r="R4" s="43"/>
      <c r="S4" s="43"/>
      <c r="T4" s="43"/>
      <c r="U4" s="43"/>
      <c r="V4" s="43"/>
      <c r="W4" s="43"/>
      <c r="X4" s="43"/>
      <c r="Y4" s="43"/>
      <c r="Z4" s="43"/>
      <c r="AA4" s="43"/>
      <c r="AB4" s="43"/>
      <c r="AC4" s="43"/>
      <c r="AD4" s="43"/>
      <c r="AE4" s="43"/>
      <c r="AF4" s="43"/>
      <c r="AG4" s="43"/>
      <c r="AH4" s="43"/>
      <c r="AI4" s="43"/>
      <c r="AJ4" s="43"/>
      <c r="AK4" s="43"/>
      <c r="AL4" s="43"/>
      <c r="AM4" s="43"/>
      <c r="AN4" s="43"/>
      <c r="AO4" s="43"/>
      <c r="AP4" s="43"/>
      <c r="AQ4" s="43"/>
      <c r="AR4" s="43"/>
      <c r="AS4" s="43"/>
      <c r="AT4" s="43"/>
      <c r="AU4" s="43"/>
      <c r="AV4" s="43"/>
      <c r="AW4" s="43"/>
      <c r="AX4" s="43"/>
      <c r="AY4" s="43"/>
      <c r="AZ4" s="43"/>
      <c r="BA4" s="43"/>
      <c r="BB4" s="43"/>
      <c r="BC4" s="43"/>
      <c r="BD4" s="43"/>
      <c r="BE4" s="43"/>
      <c r="BF4" s="43"/>
      <c r="BG4" s="43"/>
      <c r="BH4" s="43"/>
      <c r="BI4" s="43"/>
      <c r="BJ4" s="43"/>
      <c r="BK4" s="43"/>
      <c r="BL4" s="43"/>
      <c r="BM4" s="43"/>
      <c r="BN4" s="43"/>
      <c r="BO4" s="43"/>
      <c r="BP4" s="43"/>
      <c r="BQ4" s="43"/>
      <c r="BR4" s="43"/>
      <c r="BS4" s="43"/>
      <c r="BT4" s="43"/>
      <c r="BU4" s="43"/>
      <c r="BV4" s="43"/>
      <c r="BW4" s="43"/>
      <c r="BX4" s="43"/>
      <c r="BY4" s="43"/>
      <c r="BZ4" s="43"/>
    </row>
    <row r="5" spans="1:78" s="44" customFormat="1" ht="43.15" customHeight="1">
      <c r="B5" s="52" t="s">
        <v>15</v>
      </c>
      <c r="C5" s="53"/>
      <c r="D5" s="54"/>
      <c r="E5" s="55"/>
      <c r="F5" s="55"/>
      <c r="G5" s="251"/>
      <c r="H5" s="430"/>
      <c r="K5" s="43"/>
      <c r="L5" s="43"/>
      <c r="M5" s="43"/>
      <c r="N5" s="43"/>
      <c r="O5" s="43"/>
      <c r="P5" s="43"/>
      <c r="Q5" s="43"/>
      <c r="R5" s="43"/>
      <c r="S5" s="43"/>
      <c r="T5" s="43"/>
      <c r="U5" s="43"/>
      <c r="V5" s="43"/>
      <c r="W5" s="43"/>
      <c r="X5" s="43"/>
      <c r="Y5" s="43"/>
      <c r="Z5" s="43"/>
      <c r="AA5" s="43"/>
      <c r="AB5" s="43"/>
      <c r="AC5" s="43"/>
      <c r="AD5" s="43"/>
      <c r="AE5" s="43"/>
      <c r="AF5" s="43"/>
      <c r="AG5" s="43"/>
      <c r="AH5" s="43"/>
      <c r="AI5" s="43"/>
      <c r="AJ5" s="43"/>
      <c r="AK5" s="43"/>
      <c r="AL5" s="43"/>
      <c r="AM5" s="43"/>
      <c r="AN5" s="43"/>
      <c r="AO5" s="43"/>
      <c r="AP5" s="43"/>
      <c r="AQ5" s="43"/>
      <c r="AR5" s="43"/>
      <c r="AS5" s="43"/>
      <c r="AT5" s="43"/>
      <c r="AU5" s="43"/>
      <c r="AV5" s="43"/>
      <c r="AW5" s="43"/>
      <c r="AX5" s="43"/>
      <c r="AY5" s="43"/>
      <c r="AZ5" s="43"/>
      <c r="BA5" s="43"/>
      <c r="BB5" s="43"/>
      <c r="BC5" s="43"/>
      <c r="BD5" s="43"/>
      <c r="BE5" s="43"/>
      <c r="BF5" s="43"/>
      <c r="BG5" s="43"/>
      <c r="BH5" s="43"/>
      <c r="BI5" s="43"/>
      <c r="BJ5" s="43"/>
      <c r="BK5" s="43"/>
      <c r="BL5" s="43"/>
      <c r="BM5" s="43"/>
      <c r="BN5" s="43"/>
      <c r="BO5" s="43"/>
      <c r="BP5" s="43"/>
      <c r="BQ5" s="43"/>
      <c r="BR5" s="43"/>
      <c r="BS5" s="43"/>
      <c r="BT5" s="43"/>
      <c r="BU5" s="43"/>
      <c r="BV5" s="43"/>
      <c r="BW5" s="43"/>
      <c r="BX5" s="43"/>
      <c r="BY5" s="43"/>
      <c r="BZ5" s="43"/>
    </row>
    <row r="6" spans="1:78" s="44" customFormat="1" ht="43.15" customHeight="1">
      <c r="B6" s="277" t="s">
        <v>49</v>
      </c>
      <c r="C6" s="274" t="s">
        <v>612</v>
      </c>
      <c r="D6" s="301">
        <v>4</v>
      </c>
      <c r="E6" s="262">
        <v>25.95</v>
      </c>
      <c r="F6" s="262">
        <v>37.99</v>
      </c>
      <c r="G6" s="263">
        <v>812257015665</v>
      </c>
      <c r="H6" s="431"/>
      <c r="I6" s="180"/>
      <c r="J6" s="298" t="s">
        <v>1081</v>
      </c>
      <c r="K6" s="440"/>
      <c r="L6" s="43"/>
      <c r="M6" s="43"/>
      <c r="N6" s="43"/>
      <c r="O6" s="43"/>
      <c r="P6" s="43"/>
      <c r="Q6" s="43"/>
      <c r="R6" s="43"/>
      <c r="S6" s="43"/>
      <c r="T6" s="43"/>
      <c r="U6" s="43"/>
      <c r="V6" s="43"/>
      <c r="W6" s="43"/>
      <c r="X6" s="43"/>
      <c r="Y6" s="43"/>
      <c r="Z6" s="43"/>
      <c r="AA6" s="43"/>
      <c r="AB6" s="43"/>
      <c r="AC6" s="43"/>
      <c r="AD6" s="43"/>
      <c r="AE6" s="43"/>
      <c r="AF6" s="43"/>
      <c r="AG6" s="43"/>
      <c r="AH6" s="43"/>
      <c r="AI6" s="43"/>
      <c r="AJ6" s="43"/>
      <c r="AK6" s="43"/>
      <c r="AL6" s="43"/>
      <c r="AM6" s="43"/>
      <c r="AN6" s="43"/>
      <c r="AO6" s="43"/>
      <c r="AP6" s="43"/>
      <c r="AQ6" s="43"/>
      <c r="AR6" s="43"/>
      <c r="AS6" s="43"/>
      <c r="AT6" s="43"/>
      <c r="AU6" s="43"/>
      <c r="AV6" s="43"/>
      <c r="AW6" s="43"/>
      <c r="AX6" s="43"/>
      <c r="AY6" s="43"/>
      <c r="AZ6" s="43"/>
      <c r="BA6" s="43"/>
      <c r="BB6" s="43"/>
      <c r="BC6" s="43"/>
      <c r="BD6" s="43"/>
      <c r="BE6" s="43"/>
      <c r="BF6" s="43"/>
      <c r="BG6" s="43"/>
      <c r="BH6" s="43"/>
      <c r="BI6" s="43"/>
      <c r="BJ6" s="43"/>
      <c r="BK6" s="43"/>
      <c r="BL6" s="43"/>
      <c r="BM6" s="43"/>
      <c r="BN6" s="43"/>
      <c r="BO6" s="43"/>
      <c r="BP6" s="43"/>
      <c r="BQ6" s="43"/>
      <c r="BR6" s="43"/>
      <c r="BS6" s="43"/>
      <c r="BT6" s="43"/>
      <c r="BU6" s="43"/>
      <c r="BV6" s="43"/>
      <c r="BW6" s="43"/>
      <c r="BX6" s="43"/>
      <c r="BY6" s="43"/>
      <c r="BZ6" s="43"/>
    </row>
    <row r="7" spans="1:78" s="44" customFormat="1" ht="54" customHeight="1">
      <c r="B7" s="277" t="s">
        <v>1364</v>
      </c>
      <c r="C7" s="268" t="s">
        <v>613</v>
      </c>
      <c r="D7" s="301">
        <v>4</v>
      </c>
      <c r="E7" s="262">
        <v>29</v>
      </c>
      <c r="F7" s="262">
        <v>49.99</v>
      </c>
      <c r="G7" s="271">
        <v>812257017454</v>
      </c>
      <c r="H7" s="263"/>
      <c r="I7" s="180"/>
      <c r="J7" s="298" t="s">
        <v>1080</v>
      </c>
      <c r="K7" s="440"/>
      <c r="L7" s="43"/>
      <c r="M7" s="43"/>
      <c r="N7" s="43"/>
      <c r="O7" s="43"/>
      <c r="P7" s="43"/>
      <c r="Q7" s="43"/>
      <c r="R7" s="43"/>
      <c r="S7" s="43"/>
      <c r="T7" s="43"/>
      <c r="U7" s="43"/>
      <c r="V7" s="43"/>
      <c r="W7" s="43"/>
      <c r="X7" s="43"/>
      <c r="Y7" s="43"/>
      <c r="Z7" s="43"/>
      <c r="AA7" s="43"/>
      <c r="AB7" s="43"/>
      <c r="AC7" s="43"/>
      <c r="AD7" s="43"/>
      <c r="AE7" s="43"/>
      <c r="AF7" s="43"/>
      <c r="AG7" s="43"/>
      <c r="AH7" s="43"/>
      <c r="AI7" s="43"/>
      <c r="AJ7" s="43"/>
      <c r="AK7" s="43"/>
      <c r="AL7" s="43"/>
      <c r="AM7" s="43"/>
      <c r="AN7" s="43"/>
      <c r="AO7" s="43"/>
      <c r="AP7" s="43"/>
      <c r="AQ7" s="43"/>
      <c r="AR7" s="43"/>
      <c r="AS7" s="43"/>
      <c r="AT7" s="43"/>
      <c r="AU7" s="43"/>
      <c r="AV7" s="43"/>
      <c r="AW7" s="43"/>
      <c r="AX7" s="43"/>
      <c r="AY7" s="43"/>
      <c r="AZ7" s="43"/>
      <c r="BA7" s="43"/>
      <c r="BB7" s="43"/>
      <c r="BC7" s="43"/>
      <c r="BD7" s="43"/>
      <c r="BE7" s="43"/>
      <c r="BF7" s="43"/>
      <c r="BG7" s="43"/>
      <c r="BH7" s="43"/>
      <c r="BI7" s="43"/>
      <c r="BJ7" s="43"/>
      <c r="BK7" s="43"/>
      <c r="BL7" s="43"/>
      <c r="BM7" s="43"/>
      <c r="BN7" s="43"/>
      <c r="BO7" s="43"/>
      <c r="BP7" s="43"/>
      <c r="BQ7" s="43"/>
      <c r="BR7" s="43"/>
      <c r="BS7" s="43"/>
      <c r="BT7" s="43"/>
      <c r="BU7" s="43"/>
      <c r="BV7" s="43"/>
      <c r="BW7" s="43"/>
      <c r="BX7" s="43"/>
      <c r="BY7" s="43"/>
      <c r="BZ7" s="43"/>
    </row>
    <row r="8" spans="1:78" s="44" customFormat="1" ht="54" customHeight="1">
      <c r="B8" s="277" t="s">
        <v>57</v>
      </c>
      <c r="C8" s="299" t="s">
        <v>556</v>
      </c>
      <c r="D8" s="301">
        <v>1</v>
      </c>
      <c r="E8" s="262">
        <v>44.5</v>
      </c>
      <c r="F8" s="262">
        <v>99.99</v>
      </c>
      <c r="G8" s="263">
        <v>812257013784</v>
      </c>
      <c r="H8" s="263"/>
      <c r="I8" s="180"/>
      <c r="J8" s="298" t="s">
        <v>1380</v>
      </c>
      <c r="K8" s="43"/>
      <c r="L8" s="43"/>
      <c r="M8" s="43"/>
      <c r="N8" s="43"/>
      <c r="O8" s="43"/>
      <c r="P8" s="43"/>
      <c r="Q8" s="43"/>
      <c r="R8" s="43"/>
      <c r="S8" s="43"/>
      <c r="T8" s="43"/>
      <c r="U8" s="43"/>
      <c r="V8" s="43"/>
      <c r="W8" s="43"/>
      <c r="X8" s="43"/>
      <c r="Y8" s="43"/>
      <c r="Z8" s="43"/>
      <c r="AA8" s="43"/>
      <c r="AB8" s="43"/>
      <c r="AC8" s="43"/>
      <c r="AD8" s="43"/>
      <c r="AE8" s="43"/>
      <c r="AF8" s="43"/>
      <c r="AG8" s="43"/>
      <c r="AH8" s="43"/>
      <c r="AI8" s="43"/>
      <c r="AJ8" s="43"/>
      <c r="AK8" s="43"/>
      <c r="AL8" s="43"/>
      <c r="AM8" s="43"/>
      <c r="AN8" s="43"/>
      <c r="AO8" s="43"/>
      <c r="AP8" s="43"/>
      <c r="AQ8" s="43"/>
      <c r="AR8" s="43"/>
      <c r="AS8" s="43"/>
      <c r="AT8" s="43"/>
      <c r="AU8" s="43"/>
      <c r="AV8" s="43"/>
      <c r="AW8" s="43"/>
      <c r="AX8" s="43"/>
      <c r="AY8" s="43"/>
      <c r="AZ8" s="43"/>
      <c r="BA8" s="43"/>
      <c r="BB8" s="43"/>
      <c r="BC8" s="43"/>
      <c r="BD8" s="43"/>
      <c r="BE8" s="43"/>
      <c r="BF8" s="43"/>
      <c r="BG8" s="43"/>
      <c r="BH8" s="43"/>
      <c r="BI8" s="43"/>
      <c r="BJ8" s="43"/>
      <c r="BK8" s="43"/>
      <c r="BL8" s="43"/>
      <c r="BM8" s="43"/>
      <c r="BN8" s="43"/>
      <c r="BO8" s="43"/>
      <c r="BP8" s="43"/>
      <c r="BQ8" s="43"/>
      <c r="BR8" s="43"/>
      <c r="BS8" s="43"/>
      <c r="BT8" s="43"/>
      <c r="BU8" s="43"/>
      <c r="BV8" s="43"/>
      <c r="BW8" s="43"/>
      <c r="BX8" s="43"/>
      <c r="BY8" s="43"/>
      <c r="BZ8" s="43"/>
    </row>
    <row r="9" spans="1:78" s="44" customFormat="1" ht="54" customHeight="1">
      <c r="B9" s="277" t="s">
        <v>1039</v>
      </c>
      <c r="C9" s="274" t="s">
        <v>1040</v>
      </c>
      <c r="D9" s="301">
        <v>4</v>
      </c>
      <c r="E9" s="262">
        <v>47.5</v>
      </c>
      <c r="F9" s="262">
        <v>89.99</v>
      </c>
      <c r="G9" s="263">
        <v>811803031975</v>
      </c>
      <c r="H9" s="263"/>
      <c r="J9" s="441" t="s">
        <v>1428</v>
      </c>
      <c r="K9" s="43"/>
      <c r="L9" s="43"/>
      <c r="M9" s="43"/>
      <c r="N9" s="43"/>
      <c r="O9" s="43"/>
      <c r="P9" s="43"/>
      <c r="Q9" s="43"/>
      <c r="R9" s="43"/>
      <c r="S9" s="43"/>
      <c r="T9" s="43"/>
      <c r="U9" s="43"/>
      <c r="V9" s="43"/>
      <c r="W9" s="43"/>
      <c r="X9" s="43"/>
      <c r="Y9" s="43"/>
      <c r="Z9" s="43"/>
      <c r="AA9" s="43"/>
      <c r="AB9" s="43"/>
      <c r="AC9" s="43"/>
      <c r="AD9" s="43"/>
      <c r="AE9" s="43"/>
      <c r="AF9" s="43"/>
      <c r="AG9" s="43"/>
      <c r="AH9" s="43"/>
      <c r="AI9" s="43"/>
      <c r="AJ9" s="43"/>
      <c r="AK9" s="43"/>
      <c r="AL9" s="43"/>
      <c r="AM9" s="43"/>
      <c r="AN9" s="43"/>
      <c r="AO9" s="43"/>
      <c r="AP9" s="43"/>
      <c r="AQ9" s="43"/>
      <c r="AR9" s="43"/>
      <c r="AS9" s="43"/>
      <c r="AT9" s="43"/>
      <c r="AU9" s="43"/>
      <c r="AV9" s="43"/>
      <c r="AW9" s="43"/>
      <c r="AX9" s="43"/>
      <c r="AY9" s="43"/>
      <c r="AZ9" s="43"/>
      <c r="BA9" s="43"/>
      <c r="BB9" s="43"/>
      <c r="BC9" s="43"/>
      <c r="BD9" s="43"/>
      <c r="BE9" s="43"/>
      <c r="BF9" s="43"/>
      <c r="BG9" s="43"/>
      <c r="BH9" s="43"/>
      <c r="BI9" s="43"/>
      <c r="BJ9" s="43"/>
      <c r="BK9" s="43"/>
      <c r="BL9" s="43"/>
      <c r="BM9" s="43"/>
      <c r="BN9" s="43"/>
      <c r="BO9" s="43"/>
      <c r="BP9" s="43"/>
      <c r="BQ9" s="43"/>
      <c r="BR9" s="43"/>
      <c r="BS9" s="43"/>
      <c r="BT9" s="43"/>
      <c r="BU9" s="43"/>
      <c r="BV9" s="43"/>
      <c r="BW9" s="43"/>
      <c r="BX9" s="43"/>
      <c r="BY9" s="43"/>
      <c r="BZ9" s="43"/>
    </row>
    <row r="10" spans="1:78" s="44" customFormat="1" ht="54" customHeight="1">
      <c r="B10" s="277" t="s">
        <v>1041</v>
      </c>
      <c r="C10" s="274" t="s">
        <v>1042</v>
      </c>
      <c r="D10" s="269">
        <v>4</v>
      </c>
      <c r="E10" s="262">
        <v>78.5</v>
      </c>
      <c r="F10" s="262">
        <v>149.99</v>
      </c>
      <c r="G10" s="263">
        <v>811803031982</v>
      </c>
      <c r="H10" s="263"/>
      <c r="J10" s="441" t="s">
        <v>1429</v>
      </c>
      <c r="K10" s="43"/>
      <c r="L10" s="43"/>
      <c r="M10" s="43"/>
      <c r="N10" s="43"/>
      <c r="O10" s="43"/>
      <c r="P10" s="43"/>
      <c r="Q10" s="43"/>
      <c r="R10" s="43"/>
      <c r="S10" s="43"/>
      <c r="T10" s="43"/>
      <c r="U10" s="43"/>
      <c r="V10" s="43"/>
      <c r="W10" s="43"/>
      <c r="X10" s="43"/>
      <c r="Y10" s="43"/>
      <c r="Z10" s="43"/>
      <c r="AA10" s="43"/>
      <c r="AB10" s="43"/>
      <c r="AC10" s="43"/>
      <c r="AD10" s="43"/>
      <c r="AE10" s="43"/>
      <c r="AF10" s="43"/>
      <c r="AG10" s="43"/>
      <c r="AH10" s="43"/>
      <c r="AI10" s="43"/>
      <c r="AJ10" s="43"/>
      <c r="AK10" s="43"/>
      <c r="AL10" s="43"/>
      <c r="AM10" s="43"/>
      <c r="AN10" s="43"/>
      <c r="AO10" s="43"/>
      <c r="AP10" s="43"/>
      <c r="AQ10" s="43"/>
      <c r="AR10" s="43"/>
      <c r="AS10" s="43"/>
      <c r="AT10" s="43"/>
      <c r="AU10" s="43"/>
      <c r="AV10" s="43"/>
      <c r="AW10" s="43"/>
      <c r="AX10" s="43"/>
      <c r="AY10" s="43"/>
      <c r="AZ10" s="43"/>
      <c r="BA10" s="43"/>
      <c r="BB10" s="43"/>
      <c r="BC10" s="43"/>
      <c r="BD10" s="43"/>
      <c r="BE10" s="43"/>
      <c r="BF10" s="43"/>
      <c r="BG10" s="43"/>
      <c r="BH10" s="43"/>
      <c r="BI10" s="43"/>
      <c r="BJ10" s="43"/>
      <c r="BK10" s="43"/>
      <c r="BL10" s="43"/>
      <c r="BM10" s="43"/>
      <c r="BN10" s="43"/>
      <c r="BO10" s="43"/>
      <c r="BP10" s="43"/>
      <c r="BQ10" s="43"/>
      <c r="BR10" s="43"/>
      <c r="BS10" s="43"/>
      <c r="BT10" s="43"/>
      <c r="BU10" s="43"/>
      <c r="BV10" s="43"/>
      <c r="BW10" s="43"/>
      <c r="BX10" s="43"/>
      <c r="BY10" s="43"/>
      <c r="BZ10" s="43"/>
    </row>
    <row r="11" spans="1:78" s="272" customFormat="1" ht="54" customHeight="1">
      <c r="B11" s="301" t="s">
        <v>1049</v>
      </c>
      <c r="C11" s="274" t="s">
        <v>1043</v>
      </c>
      <c r="D11" s="273">
        <v>1</v>
      </c>
      <c r="E11" s="262">
        <v>92.5</v>
      </c>
      <c r="F11" s="262">
        <v>169.99</v>
      </c>
      <c r="G11" s="263">
        <v>811803031999</v>
      </c>
      <c r="H11" s="276"/>
      <c r="J11" s="442" t="s">
        <v>1430</v>
      </c>
      <c r="K11" s="317"/>
      <c r="L11" s="317"/>
      <c r="M11" s="317"/>
      <c r="N11" s="317"/>
      <c r="O11" s="317"/>
      <c r="P11" s="317"/>
      <c r="Q11" s="317"/>
      <c r="R11" s="317"/>
      <c r="S11" s="317"/>
      <c r="T11" s="317"/>
      <c r="U11" s="317"/>
      <c r="V11" s="317"/>
      <c r="W11" s="317"/>
      <c r="X11" s="317"/>
      <c r="Y11" s="317"/>
      <c r="Z11" s="317"/>
      <c r="AA11" s="317"/>
      <c r="AB11" s="317"/>
      <c r="AC11" s="317"/>
      <c r="AD11" s="317"/>
      <c r="AE11" s="317"/>
      <c r="AF11" s="317"/>
      <c r="AG11" s="317"/>
      <c r="AH11" s="317"/>
      <c r="AI11" s="317"/>
      <c r="AJ11" s="317"/>
      <c r="AK11" s="317"/>
      <c r="AL11" s="317"/>
      <c r="AM11" s="317"/>
      <c r="AN11" s="317"/>
      <c r="AO11" s="317"/>
      <c r="AP11" s="317"/>
      <c r="AQ11" s="317"/>
      <c r="AR11" s="317"/>
      <c r="AS11" s="317"/>
      <c r="AT11" s="317"/>
      <c r="AU11" s="317"/>
      <c r="AV11" s="317"/>
      <c r="AW11" s="317"/>
      <c r="AX11" s="317"/>
      <c r="AY11" s="317"/>
      <c r="AZ11" s="317"/>
      <c r="BA11" s="317"/>
      <c r="BB11" s="317"/>
      <c r="BC11" s="317"/>
      <c r="BD11" s="317"/>
      <c r="BE11" s="317"/>
      <c r="BF11" s="317"/>
      <c r="BG11" s="317"/>
      <c r="BH11" s="317"/>
      <c r="BI11" s="317"/>
      <c r="BJ11" s="317"/>
      <c r="BK11" s="317"/>
      <c r="BL11" s="317"/>
      <c r="BM11" s="317"/>
      <c r="BN11" s="317"/>
      <c r="BO11" s="317"/>
      <c r="BP11" s="317"/>
      <c r="BQ11" s="317"/>
      <c r="BR11" s="317"/>
      <c r="BS11" s="317"/>
      <c r="BT11" s="317"/>
      <c r="BU11" s="317"/>
      <c r="BV11" s="317"/>
      <c r="BW11" s="317"/>
      <c r="BX11" s="317"/>
      <c r="BY11" s="317"/>
      <c r="BZ11" s="317"/>
    </row>
    <row r="12" spans="1:78" s="44" customFormat="1" ht="54" customHeight="1">
      <c r="B12" s="620" t="s">
        <v>664</v>
      </c>
      <c r="C12" s="621" t="s">
        <v>739</v>
      </c>
      <c r="D12" s="620">
        <v>2</v>
      </c>
      <c r="E12" s="262">
        <v>48</v>
      </c>
      <c r="F12" s="262">
        <v>99.99</v>
      </c>
      <c r="G12" s="271">
        <v>812257014033</v>
      </c>
      <c r="H12" s="263"/>
      <c r="I12" s="180"/>
      <c r="J12" s="298" t="s">
        <v>1102</v>
      </c>
      <c r="K12" s="43"/>
      <c r="L12" s="43"/>
      <c r="M12" s="43"/>
      <c r="N12" s="43"/>
      <c r="O12" s="43"/>
      <c r="P12" s="43"/>
      <c r="Q12" s="43"/>
      <c r="R12" s="43"/>
      <c r="S12" s="43"/>
      <c r="T12" s="43"/>
      <c r="U12" s="43"/>
      <c r="V12" s="43"/>
      <c r="W12" s="43"/>
      <c r="X12" s="43"/>
      <c r="Y12" s="43"/>
      <c r="Z12" s="43"/>
      <c r="AA12" s="43"/>
      <c r="AB12" s="43"/>
      <c r="AC12" s="43"/>
      <c r="AD12" s="43"/>
      <c r="AE12" s="43"/>
      <c r="AF12" s="43"/>
      <c r="AG12" s="43"/>
      <c r="AH12" s="43"/>
      <c r="AI12" s="43"/>
      <c r="AJ12" s="43"/>
      <c r="AK12" s="43"/>
      <c r="AL12" s="43"/>
      <c r="AM12" s="43"/>
      <c r="AN12" s="43"/>
      <c r="AO12" s="43"/>
      <c r="AP12" s="43"/>
      <c r="AQ12" s="43"/>
      <c r="AR12" s="43"/>
      <c r="AS12" s="43"/>
      <c r="AT12" s="43"/>
      <c r="AU12" s="43"/>
      <c r="AV12" s="43"/>
      <c r="AW12" s="43"/>
      <c r="AX12" s="43"/>
      <c r="AY12" s="43"/>
      <c r="AZ12" s="43"/>
      <c r="BA12" s="43"/>
      <c r="BB12" s="43"/>
      <c r="BC12" s="43"/>
      <c r="BD12" s="43"/>
      <c r="BE12" s="43"/>
      <c r="BF12" s="43"/>
      <c r="BG12" s="43"/>
      <c r="BH12" s="43"/>
      <c r="BI12" s="43"/>
      <c r="BJ12" s="43"/>
      <c r="BK12" s="43"/>
      <c r="BL12" s="43"/>
      <c r="BM12" s="43"/>
      <c r="BN12" s="43"/>
      <c r="BO12" s="43"/>
      <c r="BP12" s="43"/>
      <c r="BQ12" s="43"/>
      <c r="BR12" s="43"/>
      <c r="BS12" s="43"/>
      <c r="BT12" s="43"/>
      <c r="BU12" s="43"/>
      <c r="BV12" s="43"/>
      <c r="BW12" s="43"/>
      <c r="BX12" s="43"/>
      <c r="BY12" s="43"/>
      <c r="BZ12" s="43"/>
    </row>
    <row r="13" spans="1:78" s="44" customFormat="1" ht="45" customHeight="1">
      <c r="B13" s="277" t="s">
        <v>434</v>
      </c>
      <c r="C13" s="274" t="s">
        <v>630</v>
      </c>
      <c r="D13" s="301">
        <v>4</v>
      </c>
      <c r="E13" s="262">
        <v>69</v>
      </c>
      <c r="F13" s="262">
        <v>119.99</v>
      </c>
      <c r="G13" s="263">
        <v>812257016839</v>
      </c>
      <c r="H13" s="431"/>
      <c r="I13" s="180"/>
      <c r="J13" s="298" t="s">
        <v>1103</v>
      </c>
      <c r="K13" s="43"/>
      <c r="L13" s="43"/>
      <c r="M13" s="43"/>
      <c r="N13" s="43"/>
      <c r="O13" s="43"/>
      <c r="P13" s="43"/>
      <c r="Q13" s="43"/>
      <c r="R13" s="43"/>
      <c r="S13" s="43"/>
      <c r="T13" s="43"/>
      <c r="U13" s="43"/>
      <c r="V13" s="43"/>
      <c r="W13" s="43"/>
      <c r="X13" s="43"/>
      <c r="Y13" s="43"/>
      <c r="Z13" s="43"/>
      <c r="AA13" s="43"/>
      <c r="AB13" s="43"/>
      <c r="AC13" s="43"/>
      <c r="AD13" s="43"/>
      <c r="AE13" s="43"/>
      <c r="AF13" s="43"/>
      <c r="AG13" s="43"/>
      <c r="AH13" s="43"/>
      <c r="AI13" s="43"/>
      <c r="AJ13" s="43"/>
      <c r="AK13" s="43"/>
      <c r="AL13" s="43"/>
      <c r="AM13" s="43"/>
      <c r="AN13" s="43"/>
      <c r="AO13" s="43"/>
      <c r="AP13" s="43"/>
      <c r="AQ13" s="43"/>
      <c r="AR13" s="43"/>
      <c r="AS13" s="43"/>
      <c r="AT13" s="43"/>
      <c r="AU13" s="43"/>
      <c r="AV13" s="43"/>
      <c r="AW13" s="43"/>
      <c r="AX13" s="43"/>
      <c r="AY13" s="43"/>
      <c r="AZ13" s="43"/>
      <c r="BA13" s="43"/>
      <c r="BB13" s="43"/>
      <c r="BC13" s="43"/>
      <c r="BD13" s="43"/>
      <c r="BE13" s="43"/>
      <c r="BF13" s="43"/>
      <c r="BG13" s="43"/>
      <c r="BH13" s="43"/>
      <c r="BI13" s="43"/>
      <c r="BJ13" s="43"/>
      <c r="BK13" s="43"/>
      <c r="BL13" s="43"/>
      <c r="BM13" s="43"/>
      <c r="BN13" s="43"/>
      <c r="BO13" s="43"/>
      <c r="BP13" s="43"/>
      <c r="BQ13" s="43"/>
      <c r="BR13" s="43"/>
      <c r="BS13" s="43"/>
      <c r="BT13" s="43"/>
      <c r="BU13" s="43"/>
      <c r="BV13" s="43"/>
      <c r="BW13" s="43"/>
      <c r="BX13" s="43"/>
      <c r="BY13" s="43"/>
      <c r="BZ13" s="43"/>
    </row>
    <row r="14" spans="1:78" s="44" customFormat="1" ht="66.75" customHeight="1">
      <c r="B14" s="259" t="s">
        <v>59</v>
      </c>
      <c r="C14" s="299" t="s">
        <v>566</v>
      </c>
      <c r="D14" s="301">
        <v>1</v>
      </c>
      <c r="E14" s="262">
        <v>129</v>
      </c>
      <c r="F14" s="262">
        <v>199.99</v>
      </c>
      <c r="G14" s="271">
        <v>812257018765</v>
      </c>
      <c r="H14" s="431"/>
      <c r="I14" s="180"/>
      <c r="J14" s="298" t="s">
        <v>1083</v>
      </c>
      <c r="K14" s="43"/>
      <c r="L14" s="43"/>
      <c r="M14" s="43"/>
      <c r="N14" s="43"/>
      <c r="O14" s="43"/>
      <c r="P14" s="43"/>
      <c r="Q14" s="43"/>
      <c r="R14" s="43"/>
      <c r="S14" s="43"/>
      <c r="T14" s="43"/>
      <c r="U14" s="43"/>
      <c r="V14" s="43"/>
      <c r="W14" s="43"/>
      <c r="X14" s="43"/>
      <c r="Y14" s="43"/>
      <c r="Z14" s="43"/>
      <c r="AA14" s="43"/>
      <c r="AB14" s="43"/>
      <c r="AC14" s="43"/>
      <c r="AD14" s="43"/>
      <c r="AE14" s="43"/>
      <c r="AF14" s="43"/>
      <c r="AG14" s="43"/>
      <c r="AH14" s="43"/>
      <c r="AI14" s="43"/>
      <c r="AJ14" s="43"/>
      <c r="AK14" s="43"/>
      <c r="AL14" s="43"/>
      <c r="AM14" s="43"/>
      <c r="AN14" s="43"/>
      <c r="AO14" s="43"/>
      <c r="AP14" s="43"/>
      <c r="AQ14" s="43"/>
      <c r="AR14" s="43"/>
      <c r="AS14" s="43"/>
      <c r="AT14" s="43"/>
      <c r="AU14" s="43"/>
      <c r="AV14" s="43"/>
      <c r="AW14" s="43"/>
      <c r="AX14" s="43"/>
      <c r="AY14" s="43"/>
      <c r="AZ14" s="43"/>
      <c r="BA14" s="43"/>
      <c r="BB14" s="43"/>
      <c r="BC14" s="43"/>
      <c r="BD14" s="43"/>
      <c r="BE14" s="43"/>
      <c r="BF14" s="43"/>
      <c r="BG14" s="43"/>
      <c r="BH14" s="43"/>
      <c r="BI14" s="43"/>
      <c r="BJ14" s="43"/>
      <c r="BK14" s="43"/>
      <c r="BL14" s="43"/>
      <c r="BM14" s="43"/>
      <c r="BN14" s="43"/>
      <c r="BO14" s="43"/>
      <c r="BP14" s="43"/>
      <c r="BQ14" s="43"/>
      <c r="BR14" s="43"/>
      <c r="BS14" s="43"/>
      <c r="BT14" s="43"/>
      <c r="BU14" s="43"/>
      <c r="BV14" s="43"/>
      <c r="BW14" s="43"/>
      <c r="BX14" s="43"/>
      <c r="BY14" s="43"/>
      <c r="BZ14" s="43"/>
    </row>
    <row r="15" spans="1:78" s="44" customFormat="1" ht="66.75" customHeight="1">
      <c r="B15" s="60" t="s">
        <v>615</v>
      </c>
      <c r="C15" s="65" t="s">
        <v>1141</v>
      </c>
      <c r="D15" s="45">
        <v>1</v>
      </c>
      <c r="E15" s="55">
        <v>80</v>
      </c>
      <c r="F15" s="55">
        <v>149.99</v>
      </c>
      <c r="G15" s="251">
        <v>812257018772</v>
      </c>
      <c r="H15" s="431"/>
      <c r="I15" s="180"/>
      <c r="J15" s="298" t="s">
        <v>1098</v>
      </c>
      <c r="K15" s="43"/>
      <c r="L15" s="43"/>
      <c r="M15" s="43"/>
      <c r="N15" s="43"/>
      <c r="O15" s="43"/>
      <c r="P15" s="43"/>
      <c r="Q15" s="43"/>
      <c r="R15" s="43"/>
      <c r="S15" s="43"/>
      <c r="T15" s="43"/>
      <c r="U15" s="43"/>
      <c r="V15" s="43"/>
      <c r="W15" s="43"/>
      <c r="X15" s="43"/>
      <c r="Y15" s="43"/>
      <c r="Z15" s="43"/>
      <c r="AA15" s="43"/>
      <c r="AB15" s="43"/>
      <c r="AC15" s="43"/>
      <c r="AD15" s="43"/>
      <c r="AE15" s="43"/>
      <c r="AF15" s="43"/>
      <c r="AG15" s="43"/>
      <c r="AH15" s="43"/>
      <c r="AI15" s="43"/>
      <c r="AJ15" s="43"/>
      <c r="AK15" s="43"/>
      <c r="AL15" s="43"/>
      <c r="AM15" s="43"/>
      <c r="AN15" s="43"/>
      <c r="AO15" s="43"/>
      <c r="AP15" s="43"/>
      <c r="AQ15" s="43"/>
      <c r="AR15" s="43"/>
      <c r="AS15" s="43"/>
      <c r="AT15" s="43"/>
      <c r="AU15" s="43"/>
      <c r="AV15" s="43"/>
      <c r="AW15" s="43"/>
      <c r="AX15" s="43"/>
      <c r="AY15" s="43"/>
      <c r="AZ15" s="43"/>
      <c r="BA15" s="43"/>
      <c r="BB15" s="43"/>
      <c r="BC15" s="43"/>
      <c r="BD15" s="43"/>
      <c r="BE15" s="43"/>
      <c r="BF15" s="43"/>
      <c r="BG15" s="43"/>
      <c r="BH15" s="43"/>
      <c r="BI15" s="43"/>
      <c r="BJ15" s="43"/>
      <c r="BK15" s="43"/>
      <c r="BL15" s="43"/>
      <c r="BM15" s="43"/>
      <c r="BN15" s="43"/>
      <c r="BO15" s="43"/>
      <c r="BP15" s="43"/>
      <c r="BQ15" s="43"/>
      <c r="BR15" s="43"/>
      <c r="BS15" s="43"/>
      <c r="BT15" s="43"/>
      <c r="BU15" s="43"/>
      <c r="BV15" s="43"/>
      <c r="BW15" s="43"/>
      <c r="BX15" s="43"/>
      <c r="BY15" s="43"/>
      <c r="BZ15" s="43"/>
    </row>
    <row r="16" spans="1:78" s="44" customFormat="1" ht="66.75" customHeight="1">
      <c r="B16" s="259" t="s">
        <v>1132</v>
      </c>
      <c r="C16" s="299" t="s">
        <v>1133</v>
      </c>
      <c r="D16" s="301">
        <v>3</v>
      </c>
      <c r="E16" s="55">
        <v>49.5</v>
      </c>
      <c r="F16" s="55">
        <v>95</v>
      </c>
      <c r="G16" s="251">
        <v>811803032965</v>
      </c>
      <c r="H16" s="431"/>
      <c r="I16" s="180"/>
      <c r="J16" s="298" t="s">
        <v>1136</v>
      </c>
      <c r="K16" s="43"/>
      <c r="L16" s="43"/>
      <c r="M16" s="43"/>
      <c r="N16" s="43"/>
      <c r="O16" s="43"/>
      <c r="P16" s="43"/>
      <c r="Q16" s="43"/>
      <c r="R16" s="43"/>
      <c r="S16" s="43"/>
      <c r="T16" s="43"/>
      <c r="U16" s="43"/>
      <c r="V16" s="43"/>
      <c r="W16" s="43"/>
      <c r="X16" s="43"/>
      <c r="Y16" s="43"/>
      <c r="Z16" s="43"/>
      <c r="AA16" s="43"/>
      <c r="AB16" s="43"/>
      <c r="AC16" s="43"/>
      <c r="AD16" s="43"/>
      <c r="AE16" s="43"/>
      <c r="AF16" s="43"/>
      <c r="AG16" s="43"/>
      <c r="AH16" s="43"/>
      <c r="AI16" s="43"/>
      <c r="AJ16" s="43"/>
      <c r="AK16" s="43"/>
      <c r="AL16" s="43"/>
      <c r="AM16" s="43"/>
      <c r="AN16" s="43"/>
      <c r="AO16" s="43"/>
      <c r="AP16" s="43"/>
      <c r="AQ16" s="43"/>
      <c r="AR16" s="43"/>
      <c r="AS16" s="43"/>
      <c r="AT16" s="43"/>
      <c r="AU16" s="43"/>
      <c r="AV16" s="43"/>
      <c r="AW16" s="43"/>
      <c r="AX16" s="43"/>
      <c r="AY16" s="43"/>
      <c r="AZ16" s="43"/>
      <c r="BA16" s="43"/>
      <c r="BB16" s="43"/>
      <c r="BC16" s="43"/>
      <c r="BD16" s="43"/>
      <c r="BE16" s="43"/>
      <c r="BF16" s="43"/>
      <c r="BG16" s="43"/>
      <c r="BH16" s="43"/>
      <c r="BI16" s="43"/>
      <c r="BJ16" s="43"/>
      <c r="BK16" s="43"/>
      <c r="BL16" s="43"/>
      <c r="BM16" s="43"/>
      <c r="BN16" s="43"/>
      <c r="BO16" s="43"/>
      <c r="BP16" s="43"/>
      <c r="BQ16" s="43"/>
      <c r="BR16" s="43"/>
      <c r="BS16" s="43"/>
      <c r="BT16" s="43"/>
      <c r="BU16" s="43"/>
      <c r="BV16" s="43"/>
      <c r="BW16" s="43"/>
      <c r="BX16" s="43"/>
      <c r="BY16" s="43"/>
      <c r="BZ16" s="43"/>
    </row>
    <row r="17" spans="1:78" s="44" customFormat="1" ht="66.75" customHeight="1">
      <c r="B17" s="66" t="s">
        <v>1104</v>
      </c>
      <c r="C17" s="46" t="s">
        <v>550</v>
      </c>
      <c r="D17" s="45">
        <v>4</v>
      </c>
      <c r="E17" s="55">
        <v>70.5</v>
      </c>
      <c r="F17" s="55">
        <v>139.99</v>
      </c>
      <c r="G17" s="250">
        <v>812257014415</v>
      </c>
      <c r="H17" s="431"/>
      <c r="I17" s="180"/>
      <c r="J17" s="298" t="s">
        <v>1105</v>
      </c>
      <c r="K17" s="43"/>
      <c r="L17" s="43"/>
      <c r="M17" s="43"/>
      <c r="N17" s="43"/>
      <c r="O17" s="43"/>
      <c r="P17" s="43"/>
      <c r="Q17" s="43"/>
      <c r="R17" s="43"/>
      <c r="S17" s="43"/>
      <c r="T17" s="43"/>
      <c r="U17" s="43"/>
      <c r="V17" s="43"/>
      <c r="W17" s="43"/>
      <c r="X17" s="43"/>
      <c r="Y17" s="43"/>
      <c r="Z17" s="43"/>
      <c r="AA17" s="43"/>
      <c r="AB17" s="43"/>
      <c r="AC17" s="43"/>
      <c r="AD17" s="43"/>
      <c r="AE17" s="43"/>
      <c r="AF17" s="43"/>
      <c r="AG17" s="43"/>
      <c r="AH17" s="43"/>
      <c r="AI17" s="43"/>
      <c r="AJ17" s="43"/>
      <c r="AK17" s="43"/>
      <c r="AL17" s="43"/>
      <c r="AM17" s="43"/>
      <c r="AN17" s="43"/>
      <c r="AO17" s="43"/>
      <c r="AP17" s="43"/>
      <c r="AQ17" s="43"/>
      <c r="AR17" s="43"/>
      <c r="AS17" s="43"/>
      <c r="AT17" s="43"/>
      <c r="AU17" s="43"/>
      <c r="AV17" s="43"/>
      <c r="AW17" s="43"/>
      <c r="AX17" s="43"/>
      <c r="AY17" s="43"/>
      <c r="AZ17" s="43"/>
      <c r="BA17" s="43"/>
      <c r="BB17" s="43"/>
      <c r="BC17" s="43"/>
      <c r="BD17" s="43"/>
      <c r="BE17" s="43"/>
      <c r="BF17" s="43"/>
      <c r="BG17" s="43"/>
      <c r="BH17" s="43"/>
      <c r="BI17" s="43"/>
      <c r="BJ17" s="43"/>
      <c r="BK17" s="43"/>
      <c r="BL17" s="43"/>
      <c r="BM17" s="43"/>
      <c r="BN17" s="43"/>
      <c r="BO17" s="43"/>
      <c r="BP17" s="43"/>
      <c r="BQ17" s="43"/>
      <c r="BR17" s="43"/>
      <c r="BS17" s="43"/>
      <c r="BT17" s="43"/>
      <c r="BU17" s="43"/>
      <c r="BV17" s="43"/>
      <c r="BW17" s="43"/>
      <c r="BX17" s="43"/>
      <c r="BY17" s="43"/>
      <c r="BZ17" s="43"/>
    </row>
    <row r="18" spans="1:78" s="44" customFormat="1" ht="66.75" customHeight="1">
      <c r="B18" s="66" t="s">
        <v>1180</v>
      </c>
      <c r="C18" s="46" t="s">
        <v>1181</v>
      </c>
      <c r="D18" s="45">
        <v>1</v>
      </c>
      <c r="E18" s="55">
        <v>50</v>
      </c>
      <c r="F18" s="55">
        <v>99.99</v>
      </c>
      <c r="G18" s="250">
        <v>811803030367</v>
      </c>
      <c r="H18" s="431"/>
      <c r="I18" s="180"/>
      <c r="J18" s="298" t="s">
        <v>1412</v>
      </c>
      <c r="K18" s="43"/>
      <c r="L18" s="43"/>
      <c r="M18" s="43"/>
      <c r="N18" s="43"/>
      <c r="O18" s="43"/>
      <c r="P18" s="43"/>
      <c r="Q18" s="43"/>
      <c r="R18" s="43"/>
      <c r="S18" s="43"/>
      <c r="T18" s="43"/>
      <c r="U18" s="43"/>
      <c r="V18" s="43"/>
      <c r="W18" s="43"/>
      <c r="X18" s="43"/>
      <c r="Y18" s="43"/>
      <c r="Z18" s="43"/>
      <c r="AA18" s="43"/>
      <c r="AB18" s="43"/>
      <c r="AC18" s="43"/>
      <c r="AD18" s="43"/>
      <c r="AE18" s="43"/>
      <c r="AF18" s="43"/>
      <c r="AG18" s="43"/>
      <c r="AH18" s="43"/>
      <c r="AI18" s="43"/>
      <c r="AJ18" s="43"/>
      <c r="AK18" s="43"/>
      <c r="AL18" s="43"/>
      <c r="AM18" s="43"/>
      <c r="AN18" s="43"/>
      <c r="AO18" s="43"/>
      <c r="AP18" s="43"/>
      <c r="AQ18" s="43"/>
      <c r="AR18" s="43"/>
      <c r="AS18" s="43"/>
      <c r="AT18" s="43"/>
      <c r="AU18" s="43"/>
      <c r="AV18" s="43"/>
      <c r="AW18" s="43"/>
      <c r="AX18" s="43"/>
      <c r="AY18" s="43"/>
      <c r="AZ18" s="43"/>
      <c r="BA18" s="43"/>
      <c r="BB18" s="43"/>
      <c r="BC18" s="43"/>
      <c r="BD18" s="43"/>
      <c r="BE18" s="43"/>
      <c r="BF18" s="43"/>
      <c r="BG18" s="43"/>
      <c r="BH18" s="43"/>
      <c r="BI18" s="43"/>
      <c r="BJ18" s="43"/>
      <c r="BK18" s="43"/>
      <c r="BL18" s="43"/>
      <c r="BM18" s="43"/>
      <c r="BN18" s="43"/>
      <c r="BO18" s="43"/>
      <c r="BP18" s="43"/>
      <c r="BQ18" s="43"/>
      <c r="BR18" s="43"/>
      <c r="BS18" s="43"/>
      <c r="BT18" s="43"/>
      <c r="BU18" s="43"/>
      <c r="BV18" s="43"/>
      <c r="BW18" s="43"/>
      <c r="BX18" s="43"/>
      <c r="BY18" s="43"/>
      <c r="BZ18" s="43"/>
    </row>
    <row r="19" spans="1:78" s="44" customFormat="1" ht="66.75" customHeight="1">
      <c r="B19" s="66" t="s">
        <v>1862</v>
      </c>
      <c r="C19" s="46" t="s">
        <v>1863</v>
      </c>
      <c r="D19" s="45">
        <v>4</v>
      </c>
      <c r="E19" s="55">
        <v>23.5</v>
      </c>
      <c r="F19" s="55">
        <v>39.99</v>
      </c>
      <c r="G19" s="250">
        <v>811803031715</v>
      </c>
      <c r="H19" s="431"/>
      <c r="I19" s="180"/>
      <c r="J19" s="298" t="s">
        <v>1864</v>
      </c>
      <c r="K19" s="43"/>
      <c r="L19" s="43"/>
      <c r="M19" s="43"/>
      <c r="N19" s="43"/>
      <c r="O19" s="43"/>
      <c r="P19" s="43"/>
      <c r="Q19" s="43"/>
      <c r="R19" s="43"/>
      <c r="S19" s="43"/>
      <c r="T19" s="43"/>
      <c r="U19" s="43"/>
      <c r="V19" s="43"/>
      <c r="W19" s="43"/>
      <c r="X19" s="43"/>
      <c r="Y19" s="43"/>
      <c r="Z19" s="43"/>
      <c r="AA19" s="43"/>
      <c r="AB19" s="43"/>
      <c r="AC19" s="43"/>
      <c r="AD19" s="43"/>
      <c r="AE19" s="43"/>
      <c r="AF19" s="43"/>
      <c r="AG19" s="43"/>
      <c r="AH19" s="43"/>
      <c r="AI19" s="43"/>
      <c r="AJ19" s="43"/>
      <c r="AK19" s="43"/>
      <c r="AL19" s="43"/>
      <c r="AM19" s="43"/>
      <c r="AN19" s="43"/>
      <c r="AO19" s="43"/>
      <c r="AP19" s="43"/>
      <c r="AQ19" s="43"/>
      <c r="AR19" s="43"/>
      <c r="AS19" s="43"/>
      <c r="AT19" s="43"/>
      <c r="AU19" s="43"/>
      <c r="AV19" s="43"/>
      <c r="AW19" s="43"/>
      <c r="AX19" s="43"/>
      <c r="AY19" s="43"/>
      <c r="AZ19" s="43"/>
      <c r="BA19" s="43"/>
      <c r="BB19" s="43"/>
      <c r="BC19" s="43"/>
      <c r="BD19" s="43"/>
      <c r="BE19" s="43"/>
      <c r="BF19" s="43"/>
      <c r="BG19" s="43"/>
      <c r="BH19" s="43"/>
      <c r="BI19" s="43"/>
      <c r="BJ19" s="43"/>
      <c r="BK19" s="43"/>
      <c r="BL19" s="43"/>
      <c r="BM19" s="43"/>
      <c r="BN19" s="43"/>
      <c r="BO19" s="43"/>
      <c r="BP19" s="43"/>
      <c r="BQ19" s="43"/>
      <c r="BR19" s="43"/>
      <c r="BS19" s="43"/>
      <c r="BT19" s="43"/>
      <c r="BU19" s="43"/>
      <c r="BV19" s="43"/>
      <c r="BW19" s="43"/>
      <c r="BX19" s="43"/>
      <c r="BY19" s="43"/>
      <c r="BZ19" s="43"/>
    </row>
    <row r="20" spans="1:78" s="44" customFormat="1" ht="66.75" customHeight="1">
      <c r="B20" s="66" t="s">
        <v>1878</v>
      </c>
      <c r="C20" s="46" t="s">
        <v>1879</v>
      </c>
      <c r="D20" s="45">
        <v>1</v>
      </c>
      <c r="E20" s="258">
        <v>47</v>
      </c>
      <c r="F20" s="258">
        <v>99.99</v>
      </c>
      <c r="G20" s="250">
        <v>811803035621</v>
      </c>
      <c r="H20" s="431"/>
      <c r="I20" s="180"/>
      <c r="J20" s="298" t="s">
        <v>1880</v>
      </c>
      <c r="K20" s="43"/>
      <c r="L20" s="43"/>
      <c r="M20" s="43"/>
      <c r="N20" s="43"/>
      <c r="O20" s="43"/>
      <c r="P20" s="43"/>
      <c r="Q20" s="43"/>
      <c r="R20" s="43"/>
      <c r="S20" s="43"/>
      <c r="T20" s="43"/>
      <c r="U20" s="43"/>
      <c r="V20" s="43"/>
      <c r="W20" s="43"/>
      <c r="X20" s="43"/>
      <c r="Y20" s="43"/>
      <c r="Z20" s="43"/>
      <c r="AA20" s="43"/>
      <c r="AB20" s="43"/>
      <c r="AC20" s="43"/>
      <c r="AD20" s="43"/>
      <c r="AE20" s="43"/>
      <c r="AF20" s="43"/>
      <c r="AG20" s="43"/>
      <c r="AH20" s="43"/>
      <c r="AI20" s="43"/>
      <c r="AJ20" s="43"/>
      <c r="AK20" s="43"/>
      <c r="AL20" s="43"/>
      <c r="AM20" s="43"/>
      <c r="AN20" s="43"/>
      <c r="AO20" s="43"/>
      <c r="AP20" s="43"/>
      <c r="AQ20" s="43"/>
      <c r="AR20" s="43"/>
      <c r="AS20" s="43"/>
      <c r="AT20" s="43"/>
      <c r="AU20" s="43"/>
      <c r="AV20" s="43"/>
      <c r="AW20" s="43"/>
      <c r="AX20" s="43"/>
      <c r="AY20" s="43"/>
      <c r="AZ20" s="43"/>
      <c r="BA20" s="43"/>
      <c r="BB20" s="43"/>
      <c r="BC20" s="43"/>
      <c r="BD20" s="43"/>
      <c r="BE20" s="43"/>
      <c r="BF20" s="43"/>
      <c r="BG20" s="43"/>
      <c r="BH20" s="43"/>
      <c r="BI20" s="43"/>
      <c r="BJ20" s="43"/>
      <c r="BK20" s="43"/>
      <c r="BL20" s="43"/>
      <c r="BM20" s="43"/>
      <c r="BN20" s="43"/>
      <c r="BO20" s="43"/>
      <c r="BP20" s="43"/>
      <c r="BQ20" s="43"/>
      <c r="BR20" s="43"/>
      <c r="BS20" s="43"/>
      <c r="BT20" s="43"/>
      <c r="BU20" s="43"/>
      <c r="BV20" s="43"/>
      <c r="BW20" s="43"/>
      <c r="BX20" s="43"/>
      <c r="BY20" s="43"/>
      <c r="BZ20" s="43"/>
    </row>
    <row r="21" spans="1:78" s="44" customFormat="1" ht="45" customHeight="1">
      <c r="B21" s="52" t="s">
        <v>6</v>
      </c>
      <c r="C21" s="53"/>
      <c r="D21" s="54"/>
      <c r="E21" s="55"/>
      <c r="F21" s="55"/>
      <c r="G21" s="251"/>
      <c r="H21" s="430"/>
      <c r="K21" s="43"/>
      <c r="L21" s="43"/>
      <c r="M21" s="43"/>
      <c r="N21" s="43"/>
      <c r="O21" s="43"/>
      <c r="P21" s="43"/>
      <c r="Q21" s="43"/>
      <c r="R21" s="43"/>
      <c r="S21" s="43"/>
      <c r="T21" s="43"/>
      <c r="U21" s="43"/>
      <c r="V21" s="43"/>
      <c r="W21" s="43"/>
      <c r="X21" s="43"/>
      <c r="Y21" s="43"/>
      <c r="Z21" s="43"/>
      <c r="AA21" s="43"/>
      <c r="AB21" s="43"/>
      <c r="AC21" s="43"/>
      <c r="AD21" s="43"/>
      <c r="AE21" s="43"/>
      <c r="AF21" s="43"/>
      <c r="AG21" s="43"/>
      <c r="AH21" s="43"/>
      <c r="AI21" s="43"/>
      <c r="AJ21" s="43"/>
      <c r="AK21" s="43"/>
      <c r="AL21" s="43"/>
      <c r="AM21" s="43"/>
      <c r="AN21" s="43"/>
      <c r="AO21" s="43"/>
      <c r="AP21" s="43"/>
      <c r="AQ21" s="43"/>
      <c r="AR21" s="43"/>
      <c r="AS21" s="43"/>
      <c r="AT21" s="43"/>
      <c r="AU21" s="43"/>
      <c r="AV21" s="43"/>
      <c r="AW21" s="43"/>
      <c r="AX21" s="43"/>
      <c r="AY21" s="43"/>
      <c r="AZ21" s="43"/>
      <c r="BA21" s="43"/>
      <c r="BB21" s="43"/>
      <c r="BC21" s="43"/>
      <c r="BD21" s="43"/>
      <c r="BE21" s="43"/>
      <c r="BF21" s="43"/>
      <c r="BG21" s="43"/>
      <c r="BH21" s="43"/>
      <c r="BI21" s="43"/>
      <c r="BJ21" s="43"/>
      <c r="BK21" s="43"/>
      <c r="BL21" s="43"/>
      <c r="BM21" s="43"/>
      <c r="BN21" s="43"/>
      <c r="BO21" s="43"/>
      <c r="BP21" s="43"/>
      <c r="BQ21" s="43"/>
      <c r="BR21" s="43"/>
      <c r="BS21" s="43"/>
      <c r="BT21" s="43"/>
      <c r="BU21" s="43"/>
      <c r="BV21" s="43"/>
      <c r="BW21" s="43"/>
      <c r="BX21" s="43"/>
      <c r="BY21" s="43"/>
      <c r="BZ21" s="43"/>
    </row>
    <row r="22" spans="1:78" s="96" customFormat="1" ht="45" customHeight="1">
      <c r="A22" s="44"/>
      <c r="B22" s="44" t="s">
        <v>1279</v>
      </c>
      <c r="C22" s="46" t="s">
        <v>1000</v>
      </c>
      <c r="D22" s="44">
        <v>3</v>
      </c>
      <c r="E22" s="55">
        <v>24.55</v>
      </c>
      <c r="F22" s="55">
        <v>49.99</v>
      </c>
      <c r="G22" s="250">
        <v>812257017287</v>
      </c>
      <c r="H22" s="432"/>
      <c r="J22" s="441" t="s">
        <v>1431</v>
      </c>
      <c r="K22" s="95"/>
      <c r="L22" s="95"/>
      <c r="M22" s="95"/>
      <c r="N22" s="95"/>
      <c r="O22" s="95"/>
      <c r="P22" s="95"/>
      <c r="Q22" s="95"/>
      <c r="R22" s="95"/>
      <c r="S22" s="95"/>
      <c r="T22" s="95"/>
      <c r="U22" s="95"/>
      <c r="V22" s="95"/>
      <c r="W22" s="95"/>
      <c r="X22" s="95"/>
      <c r="Y22" s="95"/>
      <c r="Z22" s="95"/>
      <c r="AA22" s="95"/>
      <c r="AB22" s="95"/>
      <c r="AC22" s="95"/>
      <c r="AD22" s="95"/>
      <c r="AE22" s="95"/>
      <c r="AF22" s="95"/>
      <c r="AG22" s="95"/>
      <c r="AH22" s="95"/>
      <c r="AI22" s="95"/>
      <c r="AJ22" s="95"/>
      <c r="AK22" s="95"/>
      <c r="AL22" s="95"/>
      <c r="AM22" s="95"/>
      <c r="AN22" s="95"/>
      <c r="AO22" s="95"/>
      <c r="AP22" s="95"/>
      <c r="AQ22" s="95"/>
      <c r="AR22" s="95"/>
      <c r="AS22" s="95"/>
      <c r="AT22" s="95"/>
      <c r="AU22" s="95"/>
      <c r="AV22" s="95"/>
      <c r="AW22" s="95"/>
      <c r="AX22" s="95"/>
      <c r="AY22" s="95"/>
      <c r="AZ22" s="95"/>
      <c r="BA22" s="95"/>
      <c r="BB22" s="95"/>
      <c r="BC22" s="95"/>
      <c r="BD22" s="95"/>
      <c r="BE22" s="95"/>
      <c r="BF22" s="95"/>
      <c r="BG22" s="95"/>
      <c r="BH22" s="95"/>
      <c r="BI22" s="95"/>
      <c r="BJ22" s="95"/>
      <c r="BK22" s="95"/>
      <c r="BL22" s="95"/>
      <c r="BM22" s="95"/>
      <c r="BN22" s="95"/>
      <c r="BO22" s="95"/>
      <c r="BP22" s="95"/>
      <c r="BQ22" s="95"/>
      <c r="BR22" s="95"/>
      <c r="BS22" s="95"/>
      <c r="BT22" s="95"/>
      <c r="BU22" s="95"/>
      <c r="BV22" s="95"/>
      <c r="BW22" s="95"/>
      <c r="BX22" s="95"/>
      <c r="BY22" s="95"/>
      <c r="BZ22" s="95"/>
    </row>
    <row r="23" spans="1:78" s="44" customFormat="1" ht="48.75" customHeight="1">
      <c r="B23" s="67" t="s">
        <v>66</v>
      </c>
      <c r="C23" s="320" t="s">
        <v>561</v>
      </c>
      <c r="D23" s="382">
        <v>2</v>
      </c>
      <c r="E23" s="68">
        <v>139.99</v>
      </c>
      <c r="F23" s="68">
        <v>229.99</v>
      </c>
      <c r="G23" s="388">
        <v>812257013135</v>
      </c>
      <c r="H23" s="250"/>
      <c r="I23" s="180"/>
      <c r="J23" s="298" t="s">
        <v>1085</v>
      </c>
      <c r="K23" s="43"/>
      <c r="L23" s="43"/>
      <c r="M23" s="43"/>
      <c r="N23" s="43"/>
      <c r="O23" s="43"/>
      <c r="P23" s="43"/>
      <c r="Q23" s="43"/>
      <c r="R23" s="43"/>
      <c r="S23" s="43"/>
      <c r="T23" s="43"/>
      <c r="U23" s="43"/>
      <c r="V23" s="43"/>
      <c r="W23" s="43"/>
      <c r="X23" s="43"/>
      <c r="Y23" s="43"/>
      <c r="Z23" s="43"/>
      <c r="AA23" s="43"/>
      <c r="AB23" s="43"/>
      <c r="AC23" s="43"/>
      <c r="AD23" s="43"/>
      <c r="AE23" s="43"/>
      <c r="AF23" s="43"/>
      <c r="AG23" s="43"/>
      <c r="AH23" s="43"/>
      <c r="AI23" s="43"/>
      <c r="AJ23" s="43"/>
      <c r="AK23" s="43"/>
      <c r="AL23" s="43"/>
      <c r="AM23" s="43"/>
      <c r="AN23" s="43"/>
      <c r="AO23" s="43"/>
      <c r="AP23" s="43"/>
      <c r="AQ23" s="43"/>
      <c r="AR23" s="43"/>
      <c r="AS23" s="43"/>
      <c r="AT23" s="43"/>
      <c r="AU23" s="43"/>
      <c r="AV23" s="43"/>
      <c r="AW23" s="43"/>
      <c r="AX23" s="43"/>
      <c r="AY23" s="43"/>
      <c r="AZ23" s="43"/>
      <c r="BA23" s="43"/>
      <c r="BB23" s="43"/>
      <c r="BC23" s="43"/>
      <c r="BD23" s="43"/>
      <c r="BE23" s="43"/>
      <c r="BF23" s="43"/>
      <c r="BG23" s="43"/>
      <c r="BH23" s="43"/>
      <c r="BI23" s="43"/>
      <c r="BJ23" s="43"/>
      <c r="BK23" s="43"/>
      <c r="BL23" s="43"/>
      <c r="BM23" s="43"/>
      <c r="BN23" s="43"/>
      <c r="BO23" s="43"/>
      <c r="BP23" s="43"/>
      <c r="BQ23" s="43"/>
      <c r="BR23" s="43"/>
      <c r="BS23" s="43"/>
      <c r="BT23" s="43"/>
      <c r="BU23" s="43"/>
      <c r="BV23" s="43"/>
      <c r="BW23" s="43"/>
      <c r="BX23" s="43"/>
      <c r="BY23" s="43"/>
      <c r="BZ23" s="43"/>
    </row>
    <row r="24" spans="1:78" s="44" customFormat="1" ht="60">
      <c r="B24" s="44" t="s">
        <v>753</v>
      </c>
      <c r="C24" s="65" t="s">
        <v>754</v>
      </c>
      <c r="D24" s="45">
        <v>2</v>
      </c>
      <c r="E24" s="55">
        <v>26.95</v>
      </c>
      <c r="F24" s="55">
        <v>54.99</v>
      </c>
      <c r="G24" s="251">
        <v>812257015375</v>
      </c>
      <c r="H24" s="250"/>
      <c r="I24" s="282"/>
      <c r="J24" s="445" t="s">
        <v>1106</v>
      </c>
      <c r="K24" s="43"/>
      <c r="L24" s="43"/>
      <c r="M24" s="43"/>
      <c r="N24" s="43"/>
      <c r="O24" s="43"/>
      <c r="P24" s="43"/>
      <c r="Q24" s="43"/>
      <c r="R24" s="43"/>
      <c r="S24" s="43"/>
      <c r="T24" s="43"/>
      <c r="U24" s="43"/>
      <c r="V24" s="43"/>
      <c r="W24" s="43"/>
      <c r="X24" s="43"/>
      <c r="Y24" s="43"/>
      <c r="Z24" s="43"/>
      <c r="AA24" s="43"/>
      <c r="AB24" s="43"/>
      <c r="AC24" s="43"/>
      <c r="AD24" s="43"/>
      <c r="AE24" s="43"/>
      <c r="AF24" s="43"/>
      <c r="AG24" s="43"/>
      <c r="AH24" s="43"/>
      <c r="AI24" s="43"/>
      <c r="AJ24" s="43"/>
      <c r="AK24" s="43"/>
      <c r="AL24" s="43"/>
      <c r="AM24" s="43"/>
      <c r="AN24" s="43"/>
      <c r="AO24" s="43"/>
      <c r="AP24" s="43"/>
      <c r="AQ24" s="43"/>
      <c r="AR24" s="43"/>
      <c r="AS24" s="43"/>
      <c r="AT24" s="43"/>
      <c r="AU24" s="43"/>
      <c r="AV24" s="43"/>
      <c r="AW24" s="43"/>
      <c r="AX24" s="43"/>
      <c r="AY24" s="43"/>
      <c r="AZ24" s="43"/>
      <c r="BA24" s="43"/>
      <c r="BB24" s="43"/>
      <c r="BC24" s="43"/>
      <c r="BD24" s="43"/>
      <c r="BE24" s="43"/>
      <c r="BF24" s="43"/>
      <c r="BG24" s="43"/>
      <c r="BH24" s="43"/>
      <c r="BI24" s="43"/>
      <c r="BJ24" s="43"/>
      <c r="BK24" s="43"/>
      <c r="BL24" s="43"/>
      <c r="BM24" s="43"/>
      <c r="BN24" s="43"/>
      <c r="BO24" s="43"/>
      <c r="BP24" s="43"/>
      <c r="BQ24" s="43"/>
      <c r="BR24" s="43"/>
      <c r="BS24" s="43"/>
      <c r="BT24" s="43"/>
      <c r="BU24" s="43"/>
      <c r="BV24" s="43"/>
      <c r="BW24" s="43"/>
      <c r="BX24" s="43"/>
      <c r="BY24" s="43"/>
      <c r="BZ24" s="43"/>
    </row>
    <row r="25" spans="1:78" s="44" customFormat="1" ht="63.75" customHeight="1">
      <c r="B25" s="44" t="s">
        <v>959</v>
      </c>
      <c r="C25" s="65" t="s">
        <v>1448</v>
      </c>
      <c r="D25" s="45">
        <v>4</v>
      </c>
      <c r="E25" s="55">
        <v>49</v>
      </c>
      <c r="F25" s="55">
        <v>99.99</v>
      </c>
      <c r="G25" s="251">
        <v>811803030916</v>
      </c>
      <c r="H25" s="250"/>
      <c r="I25" s="282"/>
      <c r="J25" s="298" t="s">
        <v>1449</v>
      </c>
      <c r="K25" s="43"/>
      <c r="L25" s="43"/>
      <c r="M25" s="43"/>
      <c r="N25" s="43"/>
      <c r="O25" s="43"/>
      <c r="P25" s="43"/>
      <c r="Q25" s="43"/>
      <c r="R25" s="43"/>
      <c r="S25" s="43"/>
      <c r="T25" s="43"/>
      <c r="U25" s="43"/>
      <c r="V25" s="43"/>
      <c r="W25" s="43"/>
      <c r="X25" s="43"/>
      <c r="Y25" s="43"/>
      <c r="Z25" s="43"/>
      <c r="AA25" s="43"/>
      <c r="AB25" s="43"/>
      <c r="AC25" s="43"/>
      <c r="AD25" s="43"/>
      <c r="AE25" s="43"/>
      <c r="AF25" s="43"/>
      <c r="AG25" s="43"/>
      <c r="AH25" s="43"/>
      <c r="AI25" s="43"/>
      <c r="AJ25" s="43"/>
      <c r="AK25" s="43"/>
      <c r="AL25" s="43"/>
      <c r="AM25" s="43"/>
      <c r="AN25" s="43"/>
      <c r="AO25" s="43"/>
      <c r="AP25" s="43"/>
      <c r="AQ25" s="43"/>
      <c r="AR25" s="43"/>
      <c r="AS25" s="43"/>
      <c r="AT25" s="43"/>
      <c r="AU25" s="43"/>
      <c r="AV25" s="43"/>
      <c r="AW25" s="43"/>
      <c r="AX25" s="43"/>
      <c r="AY25" s="43"/>
      <c r="AZ25" s="43"/>
      <c r="BA25" s="43"/>
      <c r="BB25" s="43"/>
      <c r="BC25" s="43"/>
      <c r="BD25" s="43"/>
      <c r="BE25" s="43"/>
      <c r="BF25" s="43"/>
      <c r="BG25" s="43"/>
      <c r="BH25" s="43"/>
      <c r="BI25" s="43"/>
      <c r="BJ25" s="43"/>
      <c r="BK25" s="43"/>
      <c r="BL25" s="43"/>
      <c r="BM25" s="43"/>
      <c r="BN25" s="43"/>
      <c r="BO25" s="43"/>
      <c r="BP25" s="43"/>
      <c r="BQ25" s="43"/>
      <c r="BR25" s="43"/>
      <c r="BS25" s="43"/>
      <c r="BT25" s="43"/>
      <c r="BU25" s="43"/>
      <c r="BV25" s="43"/>
      <c r="BW25" s="43"/>
      <c r="BX25" s="43"/>
      <c r="BY25" s="43"/>
      <c r="BZ25" s="43"/>
    </row>
    <row r="26" spans="1:78" s="44" customFormat="1" ht="45" customHeight="1">
      <c r="B26" s="52" t="s">
        <v>554</v>
      </c>
      <c r="C26" s="53"/>
      <c r="D26" s="54"/>
      <c r="E26" s="55"/>
      <c r="F26" s="55"/>
      <c r="G26" s="251"/>
      <c r="H26" s="430"/>
      <c r="K26" s="43"/>
      <c r="L26" s="43"/>
      <c r="M26" s="43"/>
      <c r="N26" s="43"/>
      <c r="O26" s="43"/>
      <c r="P26" s="43"/>
      <c r="Q26" s="43"/>
      <c r="R26" s="43"/>
      <c r="S26" s="43"/>
      <c r="T26" s="43"/>
      <c r="U26" s="43"/>
      <c r="V26" s="43"/>
      <c r="W26" s="43"/>
      <c r="X26" s="43"/>
      <c r="Y26" s="43"/>
      <c r="Z26" s="43"/>
      <c r="AA26" s="43"/>
      <c r="AB26" s="43"/>
      <c r="AC26" s="43"/>
      <c r="AD26" s="43"/>
      <c r="AE26" s="43"/>
      <c r="AF26" s="43"/>
      <c r="AG26" s="43"/>
      <c r="AH26" s="43"/>
      <c r="AI26" s="43"/>
      <c r="AJ26" s="43"/>
      <c r="AK26" s="43"/>
      <c r="AL26" s="43"/>
      <c r="AM26" s="43"/>
      <c r="AN26" s="43"/>
      <c r="AO26" s="43"/>
      <c r="AP26" s="43"/>
      <c r="AQ26" s="43"/>
      <c r="AR26" s="43"/>
      <c r="AS26" s="43"/>
      <c r="AT26" s="43"/>
      <c r="AU26" s="43"/>
      <c r="AV26" s="43"/>
      <c r="AW26" s="43"/>
      <c r="AX26" s="43"/>
      <c r="AY26" s="43"/>
      <c r="AZ26" s="43"/>
      <c r="BA26" s="43"/>
      <c r="BB26" s="43"/>
      <c r="BC26" s="43"/>
      <c r="BD26" s="43"/>
      <c r="BE26" s="43"/>
      <c r="BF26" s="43"/>
      <c r="BG26" s="43"/>
      <c r="BH26" s="43"/>
      <c r="BI26" s="43"/>
      <c r="BJ26" s="43"/>
      <c r="BK26" s="43"/>
      <c r="BL26" s="43"/>
      <c r="BM26" s="43"/>
      <c r="BN26" s="43"/>
      <c r="BO26" s="43"/>
      <c r="BP26" s="43"/>
      <c r="BQ26" s="43"/>
      <c r="BR26" s="43"/>
      <c r="BS26" s="43"/>
      <c r="BT26" s="43"/>
      <c r="BU26" s="43"/>
      <c r="BV26" s="43"/>
      <c r="BW26" s="43"/>
      <c r="BX26" s="43"/>
      <c r="BY26" s="43"/>
      <c r="BZ26" s="43"/>
    </row>
    <row r="27" spans="1:78" s="44" customFormat="1" ht="45" customHeight="1">
      <c r="B27" s="66" t="s">
        <v>743</v>
      </c>
      <c r="C27" s="46" t="s">
        <v>1131</v>
      </c>
      <c r="D27" s="44">
        <v>4</v>
      </c>
      <c r="E27" s="55">
        <v>23.5</v>
      </c>
      <c r="F27" s="55">
        <v>39.99</v>
      </c>
      <c r="G27" s="318">
        <v>812257017942</v>
      </c>
      <c r="H27" s="430"/>
      <c r="I27" s="180"/>
      <c r="J27" s="298" t="s">
        <v>1093</v>
      </c>
      <c r="K27" s="43"/>
      <c r="L27" s="43"/>
      <c r="M27" s="43"/>
      <c r="N27" s="43"/>
      <c r="O27" s="43"/>
      <c r="P27" s="43"/>
      <c r="Q27" s="43"/>
      <c r="R27" s="43"/>
      <c r="S27" s="43"/>
      <c r="T27" s="43"/>
      <c r="U27" s="43"/>
      <c r="V27" s="43"/>
      <c r="W27" s="43"/>
      <c r="X27" s="43"/>
      <c r="Y27" s="43"/>
      <c r="Z27" s="43"/>
      <c r="AA27" s="43"/>
      <c r="AB27" s="43"/>
      <c r="AC27" s="43"/>
      <c r="AD27" s="43"/>
      <c r="AE27" s="43"/>
      <c r="AF27" s="43"/>
      <c r="AG27" s="43"/>
      <c r="AH27" s="43"/>
      <c r="AI27" s="43"/>
      <c r="AJ27" s="43"/>
      <c r="AK27" s="43"/>
      <c r="AL27" s="43"/>
      <c r="AM27" s="43"/>
      <c r="AN27" s="43"/>
      <c r="AO27" s="43"/>
      <c r="AP27" s="43"/>
      <c r="AQ27" s="43"/>
      <c r="AR27" s="43"/>
      <c r="AS27" s="43"/>
      <c r="AT27" s="43"/>
      <c r="AU27" s="43"/>
      <c r="AV27" s="43"/>
      <c r="AW27" s="43"/>
      <c r="AX27" s="43"/>
      <c r="AY27" s="43"/>
      <c r="AZ27" s="43"/>
      <c r="BA27" s="43"/>
      <c r="BB27" s="43"/>
      <c r="BC27" s="43"/>
      <c r="BD27" s="43"/>
      <c r="BE27" s="43"/>
      <c r="BF27" s="43"/>
      <c r="BG27" s="43"/>
      <c r="BH27" s="43"/>
      <c r="BI27" s="43"/>
      <c r="BJ27" s="43"/>
      <c r="BK27" s="43"/>
      <c r="BL27" s="43"/>
      <c r="BM27" s="43"/>
      <c r="BN27" s="43"/>
      <c r="BO27" s="43"/>
      <c r="BP27" s="43"/>
      <c r="BQ27" s="43"/>
      <c r="BR27" s="43"/>
      <c r="BS27" s="43"/>
      <c r="BT27" s="43"/>
      <c r="BU27" s="43"/>
      <c r="BV27" s="43"/>
      <c r="BW27" s="43"/>
      <c r="BX27" s="43"/>
      <c r="BY27" s="43"/>
      <c r="BZ27" s="43"/>
    </row>
    <row r="28" spans="1:78" s="44" customFormat="1" ht="45" customHeight="1">
      <c r="B28" s="67" t="s">
        <v>749</v>
      </c>
      <c r="C28" s="77" t="s">
        <v>1044</v>
      </c>
      <c r="D28" s="383">
        <v>6</v>
      </c>
      <c r="E28" s="68">
        <v>7.95</v>
      </c>
      <c r="F28" s="68">
        <v>11.99</v>
      </c>
      <c r="G28" s="388">
        <v>812257019496</v>
      </c>
      <c r="H28" s="430"/>
      <c r="I28" s="180"/>
      <c r="J28" s="298" t="s">
        <v>1075</v>
      </c>
      <c r="K28" s="43"/>
      <c r="L28" s="43"/>
      <c r="M28" s="43"/>
      <c r="N28" s="43"/>
      <c r="O28" s="43"/>
      <c r="P28" s="43"/>
      <c r="Q28" s="43"/>
      <c r="R28" s="43"/>
      <c r="S28" s="43"/>
      <c r="T28" s="43"/>
      <c r="U28" s="43"/>
      <c r="V28" s="43"/>
      <c r="W28" s="43"/>
      <c r="X28" s="43"/>
      <c r="Y28" s="43"/>
      <c r="Z28" s="43"/>
      <c r="AA28" s="43"/>
      <c r="AB28" s="43"/>
      <c r="AC28" s="43"/>
      <c r="AD28" s="43"/>
      <c r="AE28" s="43"/>
      <c r="AF28" s="43"/>
      <c r="AG28" s="43"/>
      <c r="AH28" s="43"/>
      <c r="AI28" s="43"/>
      <c r="AJ28" s="43"/>
      <c r="AK28" s="43"/>
      <c r="AL28" s="43"/>
      <c r="AM28" s="43"/>
      <c r="AN28" s="43"/>
      <c r="AO28" s="43"/>
      <c r="AP28" s="43"/>
      <c r="AQ28" s="43"/>
      <c r="AR28" s="43"/>
      <c r="AS28" s="43"/>
      <c r="AT28" s="43"/>
      <c r="AU28" s="43"/>
      <c r="AV28" s="43"/>
      <c r="AW28" s="43"/>
      <c r="AX28" s="43"/>
      <c r="AY28" s="43"/>
      <c r="AZ28" s="43"/>
      <c r="BA28" s="43"/>
      <c r="BB28" s="43"/>
      <c r="BC28" s="43"/>
      <c r="BD28" s="43"/>
      <c r="BE28" s="43"/>
      <c r="BF28" s="43"/>
      <c r="BG28" s="43"/>
      <c r="BH28" s="43"/>
      <c r="BI28" s="43"/>
      <c r="BJ28" s="43"/>
      <c r="BK28" s="43"/>
      <c r="BL28" s="43"/>
      <c r="BM28" s="43"/>
      <c r="BN28" s="43"/>
      <c r="BO28" s="43"/>
      <c r="BP28" s="43"/>
      <c r="BQ28" s="43"/>
      <c r="BR28" s="43"/>
      <c r="BS28" s="43"/>
      <c r="BT28" s="43"/>
      <c r="BU28" s="43"/>
      <c r="BV28" s="43"/>
      <c r="BW28" s="43"/>
      <c r="BX28" s="43"/>
      <c r="BY28" s="43"/>
      <c r="BZ28" s="43"/>
    </row>
    <row r="29" spans="1:78" s="67" customFormat="1" ht="45" customHeight="1">
      <c r="B29" s="248" t="s">
        <v>68</v>
      </c>
      <c r="C29" s="249" t="s">
        <v>69</v>
      </c>
      <c r="D29" s="382">
        <v>6</v>
      </c>
      <c r="E29" s="394">
        <v>15.015000000000002</v>
      </c>
      <c r="F29" s="394">
        <v>24.99</v>
      </c>
      <c r="G29" s="395">
        <v>812257014231</v>
      </c>
      <c r="H29" s="395"/>
      <c r="I29" s="180"/>
      <c r="J29" s="298" t="s">
        <v>1087</v>
      </c>
      <c r="K29" s="71"/>
      <c r="L29" s="71"/>
      <c r="M29" s="71"/>
      <c r="N29" s="71"/>
      <c r="O29" s="71"/>
      <c r="P29" s="71"/>
      <c r="Q29" s="71"/>
      <c r="R29" s="71"/>
      <c r="S29" s="71"/>
      <c r="T29" s="71"/>
      <c r="U29" s="71"/>
      <c r="V29" s="71"/>
      <c r="W29" s="71"/>
      <c r="X29" s="71"/>
      <c r="Y29" s="71"/>
      <c r="Z29" s="71"/>
      <c r="AA29" s="71"/>
      <c r="AB29" s="71"/>
      <c r="AC29" s="71"/>
      <c r="AD29" s="71"/>
      <c r="AE29" s="71"/>
      <c r="AF29" s="71"/>
      <c r="AG29" s="71"/>
      <c r="AH29" s="71"/>
      <c r="AI29" s="71"/>
      <c r="AJ29" s="71"/>
      <c r="AK29" s="71"/>
      <c r="AL29" s="71"/>
      <c r="AM29" s="71"/>
      <c r="AN29" s="71"/>
      <c r="AO29" s="71"/>
      <c r="AP29" s="71"/>
      <c r="AQ29" s="71"/>
      <c r="AR29" s="71"/>
      <c r="AS29" s="71"/>
      <c r="AT29" s="71"/>
      <c r="AU29" s="71"/>
      <c r="AV29" s="71"/>
      <c r="AW29" s="71"/>
      <c r="AX29" s="71"/>
      <c r="AY29" s="71"/>
      <c r="AZ29" s="71"/>
      <c r="BA29" s="71"/>
      <c r="BB29" s="71"/>
      <c r="BC29" s="71"/>
      <c r="BD29" s="71"/>
      <c r="BE29" s="71"/>
      <c r="BF29" s="71"/>
      <c r="BG29" s="71"/>
      <c r="BH29" s="71"/>
      <c r="BI29" s="71"/>
      <c r="BJ29" s="71"/>
      <c r="BK29" s="71"/>
      <c r="BL29" s="71"/>
      <c r="BM29" s="71"/>
      <c r="BN29" s="71"/>
      <c r="BO29" s="71"/>
      <c r="BP29" s="71"/>
      <c r="BQ29" s="71"/>
      <c r="BR29" s="71"/>
      <c r="BS29" s="71"/>
      <c r="BT29" s="71"/>
      <c r="BU29" s="71"/>
      <c r="BV29" s="71"/>
      <c r="BW29" s="71"/>
      <c r="BX29" s="71"/>
      <c r="BY29" s="71"/>
      <c r="BZ29" s="71"/>
    </row>
    <row r="30" spans="1:78" s="44" customFormat="1" ht="45" customHeight="1">
      <c r="B30" s="66" t="s">
        <v>1077</v>
      </c>
      <c r="C30" s="46" t="s">
        <v>617</v>
      </c>
      <c r="D30" s="45">
        <v>6</v>
      </c>
      <c r="E30" s="55">
        <v>16.747499999999999</v>
      </c>
      <c r="F30" s="55">
        <v>29.99</v>
      </c>
      <c r="G30" s="251">
        <v>812257017973</v>
      </c>
      <c r="H30" s="251"/>
      <c r="I30" s="180"/>
      <c r="J30" s="298" t="s">
        <v>1078</v>
      </c>
      <c r="K30" s="43"/>
      <c r="L30" s="43"/>
      <c r="M30" s="43"/>
      <c r="N30" s="43"/>
      <c r="O30" s="43"/>
      <c r="P30" s="43"/>
      <c r="Q30" s="43"/>
      <c r="R30" s="43"/>
      <c r="S30" s="43"/>
      <c r="T30" s="43"/>
      <c r="U30" s="43"/>
      <c r="V30" s="43"/>
      <c r="W30" s="43"/>
      <c r="X30" s="43"/>
      <c r="Y30" s="43"/>
      <c r="Z30" s="43"/>
      <c r="AA30" s="43"/>
      <c r="AB30" s="43"/>
      <c r="AC30" s="43"/>
      <c r="AD30" s="43"/>
      <c r="AE30" s="43"/>
      <c r="AF30" s="43"/>
      <c r="AG30" s="43"/>
      <c r="AH30" s="43"/>
      <c r="AI30" s="43"/>
      <c r="AJ30" s="43"/>
      <c r="AK30" s="43"/>
      <c r="AL30" s="43"/>
      <c r="AM30" s="43"/>
      <c r="AN30" s="43"/>
      <c r="AO30" s="43"/>
      <c r="AP30" s="43"/>
      <c r="AQ30" s="43"/>
      <c r="AR30" s="43"/>
      <c r="AS30" s="43"/>
      <c r="AT30" s="43"/>
      <c r="AU30" s="43"/>
      <c r="AV30" s="43"/>
      <c r="AW30" s="43"/>
      <c r="AX30" s="43"/>
      <c r="AY30" s="43"/>
      <c r="AZ30" s="43"/>
      <c r="BA30" s="43"/>
      <c r="BB30" s="43"/>
      <c r="BC30" s="43"/>
      <c r="BD30" s="43"/>
      <c r="BE30" s="43"/>
      <c r="BF30" s="43"/>
      <c r="BG30" s="43"/>
      <c r="BH30" s="43"/>
      <c r="BI30" s="43"/>
      <c r="BJ30" s="43"/>
      <c r="BK30" s="43"/>
      <c r="BL30" s="43"/>
      <c r="BM30" s="43"/>
      <c r="BN30" s="43"/>
      <c r="BO30" s="43"/>
      <c r="BP30" s="43"/>
      <c r="BQ30" s="43"/>
      <c r="BR30" s="43"/>
      <c r="BS30" s="43"/>
      <c r="BT30" s="43"/>
      <c r="BU30" s="43"/>
      <c r="BV30" s="43"/>
      <c r="BW30" s="43"/>
      <c r="BX30" s="43"/>
      <c r="BY30" s="43"/>
      <c r="BZ30" s="43"/>
    </row>
    <row r="31" spans="1:78" s="44" customFormat="1" ht="45" customHeight="1">
      <c r="B31" s="66" t="s">
        <v>1086</v>
      </c>
      <c r="C31" s="46" t="s">
        <v>562</v>
      </c>
      <c r="D31" s="45">
        <v>6</v>
      </c>
      <c r="E31" s="55">
        <v>14.25</v>
      </c>
      <c r="F31" s="55">
        <v>24.99</v>
      </c>
      <c r="G31" s="251">
        <v>812257017959</v>
      </c>
      <c r="H31" s="251"/>
      <c r="I31" s="180"/>
      <c r="J31" s="298" t="s">
        <v>1088</v>
      </c>
      <c r="K31" s="43"/>
      <c r="L31" s="43"/>
      <c r="M31" s="43"/>
      <c r="N31" s="43"/>
      <c r="O31" s="43"/>
      <c r="P31" s="43"/>
      <c r="Q31" s="43"/>
      <c r="R31" s="43"/>
      <c r="S31" s="43"/>
      <c r="T31" s="43"/>
      <c r="U31" s="43"/>
      <c r="V31" s="43"/>
      <c r="W31" s="43"/>
      <c r="X31" s="43"/>
      <c r="Y31" s="43"/>
      <c r="Z31" s="43"/>
      <c r="AA31" s="43"/>
      <c r="AB31" s="43"/>
      <c r="AC31" s="43"/>
      <c r="AD31" s="43"/>
      <c r="AE31" s="43"/>
      <c r="AF31" s="43"/>
      <c r="AG31" s="43"/>
      <c r="AH31" s="43"/>
      <c r="AI31" s="43"/>
      <c r="AJ31" s="43"/>
      <c r="AK31" s="43"/>
      <c r="AL31" s="43"/>
      <c r="AM31" s="43"/>
      <c r="AN31" s="43"/>
      <c r="AO31" s="43"/>
      <c r="AP31" s="43"/>
      <c r="AQ31" s="43"/>
      <c r="AR31" s="43"/>
      <c r="AS31" s="43"/>
      <c r="AT31" s="43"/>
      <c r="AU31" s="43"/>
      <c r="AV31" s="43"/>
      <c r="AW31" s="43"/>
      <c r="AX31" s="43"/>
      <c r="AY31" s="43"/>
      <c r="AZ31" s="43"/>
      <c r="BA31" s="43"/>
      <c r="BB31" s="43"/>
      <c r="BC31" s="43"/>
      <c r="BD31" s="43"/>
      <c r="BE31" s="43"/>
      <c r="BF31" s="43"/>
      <c r="BG31" s="43"/>
      <c r="BH31" s="43"/>
      <c r="BI31" s="43"/>
      <c r="BJ31" s="43"/>
      <c r="BK31" s="43"/>
      <c r="BL31" s="43"/>
      <c r="BM31" s="43"/>
      <c r="BN31" s="43"/>
      <c r="BO31" s="43"/>
      <c r="BP31" s="43"/>
      <c r="BQ31" s="43"/>
      <c r="BR31" s="43"/>
      <c r="BS31" s="43"/>
      <c r="BT31" s="43"/>
      <c r="BU31" s="43"/>
      <c r="BV31" s="43"/>
      <c r="BW31" s="43"/>
      <c r="BX31" s="43"/>
      <c r="BY31" s="43"/>
      <c r="BZ31" s="43"/>
    </row>
    <row r="32" spans="1:78" s="44" customFormat="1" ht="45" customHeight="1">
      <c r="B32" s="66" t="s">
        <v>621</v>
      </c>
      <c r="C32" s="46" t="s">
        <v>606</v>
      </c>
      <c r="D32" s="45">
        <v>6</v>
      </c>
      <c r="E32" s="55">
        <v>21</v>
      </c>
      <c r="F32" s="55">
        <v>39.99</v>
      </c>
      <c r="G32" s="251">
        <v>812257017966</v>
      </c>
      <c r="H32" s="251"/>
      <c r="I32" s="180"/>
      <c r="J32" s="298" t="s">
        <v>1079</v>
      </c>
      <c r="K32" s="43"/>
      <c r="L32" s="43"/>
      <c r="M32" s="43"/>
      <c r="N32" s="43"/>
      <c r="O32" s="43"/>
      <c r="P32" s="43"/>
      <c r="Q32" s="43"/>
      <c r="R32" s="43"/>
      <c r="S32" s="43"/>
      <c r="T32" s="43"/>
      <c r="U32" s="43"/>
      <c r="V32" s="43"/>
      <c r="W32" s="43"/>
      <c r="X32" s="43"/>
      <c r="Y32" s="43"/>
      <c r="Z32" s="43"/>
      <c r="AA32" s="43"/>
      <c r="AB32" s="43"/>
      <c r="AC32" s="43"/>
      <c r="AD32" s="43"/>
      <c r="AE32" s="43"/>
      <c r="AF32" s="43"/>
      <c r="AG32" s="43"/>
      <c r="AH32" s="43"/>
      <c r="AI32" s="43"/>
      <c r="AJ32" s="43"/>
      <c r="AK32" s="43"/>
      <c r="AL32" s="43"/>
      <c r="AM32" s="43"/>
      <c r="AN32" s="43"/>
      <c r="AO32" s="43"/>
      <c r="AP32" s="43"/>
      <c r="AQ32" s="43"/>
      <c r="AR32" s="43"/>
      <c r="AS32" s="43"/>
      <c r="AT32" s="43"/>
      <c r="AU32" s="43"/>
      <c r="AV32" s="43"/>
      <c r="AW32" s="43"/>
      <c r="AX32" s="43"/>
      <c r="AY32" s="43"/>
      <c r="AZ32" s="43"/>
      <c r="BA32" s="43"/>
      <c r="BB32" s="43"/>
      <c r="BC32" s="43"/>
      <c r="BD32" s="43"/>
      <c r="BE32" s="43"/>
      <c r="BF32" s="43"/>
      <c r="BG32" s="43"/>
      <c r="BH32" s="43"/>
      <c r="BI32" s="43"/>
      <c r="BJ32" s="43"/>
      <c r="BK32" s="43"/>
      <c r="BL32" s="43"/>
      <c r="BM32" s="43"/>
      <c r="BN32" s="43"/>
      <c r="BO32" s="43"/>
      <c r="BP32" s="43"/>
      <c r="BQ32" s="43"/>
      <c r="BR32" s="43"/>
      <c r="BS32" s="43"/>
      <c r="BT32" s="43"/>
      <c r="BU32" s="43"/>
      <c r="BV32" s="43"/>
      <c r="BW32" s="43"/>
      <c r="BX32" s="43"/>
      <c r="BY32" s="43"/>
      <c r="BZ32" s="43"/>
    </row>
    <row r="33" spans="2:78" s="44" customFormat="1" ht="45" customHeight="1">
      <c r="B33" s="66" t="s">
        <v>76</v>
      </c>
      <c r="C33" s="46" t="s">
        <v>77</v>
      </c>
      <c r="D33" s="45">
        <v>6</v>
      </c>
      <c r="E33" s="55">
        <v>24.95</v>
      </c>
      <c r="F33" s="55">
        <v>49.99</v>
      </c>
      <c r="G33" s="251">
        <v>812257013043</v>
      </c>
      <c r="H33" s="251"/>
      <c r="I33" s="180"/>
      <c r="J33" s="298" t="s">
        <v>1379</v>
      </c>
      <c r="K33" s="43"/>
      <c r="L33" s="43"/>
      <c r="M33" s="43"/>
      <c r="N33" s="43"/>
      <c r="O33" s="43"/>
      <c r="P33" s="43"/>
      <c r="Q33" s="43"/>
      <c r="R33" s="43"/>
      <c r="S33" s="43"/>
      <c r="T33" s="43"/>
      <c r="U33" s="43"/>
      <c r="V33" s="43"/>
      <c r="W33" s="43"/>
      <c r="X33" s="43"/>
      <c r="Y33" s="43"/>
      <c r="Z33" s="43"/>
      <c r="AA33" s="43"/>
      <c r="AB33" s="43"/>
      <c r="AC33" s="43"/>
      <c r="AD33" s="43"/>
      <c r="AE33" s="43"/>
      <c r="AF33" s="43"/>
      <c r="AG33" s="43"/>
      <c r="AH33" s="43"/>
      <c r="AI33" s="43"/>
      <c r="AJ33" s="43"/>
      <c r="AK33" s="43"/>
      <c r="AL33" s="43"/>
      <c r="AM33" s="43"/>
      <c r="AN33" s="43"/>
      <c r="AO33" s="43"/>
      <c r="AP33" s="43"/>
      <c r="AQ33" s="43"/>
      <c r="AR33" s="43"/>
      <c r="AS33" s="43"/>
      <c r="AT33" s="43"/>
      <c r="AU33" s="43"/>
      <c r="AV33" s="43"/>
      <c r="AW33" s="43"/>
      <c r="AX33" s="43"/>
      <c r="AY33" s="43"/>
      <c r="AZ33" s="43"/>
      <c r="BA33" s="43"/>
      <c r="BB33" s="43"/>
      <c r="BC33" s="43"/>
      <c r="BD33" s="43"/>
      <c r="BE33" s="43"/>
      <c r="BF33" s="43"/>
      <c r="BG33" s="43"/>
      <c r="BH33" s="43"/>
      <c r="BI33" s="43"/>
      <c r="BJ33" s="43"/>
      <c r="BK33" s="43"/>
      <c r="BL33" s="43"/>
      <c r="BM33" s="43"/>
      <c r="BN33" s="43"/>
      <c r="BO33" s="43"/>
      <c r="BP33" s="43"/>
      <c r="BQ33" s="43"/>
      <c r="BR33" s="43"/>
      <c r="BS33" s="43"/>
      <c r="BT33" s="43"/>
      <c r="BU33" s="43"/>
      <c r="BV33" s="43"/>
      <c r="BW33" s="43"/>
      <c r="BX33" s="43"/>
      <c r="BY33" s="43"/>
      <c r="BZ33" s="43"/>
    </row>
    <row r="34" spans="2:78" s="44" customFormat="1" ht="45" customHeight="1">
      <c r="B34" s="66" t="s">
        <v>618</v>
      </c>
      <c r="C34" s="46" t="s">
        <v>603</v>
      </c>
      <c r="D34" s="45">
        <v>6</v>
      </c>
      <c r="E34" s="55">
        <v>25.95</v>
      </c>
      <c r="F34" s="55">
        <v>39.99</v>
      </c>
      <c r="G34" s="251">
        <v>812257017980</v>
      </c>
      <c r="H34" s="251"/>
      <c r="I34" s="180"/>
      <c r="J34" s="298" t="s">
        <v>1076</v>
      </c>
      <c r="K34" s="43"/>
      <c r="L34" s="43"/>
      <c r="M34" s="43"/>
      <c r="N34" s="43"/>
      <c r="O34" s="43"/>
      <c r="P34" s="43"/>
      <c r="Q34" s="43"/>
      <c r="R34" s="43"/>
      <c r="S34" s="43"/>
      <c r="T34" s="43"/>
      <c r="U34" s="43"/>
      <c r="V34" s="43"/>
      <c r="W34" s="43"/>
      <c r="X34" s="43"/>
      <c r="Y34" s="43"/>
      <c r="Z34" s="43"/>
      <c r="AA34" s="43"/>
      <c r="AB34" s="43"/>
      <c r="AC34" s="43"/>
      <c r="AD34" s="43"/>
      <c r="AE34" s="43"/>
      <c r="AF34" s="43"/>
      <c r="AG34" s="43"/>
      <c r="AH34" s="43"/>
      <c r="AI34" s="43"/>
      <c r="AJ34" s="43"/>
      <c r="AK34" s="43"/>
      <c r="AL34" s="43"/>
      <c r="AM34" s="43"/>
      <c r="AN34" s="43"/>
      <c r="AO34" s="43"/>
      <c r="AP34" s="43"/>
      <c r="AQ34" s="43"/>
      <c r="AR34" s="43"/>
      <c r="AS34" s="43"/>
      <c r="AT34" s="43"/>
      <c r="AU34" s="43"/>
      <c r="AV34" s="43"/>
      <c r="AW34" s="43"/>
      <c r="AX34" s="43"/>
      <c r="AY34" s="43"/>
      <c r="AZ34" s="43"/>
      <c r="BA34" s="43"/>
      <c r="BB34" s="43"/>
      <c r="BC34" s="43"/>
      <c r="BD34" s="43"/>
      <c r="BE34" s="43"/>
      <c r="BF34" s="43"/>
      <c r="BG34" s="43"/>
      <c r="BH34" s="43"/>
      <c r="BI34" s="43"/>
      <c r="BJ34" s="43"/>
      <c r="BK34" s="43"/>
      <c r="BL34" s="43"/>
      <c r="BM34" s="43"/>
      <c r="BN34" s="43"/>
      <c r="BO34" s="43"/>
      <c r="BP34" s="43"/>
      <c r="BQ34" s="43"/>
      <c r="BR34" s="43"/>
      <c r="BS34" s="43"/>
      <c r="BT34" s="43"/>
      <c r="BU34" s="43"/>
      <c r="BV34" s="43"/>
      <c r="BW34" s="43"/>
      <c r="BX34" s="43"/>
      <c r="BY34" s="43"/>
      <c r="BZ34" s="43"/>
    </row>
    <row r="35" spans="2:78" s="44" customFormat="1" ht="45" customHeight="1">
      <c r="B35" s="248" t="s">
        <v>78</v>
      </c>
      <c r="C35" s="249" t="s">
        <v>607</v>
      </c>
      <c r="D35" s="382">
        <v>6</v>
      </c>
      <c r="E35" s="68">
        <v>49.35</v>
      </c>
      <c r="F35" s="68">
        <v>79.989999999999995</v>
      </c>
      <c r="G35" s="388">
        <v>812257013562</v>
      </c>
      <c r="H35" s="251"/>
      <c r="I35" s="180"/>
      <c r="J35" s="298" t="s">
        <v>1091</v>
      </c>
      <c r="K35" s="43"/>
      <c r="L35" s="43"/>
      <c r="M35" s="43"/>
      <c r="N35" s="43"/>
      <c r="O35" s="43"/>
      <c r="P35" s="43"/>
      <c r="Q35" s="43"/>
      <c r="R35" s="43"/>
      <c r="S35" s="43"/>
      <c r="T35" s="43"/>
      <c r="U35" s="43"/>
      <c r="V35" s="43"/>
      <c r="W35" s="43"/>
      <c r="X35" s="43"/>
      <c r="Y35" s="43"/>
      <c r="Z35" s="43"/>
      <c r="AA35" s="43"/>
      <c r="AB35" s="43"/>
      <c r="AC35" s="43"/>
      <c r="AD35" s="43"/>
      <c r="AE35" s="43"/>
      <c r="AF35" s="43"/>
      <c r="AG35" s="43"/>
      <c r="AH35" s="43"/>
      <c r="AI35" s="43"/>
      <c r="AJ35" s="43"/>
      <c r="AK35" s="43"/>
      <c r="AL35" s="43"/>
      <c r="AM35" s="43"/>
      <c r="AN35" s="43"/>
      <c r="AO35" s="43"/>
      <c r="AP35" s="43"/>
      <c r="AQ35" s="43"/>
      <c r="AR35" s="43"/>
      <c r="AS35" s="43"/>
      <c r="AT35" s="43"/>
      <c r="AU35" s="43"/>
      <c r="AV35" s="43"/>
      <c r="AW35" s="43"/>
      <c r="AX35" s="43"/>
      <c r="AY35" s="43"/>
      <c r="AZ35" s="43"/>
      <c r="BA35" s="43"/>
      <c r="BB35" s="43"/>
      <c r="BC35" s="43"/>
      <c r="BD35" s="43"/>
      <c r="BE35" s="43"/>
      <c r="BF35" s="43"/>
      <c r="BG35" s="43"/>
      <c r="BH35" s="43"/>
      <c r="BI35" s="43"/>
      <c r="BJ35" s="43"/>
      <c r="BK35" s="43"/>
      <c r="BL35" s="43"/>
      <c r="BM35" s="43"/>
      <c r="BN35" s="43"/>
      <c r="BO35" s="43"/>
      <c r="BP35" s="43"/>
      <c r="BQ35" s="43"/>
      <c r="BR35" s="43"/>
      <c r="BS35" s="43"/>
      <c r="BT35" s="43"/>
      <c r="BU35" s="43"/>
      <c r="BV35" s="43"/>
      <c r="BW35" s="43"/>
      <c r="BX35" s="43"/>
      <c r="BY35" s="43"/>
      <c r="BZ35" s="43"/>
    </row>
    <row r="36" spans="2:78" s="44" customFormat="1" ht="45" customHeight="1">
      <c r="B36" s="248" t="s">
        <v>81</v>
      </c>
      <c r="C36" s="249" t="s">
        <v>610</v>
      </c>
      <c r="D36" s="382">
        <v>4</v>
      </c>
      <c r="E36" s="68">
        <v>34.950000000000003</v>
      </c>
      <c r="F36" s="68">
        <v>69.989999999999995</v>
      </c>
      <c r="G36" s="391">
        <v>812257013098</v>
      </c>
      <c r="H36" s="251"/>
      <c r="I36" s="180"/>
      <c r="J36" s="298" t="s">
        <v>1092</v>
      </c>
      <c r="K36" s="43"/>
      <c r="L36" s="43"/>
      <c r="M36" s="43"/>
      <c r="N36" s="43"/>
      <c r="O36" s="43"/>
      <c r="P36" s="43"/>
      <c r="Q36" s="43"/>
      <c r="R36" s="43"/>
      <c r="S36" s="43"/>
      <c r="T36" s="43"/>
      <c r="U36" s="43"/>
      <c r="V36" s="43"/>
      <c r="W36" s="43"/>
      <c r="X36" s="43"/>
      <c r="Y36" s="43"/>
      <c r="Z36" s="43"/>
      <c r="AA36" s="43"/>
      <c r="AB36" s="43"/>
      <c r="AC36" s="43"/>
      <c r="AD36" s="43"/>
      <c r="AE36" s="43"/>
      <c r="AF36" s="43"/>
      <c r="AG36" s="43"/>
      <c r="AH36" s="43"/>
      <c r="AI36" s="43"/>
      <c r="AJ36" s="43"/>
      <c r="AK36" s="43"/>
      <c r="AL36" s="43"/>
      <c r="AM36" s="43"/>
      <c r="AN36" s="43"/>
      <c r="AO36" s="43"/>
      <c r="AP36" s="43"/>
      <c r="AQ36" s="43"/>
      <c r="AR36" s="43"/>
      <c r="AS36" s="43"/>
      <c r="AT36" s="43"/>
      <c r="AU36" s="43"/>
      <c r="AV36" s="43"/>
      <c r="AW36" s="43"/>
      <c r="AX36" s="43"/>
      <c r="AY36" s="43"/>
      <c r="AZ36" s="43"/>
      <c r="BA36" s="43"/>
      <c r="BB36" s="43"/>
      <c r="BC36" s="43"/>
      <c r="BD36" s="43"/>
      <c r="BE36" s="43"/>
      <c r="BF36" s="43"/>
      <c r="BG36" s="43"/>
      <c r="BH36" s="43"/>
      <c r="BI36" s="43"/>
      <c r="BJ36" s="43"/>
      <c r="BK36" s="43"/>
      <c r="BL36" s="43"/>
      <c r="BM36" s="43"/>
      <c r="BN36" s="43"/>
      <c r="BO36" s="43"/>
      <c r="BP36" s="43"/>
      <c r="BQ36" s="43"/>
      <c r="BR36" s="43"/>
      <c r="BS36" s="43"/>
      <c r="BT36" s="43"/>
      <c r="BU36" s="43"/>
      <c r="BV36" s="43"/>
      <c r="BW36" s="43"/>
      <c r="BX36" s="43"/>
      <c r="BY36" s="43"/>
      <c r="BZ36" s="43"/>
    </row>
    <row r="37" spans="2:78" s="44" customFormat="1" ht="60" customHeight="1">
      <c r="B37" s="44" t="s">
        <v>899</v>
      </c>
      <c r="C37" s="46" t="s">
        <v>985</v>
      </c>
      <c r="D37" s="44">
        <v>4</v>
      </c>
      <c r="E37" s="55">
        <v>80.79225000000001</v>
      </c>
      <c r="F37" s="55">
        <v>139.99</v>
      </c>
      <c r="G37" s="250">
        <v>812257019991</v>
      </c>
      <c r="H37" s="251"/>
      <c r="I37" s="180"/>
      <c r="J37" s="298" t="s">
        <v>1094</v>
      </c>
      <c r="K37" s="43"/>
      <c r="L37" s="43"/>
      <c r="M37" s="43"/>
      <c r="N37" s="43"/>
      <c r="O37" s="43"/>
      <c r="P37" s="43"/>
      <c r="Q37" s="43"/>
      <c r="R37" s="43"/>
      <c r="S37" s="43"/>
      <c r="T37" s="43"/>
      <c r="U37" s="43"/>
      <c r="V37" s="43"/>
      <c r="W37" s="43"/>
      <c r="X37" s="43"/>
      <c r="Y37" s="43"/>
      <c r="Z37" s="43"/>
      <c r="AA37" s="43"/>
      <c r="AB37" s="43"/>
      <c r="AC37" s="43"/>
      <c r="AD37" s="43"/>
      <c r="AE37" s="43"/>
      <c r="AF37" s="43"/>
      <c r="AG37" s="43"/>
      <c r="AH37" s="43"/>
      <c r="AI37" s="43"/>
      <c r="AJ37" s="43"/>
      <c r="AK37" s="43"/>
      <c r="AL37" s="43"/>
      <c r="AM37" s="43"/>
      <c r="AN37" s="43"/>
      <c r="AO37" s="43"/>
      <c r="AP37" s="43"/>
      <c r="AQ37" s="43"/>
      <c r="AR37" s="43"/>
      <c r="AS37" s="43"/>
      <c r="AT37" s="43"/>
      <c r="AU37" s="43"/>
      <c r="AV37" s="43"/>
      <c r="AW37" s="43"/>
      <c r="AX37" s="43"/>
      <c r="AY37" s="43"/>
      <c r="AZ37" s="43"/>
      <c r="BA37" s="43"/>
      <c r="BB37" s="43"/>
      <c r="BC37" s="43"/>
      <c r="BD37" s="43"/>
      <c r="BE37" s="43"/>
      <c r="BF37" s="43"/>
      <c r="BG37" s="43"/>
      <c r="BH37" s="43"/>
      <c r="BI37" s="43"/>
      <c r="BJ37" s="43"/>
      <c r="BK37" s="43"/>
      <c r="BL37" s="43"/>
      <c r="BM37" s="43"/>
      <c r="BN37" s="43"/>
      <c r="BO37" s="43"/>
      <c r="BP37" s="43"/>
      <c r="BQ37" s="43"/>
      <c r="BR37" s="43"/>
      <c r="BS37" s="43"/>
      <c r="BT37" s="43"/>
      <c r="BU37" s="43"/>
      <c r="BV37" s="43"/>
      <c r="BW37" s="43"/>
      <c r="BX37" s="43"/>
      <c r="BY37" s="43"/>
      <c r="BZ37" s="43"/>
    </row>
    <row r="38" spans="2:78" s="44" customFormat="1" ht="60" customHeight="1">
      <c r="B38" s="66" t="s">
        <v>1138</v>
      </c>
      <c r="C38" s="46" t="s">
        <v>1139</v>
      </c>
      <c r="D38" s="45">
        <v>4</v>
      </c>
      <c r="E38" s="55">
        <v>38.5</v>
      </c>
      <c r="F38" s="55">
        <v>59.99</v>
      </c>
      <c r="G38" s="389">
        <v>811803032002</v>
      </c>
      <c r="H38" s="251"/>
      <c r="I38" s="180"/>
      <c r="J38" s="298" t="s">
        <v>1405</v>
      </c>
      <c r="K38" s="43"/>
      <c r="L38" s="43"/>
      <c r="M38" s="43"/>
      <c r="N38" s="43"/>
      <c r="O38" s="43"/>
      <c r="P38" s="43"/>
      <c r="Q38" s="43"/>
      <c r="R38" s="43"/>
      <c r="S38" s="43"/>
      <c r="T38" s="43"/>
      <c r="U38" s="43"/>
      <c r="V38" s="43"/>
      <c r="W38" s="43"/>
      <c r="X38" s="43"/>
      <c r="Y38" s="43"/>
      <c r="Z38" s="43"/>
      <c r="AA38" s="43"/>
      <c r="AB38" s="43"/>
      <c r="AC38" s="43"/>
      <c r="AD38" s="43"/>
      <c r="AE38" s="43"/>
      <c r="AF38" s="43"/>
      <c r="AG38" s="43"/>
      <c r="AH38" s="43"/>
      <c r="AI38" s="43"/>
      <c r="AJ38" s="43"/>
      <c r="AK38" s="43"/>
      <c r="AL38" s="43"/>
      <c r="AM38" s="43"/>
      <c r="AN38" s="43"/>
      <c r="AO38" s="43"/>
      <c r="AP38" s="43"/>
      <c r="AQ38" s="43"/>
      <c r="AR38" s="43"/>
      <c r="AS38" s="43"/>
      <c r="AT38" s="43"/>
      <c r="AU38" s="43"/>
      <c r="AV38" s="43"/>
      <c r="AW38" s="43"/>
      <c r="AX38" s="43"/>
      <c r="AY38" s="43"/>
      <c r="AZ38" s="43"/>
      <c r="BA38" s="43"/>
      <c r="BB38" s="43"/>
      <c r="BC38" s="43"/>
      <c r="BD38" s="43"/>
      <c r="BE38" s="43"/>
      <c r="BF38" s="43"/>
      <c r="BG38" s="43"/>
      <c r="BH38" s="43"/>
      <c r="BI38" s="43"/>
      <c r="BJ38" s="43"/>
      <c r="BK38" s="43"/>
      <c r="BL38" s="43"/>
      <c r="BM38" s="43"/>
      <c r="BN38" s="43"/>
      <c r="BO38" s="43"/>
      <c r="BP38" s="43"/>
      <c r="BQ38" s="43"/>
      <c r="BR38" s="43"/>
      <c r="BS38" s="43"/>
      <c r="BT38" s="43"/>
      <c r="BU38" s="43"/>
      <c r="BV38" s="43"/>
      <c r="BW38" s="43"/>
      <c r="BX38" s="43"/>
      <c r="BY38" s="43"/>
      <c r="BZ38" s="43"/>
    </row>
    <row r="39" spans="2:78" s="44" customFormat="1" ht="60" customHeight="1">
      <c r="B39" s="66" t="s">
        <v>1140</v>
      </c>
      <c r="C39" s="46" t="s">
        <v>1165</v>
      </c>
      <c r="D39" s="45">
        <v>6</v>
      </c>
      <c r="E39" s="55">
        <v>16</v>
      </c>
      <c r="F39" s="55">
        <v>29.99</v>
      </c>
      <c r="G39" s="389">
        <v>812257015634</v>
      </c>
      <c r="H39" s="251"/>
      <c r="I39" s="177"/>
      <c r="J39" s="298" t="s">
        <v>1402</v>
      </c>
      <c r="K39" s="43"/>
      <c r="L39" s="43"/>
      <c r="M39" s="43"/>
      <c r="N39" s="43"/>
      <c r="O39" s="43"/>
      <c r="P39" s="43"/>
      <c r="Q39" s="43"/>
      <c r="R39" s="43"/>
      <c r="S39" s="43"/>
      <c r="T39" s="43"/>
      <c r="U39" s="43"/>
      <c r="V39" s="43"/>
      <c r="W39" s="43"/>
      <c r="X39" s="43"/>
      <c r="Y39" s="43"/>
      <c r="Z39" s="43"/>
      <c r="AA39" s="43"/>
      <c r="AB39" s="43"/>
      <c r="AC39" s="43"/>
      <c r="AD39" s="43"/>
      <c r="AE39" s="43"/>
      <c r="AF39" s="43"/>
      <c r="AG39" s="43"/>
      <c r="AH39" s="43"/>
      <c r="AI39" s="43"/>
      <c r="AJ39" s="43"/>
      <c r="AK39" s="43"/>
      <c r="AL39" s="43"/>
      <c r="AM39" s="43"/>
      <c r="AN39" s="43"/>
      <c r="AO39" s="43"/>
      <c r="AP39" s="43"/>
      <c r="AQ39" s="43"/>
      <c r="AR39" s="43"/>
      <c r="AS39" s="43"/>
      <c r="AT39" s="43"/>
      <c r="AU39" s="43"/>
      <c r="AV39" s="43"/>
      <c r="AW39" s="43"/>
      <c r="AX39" s="43"/>
      <c r="AY39" s="43"/>
      <c r="AZ39" s="43"/>
      <c r="BA39" s="43"/>
      <c r="BB39" s="43"/>
      <c r="BC39" s="43"/>
      <c r="BD39" s="43"/>
      <c r="BE39" s="43"/>
      <c r="BF39" s="43"/>
      <c r="BG39" s="43"/>
      <c r="BH39" s="43"/>
      <c r="BI39" s="43"/>
      <c r="BJ39" s="43"/>
      <c r="BK39" s="43"/>
      <c r="BL39" s="43"/>
      <c r="BM39" s="43"/>
      <c r="BN39" s="43"/>
      <c r="BO39" s="43"/>
      <c r="BP39" s="43"/>
      <c r="BQ39" s="43"/>
      <c r="BR39" s="43"/>
      <c r="BS39" s="43"/>
      <c r="BT39" s="43"/>
      <c r="BU39" s="43"/>
      <c r="BV39" s="43"/>
      <c r="BW39" s="43"/>
      <c r="BX39" s="43"/>
      <c r="BY39" s="43"/>
      <c r="BZ39" s="43"/>
    </row>
    <row r="40" spans="2:78" s="44" customFormat="1" ht="60" customHeight="1">
      <c r="B40" s="66" t="s">
        <v>1027</v>
      </c>
      <c r="C40" s="46" t="s">
        <v>962</v>
      </c>
      <c r="D40" s="45">
        <v>6</v>
      </c>
      <c r="E40" s="55">
        <v>11.95</v>
      </c>
      <c r="F40" s="55">
        <v>24.99</v>
      </c>
      <c r="G40" s="389">
        <v>812257019847</v>
      </c>
      <c r="H40" s="251"/>
      <c r="I40" s="180"/>
      <c r="J40" s="298" t="s">
        <v>1100</v>
      </c>
      <c r="K40" s="43"/>
      <c r="L40" s="43"/>
      <c r="M40" s="43"/>
      <c r="N40" s="43"/>
      <c r="O40" s="43"/>
      <c r="P40" s="43"/>
      <c r="Q40" s="43"/>
      <c r="R40" s="43"/>
      <c r="S40" s="43"/>
      <c r="T40" s="43"/>
      <c r="U40" s="43"/>
      <c r="V40" s="43"/>
      <c r="W40" s="43"/>
      <c r="X40" s="43"/>
      <c r="Y40" s="43"/>
      <c r="Z40" s="43"/>
      <c r="AA40" s="43"/>
      <c r="AB40" s="43"/>
      <c r="AC40" s="43"/>
      <c r="AD40" s="43"/>
      <c r="AE40" s="43"/>
      <c r="AF40" s="43"/>
      <c r="AG40" s="43"/>
      <c r="AH40" s="43"/>
      <c r="AI40" s="43"/>
      <c r="AJ40" s="43"/>
      <c r="AK40" s="43"/>
      <c r="AL40" s="43"/>
      <c r="AM40" s="43"/>
      <c r="AN40" s="43"/>
      <c r="AO40" s="43"/>
      <c r="AP40" s="43"/>
      <c r="AQ40" s="43"/>
      <c r="AR40" s="43"/>
      <c r="AS40" s="43"/>
      <c r="AT40" s="43"/>
      <c r="AU40" s="43"/>
      <c r="AV40" s="43"/>
      <c r="AW40" s="43"/>
      <c r="AX40" s="43"/>
      <c r="AY40" s="43"/>
      <c r="AZ40" s="43"/>
      <c r="BA40" s="43"/>
      <c r="BB40" s="43"/>
      <c r="BC40" s="43"/>
      <c r="BD40" s="43"/>
      <c r="BE40" s="43"/>
      <c r="BF40" s="43"/>
      <c r="BG40" s="43"/>
      <c r="BH40" s="43"/>
      <c r="BI40" s="43"/>
      <c r="BJ40" s="43"/>
      <c r="BK40" s="43"/>
      <c r="BL40" s="43"/>
      <c r="BM40" s="43"/>
      <c r="BN40" s="43"/>
      <c r="BO40" s="43"/>
      <c r="BP40" s="43"/>
      <c r="BQ40" s="43"/>
      <c r="BR40" s="43"/>
      <c r="BS40" s="43"/>
      <c r="BT40" s="43"/>
      <c r="BU40" s="43"/>
      <c r="BV40" s="43"/>
      <c r="BW40" s="43"/>
      <c r="BX40" s="43"/>
      <c r="BY40" s="43"/>
      <c r="BZ40" s="43"/>
    </row>
    <row r="41" spans="2:78" s="44" customFormat="1" ht="52.5" customHeight="1">
      <c r="B41" s="603" t="s">
        <v>908</v>
      </c>
      <c r="C41" s="270" t="s">
        <v>611</v>
      </c>
      <c r="D41" s="604">
        <v>10</v>
      </c>
      <c r="E41" s="267">
        <v>5.0049999999999999</v>
      </c>
      <c r="F41" s="267">
        <v>8.99</v>
      </c>
      <c r="G41" s="605">
        <v>812257018512</v>
      </c>
      <c r="H41" s="271"/>
      <c r="I41" s="180"/>
      <c r="J41" s="298" t="s">
        <v>1129</v>
      </c>
      <c r="K41" s="43"/>
      <c r="L41" s="43"/>
      <c r="M41" s="43"/>
      <c r="N41" s="43"/>
      <c r="O41" s="43"/>
      <c r="P41" s="43"/>
      <c r="Q41" s="43"/>
      <c r="R41" s="43"/>
      <c r="S41" s="43"/>
      <c r="T41" s="43"/>
      <c r="U41" s="43"/>
      <c r="V41" s="43"/>
      <c r="W41" s="43"/>
      <c r="X41" s="43"/>
      <c r="Y41" s="43"/>
      <c r="Z41" s="43"/>
      <c r="AA41" s="43"/>
      <c r="AB41" s="43"/>
      <c r="AC41" s="43"/>
      <c r="AD41" s="43"/>
      <c r="AE41" s="43"/>
      <c r="AF41" s="43"/>
      <c r="AG41" s="43"/>
      <c r="AH41" s="43"/>
      <c r="AI41" s="43"/>
      <c r="AJ41" s="43"/>
      <c r="AK41" s="43"/>
      <c r="AL41" s="43"/>
      <c r="AM41" s="43"/>
      <c r="AN41" s="43"/>
      <c r="AO41" s="43"/>
      <c r="AP41" s="43"/>
      <c r="AQ41" s="43"/>
      <c r="AR41" s="43"/>
      <c r="AS41" s="43"/>
      <c r="AT41" s="43"/>
      <c r="AU41" s="43"/>
      <c r="AV41" s="43"/>
      <c r="AW41" s="43"/>
      <c r="AX41" s="43"/>
      <c r="AY41" s="43"/>
      <c r="AZ41" s="43"/>
      <c r="BA41" s="43"/>
      <c r="BB41" s="43"/>
      <c r="BC41" s="43"/>
      <c r="BD41" s="43"/>
      <c r="BE41" s="43"/>
      <c r="BF41" s="43"/>
      <c r="BG41" s="43"/>
      <c r="BH41" s="43"/>
      <c r="BI41" s="43"/>
      <c r="BJ41" s="43"/>
      <c r="BK41" s="43"/>
      <c r="BL41" s="43"/>
      <c r="BM41" s="43"/>
      <c r="BN41" s="43"/>
      <c r="BO41" s="43"/>
      <c r="BP41" s="43"/>
      <c r="BQ41" s="43"/>
      <c r="BR41" s="43"/>
      <c r="BS41" s="43"/>
      <c r="BT41" s="43"/>
      <c r="BU41" s="43"/>
      <c r="BV41" s="43"/>
      <c r="BW41" s="43"/>
      <c r="BX41" s="43"/>
      <c r="BY41" s="43"/>
      <c r="BZ41" s="43"/>
    </row>
    <row r="42" spans="2:78" s="44" customFormat="1" ht="52.5" customHeight="1">
      <c r="B42" s="66" t="s">
        <v>1045</v>
      </c>
      <c r="C42" s="46" t="s">
        <v>1046</v>
      </c>
      <c r="D42" s="45">
        <v>8</v>
      </c>
      <c r="E42" s="55">
        <v>4.95</v>
      </c>
      <c r="F42" s="55">
        <v>10.99</v>
      </c>
      <c r="G42" s="389">
        <v>811803033030</v>
      </c>
      <c r="H42" s="251"/>
      <c r="J42" s="441" t="s">
        <v>1432</v>
      </c>
      <c r="K42" s="43"/>
      <c r="L42" s="43"/>
      <c r="M42" s="43"/>
      <c r="N42" s="43"/>
      <c r="O42" s="43"/>
      <c r="P42" s="43"/>
      <c r="Q42" s="43"/>
      <c r="R42" s="43"/>
      <c r="S42" s="43"/>
      <c r="T42" s="43"/>
      <c r="U42" s="43"/>
      <c r="V42" s="43"/>
      <c r="W42" s="43"/>
      <c r="X42" s="43"/>
      <c r="Y42" s="43"/>
      <c r="Z42" s="43"/>
      <c r="AA42" s="43"/>
      <c r="AB42" s="43"/>
      <c r="AC42" s="43"/>
      <c r="AD42" s="43"/>
      <c r="AE42" s="43"/>
      <c r="AF42" s="43"/>
      <c r="AG42" s="43"/>
      <c r="AH42" s="43"/>
      <c r="AI42" s="43"/>
      <c r="AJ42" s="43"/>
      <c r="AK42" s="43"/>
      <c r="AL42" s="43"/>
      <c r="AM42" s="43"/>
      <c r="AN42" s="43"/>
      <c r="AO42" s="43"/>
      <c r="AP42" s="43"/>
      <c r="AQ42" s="43"/>
      <c r="AR42" s="43"/>
      <c r="AS42" s="43"/>
      <c r="AT42" s="43"/>
      <c r="AU42" s="43"/>
      <c r="AV42" s="43"/>
      <c r="AW42" s="43"/>
      <c r="AX42" s="43"/>
      <c r="AY42" s="43"/>
      <c r="AZ42" s="43"/>
      <c r="BA42" s="43"/>
      <c r="BB42" s="43"/>
      <c r="BC42" s="43"/>
      <c r="BD42" s="43"/>
      <c r="BE42" s="43"/>
      <c r="BF42" s="43"/>
      <c r="BG42" s="43"/>
      <c r="BH42" s="43"/>
      <c r="BI42" s="43"/>
      <c r="BJ42" s="43"/>
      <c r="BK42" s="43"/>
      <c r="BL42" s="43"/>
      <c r="BM42" s="43"/>
      <c r="BN42" s="43"/>
      <c r="BO42" s="43"/>
      <c r="BP42" s="43"/>
      <c r="BQ42" s="43"/>
      <c r="BR42" s="43"/>
      <c r="BS42" s="43"/>
      <c r="BT42" s="43"/>
      <c r="BU42" s="43"/>
      <c r="BV42" s="43"/>
      <c r="BW42" s="43"/>
      <c r="BX42" s="43"/>
      <c r="BY42" s="43"/>
      <c r="BZ42" s="43"/>
    </row>
    <row r="43" spans="2:78" s="44" customFormat="1" ht="52.5" customHeight="1">
      <c r="B43" s="248" t="s">
        <v>85</v>
      </c>
      <c r="C43" s="249" t="s">
        <v>609</v>
      </c>
      <c r="D43" s="382">
        <v>6</v>
      </c>
      <c r="E43" s="68">
        <v>87.95</v>
      </c>
      <c r="F43" s="68">
        <v>159.99</v>
      </c>
      <c r="G43" s="388">
        <v>812257015481</v>
      </c>
      <c r="H43" s="251"/>
      <c r="I43" s="180"/>
      <c r="J43" s="443" t="s">
        <v>1107</v>
      </c>
      <c r="K43" s="43"/>
      <c r="L43" s="43"/>
      <c r="M43" s="43"/>
      <c r="N43" s="43"/>
      <c r="O43" s="43"/>
      <c r="P43" s="43"/>
      <c r="Q43" s="43"/>
      <c r="R43" s="43"/>
      <c r="S43" s="43"/>
      <c r="T43" s="43"/>
      <c r="U43" s="43"/>
      <c r="V43" s="43"/>
      <c r="W43" s="43"/>
      <c r="X43" s="43"/>
      <c r="Y43" s="43"/>
      <c r="Z43" s="43"/>
      <c r="AA43" s="43"/>
      <c r="AB43" s="43"/>
      <c r="AC43" s="43"/>
      <c r="AD43" s="43"/>
      <c r="AE43" s="43"/>
      <c r="AF43" s="43"/>
      <c r="AG43" s="43"/>
      <c r="AH43" s="43"/>
      <c r="AI43" s="43"/>
      <c r="AJ43" s="43"/>
      <c r="AK43" s="43"/>
      <c r="AL43" s="43"/>
      <c r="AM43" s="43"/>
      <c r="AN43" s="43"/>
      <c r="AO43" s="43"/>
      <c r="AP43" s="43"/>
      <c r="AQ43" s="43"/>
      <c r="AR43" s="43"/>
      <c r="AS43" s="43"/>
      <c r="AT43" s="43"/>
      <c r="AU43" s="43"/>
      <c r="AV43" s="43"/>
      <c r="AW43" s="43"/>
      <c r="AX43" s="43"/>
      <c r="AY43" s="43"/>
      <c r="AZ43" s="43"/>
      <c r="BA43" s="43"/>
      <c r="BB43" s="43"/>
      <c r="BC43" s="43"/>
      <c r="BD43" s="43"/>
      <c r="BE43" s="43"/>
      <c r="BF43" s="43"/>
      <c r="BG43" s="43"/>
      <c r="BH43" s="43"/>
      <c r="BI43" s="43"/>
      <c r="BJ43" s="43"/>
      <c r="BK43" s="43"/>
      <c r="BL43" s="43"/>
      <c r="BM43" s="43"/>
      <c r="BN43" s="43"/>
      <c r="BO43" s="43"/>
      <c r="BP43" s="43"/>
      <c r="BQ43" s="43"/>
      <c r="BR43" s="43"/>
      <c r="BS43" s="43"/>
      <c r="BT43" s="43"/>
      <c r="BU43" s="43"/>
      <c r="BV43" s="43"/>
      <c r="BW43" s="43"/>
      <c r="BX43" s="43"/>
      <c r="BY43" s="43"/>
      <c r="BZ43" s="43"/>
    </row>
    <row r="44" spans="2:78" s="44" customFormat="1" ht="52.5" customHeight="1">
      <c r="B44" s="66" t="s">
        <v>1173</v>
      </c>
      <c r="C44" s="46" t="s">
        <v>1174</v>
      </c>
      <c r="D44" s="45">
        <v>4</v>
      </c>
      <c r="E44" s="55">
        <v>31.5</v>
      </c>
      <c r="F44" s="55">
        <v>59.99</v>
      </c>
      <c r="G44" s="251">
        <v>811803032088</v>
      </c>
      <c r="H44" s="251"/>
      <c r="I44" s="180"/>
      <c r="J44" s="298" t="s">
        <v>1409</v>
      </c>
      <c r="K44" s="43"/>
      <c r="L44" s="43"/>
      <c r="M44" s="43"/>
      <c r="N44" s="43"/>
      <c r="O44" s="43"/>
      <c r="P44" s="43"/>
      <c r="Q44" s="43"/>
      <c r="R44" s="43"/>
      <c r="S44" s="43"/>
      <c r="T44" s="43"/>
      <c r="U44" s="43"/>
      <c r="V44" s="43"/>
      <c r="W44" s="43"/>
      <c r="X44" s="43"/>
      <c r="Y44" s="43"/>
      <c r="Z44" s="43"/>
      <c r="AA44" s="43"/>
      <c r="AB44" s="43"/>
      <c r="AC44" s="43"/>
      <c r="AD44" s="43"/>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row>
    <row r="45" spans="2:78" s="44" customFormat="1" ht="52.5" customHeight="1">
      <c r="B45" s="66" t="s">
        <v>751</v>
      </c>
      <c r="C45" s="46" t="s">
        <v>962</v>
      </c>
      <c r="D45" s="45">
        <v>6</v>
      </c>
      <c r="E45" s="55">
        <v>5.95</v>
      </c>
      <c r="F45" s="55">
        <v>11.99</v>
      </c>
      <c r="G45" s="251">
        <v>812257019496</v>
      </c>
      <c r="H45" s="251"/>
      <c r="I45" s="180"/>
      <c r="J45" s="298" t="s">
        <v>1101</v>
      </c>
      <c r="K45" s="43"/>
      <c r="L45" s="43"/>
      <c r="M45" s="43"/>
      <c r="N45" s="43"/>
      <c r="O45" s="43"/>
      <c r="P45" s="43"/>
      <c r="Q45" s="43"/>
      <c r="R45" s="43"/>
      <c r="S45" s="43"/>
      <c r="T45" s="43"/>
      <c r="U45" s="43"/>
      <c r="V45" s="43"/>
      <c r="W45" s="43"/>
      <c r="X45" s="43"/>
      <c r="Y45" s="43"/>
      <c r="Z45" s="43"/>
      <c r="AA45" s="43"/>
      <c r="AB45" s="43"/>
      <c r="AC45" s="43"/>
      <c r="AD45" s="43"/>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row>
    <row r="46" spans="2:78" s="44" customFormat="1" ht="52.5" customHeight="1">
      <c r="B46" s="66" t="s">
        <v>1183</v>
      </c>
      <c r="C46" s="46" t="s">
        <v>1184</v>
      </c>
      <c r="D46" s="45">
        <v>6</v>
      </c>
      <c r="E46" s="55">
        <v>42</v>
      </c>
      <c r="F46" s="55">
        <v>79.95</v>
      </c>
      <c r="G46" s="389">
        <v>811803034310</v>
      </c>
      <c r="H46" s="389"/>
      <c r="I46" s="180"/>
      <c r="J46" s="298" t="s">
        <v>1397</v>
      </c>
      <c r="K46" s="43"/>
      <c r="L46" s="43"/>
      <c r="M46" s="43"/>
      <c r="N46" s="43"/>
      <c r="O46" s="43"/>
      <c r="P46" s="43"/>
      <c r="Q46" s="43"/>
      <c r="R46" s="43"/>
      <c r="S46" s="43"/>
      <c r="T46" s="43"/>
      <c r="U46" s="43"/>
      <c r="V46" s="43"/>
      <c r="W46" s="43"/>
      <c r="X46" s="43"/>
      <c r="Y46" s="43"/>
      <c r="Z46" s="43"/>
      <c r="AA46" s="43"/>
      <c r="AB46" s="43"/>
      <c r="AC46" s="43"/>
      <c r="AD46" s="43"/>
      <c r="AE46" s="43"/>
      <c r="AF46" s="43"/>
      <c r="AG46" s="43"/>
      <c r="AH46" s="43"/>
      <c r="AI46" s="43"/>
      <c r="AJ46" s="43"/>
      <c r="AK46" s="43"/>
      <c r="AL46" s="43"/>
      <c r="AM46" s="43"/>
      <c r="AN46" s="43"/>
      <c r="AO46" s="43"/>
      <c r="AP46" s="43"/>
      <c r="AQ46" s="43"/>
      <c r="AR46" s="43"/>
      <c r="AS46" s="43"/>
      <c r="AT46" s="43"/>
      <c r="AU46" s="43"/>
      <c r="AV46" s="43"/>
      <c r="AW46" s="43"/>
      <c r="AX46" s="43"/>
      <c r="AY46" s="43"/>
      <c r="AZ46" s="43"/>
      <c r="BA46" s="43"/>
      <c r="BB46" s="43"/>
      <c r="BC46" s="43"/>
      <c r="BD46" s="43"/>
      <c r="BE46" s="43"/>
      <c r="BF46" s="43"/>
      <c r="BG46" s="43"/>
      <c r="BH46" s="43"/>
      <c r="BI46" s="43"/>
      <c r="BJ46" s="43"/>
      <c r="BK46" s="43"/>
      <c r="BL46" s="43"/>
      <c r="BM46" s="43"/>
      <c r="BN46" s="43"/>
      <c r="BO46" s="43"/>
      <c r="BP46" s="43"/>
      <c r="BQ46" s="43"/>
      <c r="BR46" s="43"/>
      <c r="BS46" s="43"/>
      <c r="BT46" s="43"/>
      <c r="BU46" s="43"/>
      <c r="BV46" s="43"/>
      <c r="BW46" s="43"/>
      <c r="BX46" s="43"/>
      <c r="BY46" s="43"/>
      <c r="BZ46" s="43"/>
    </row>
    <row r="47" spans="2:78" s="44" customFormat="1" ht="52.5" customHeight="1">
      <c r="B47" s="66" t="s">
        <v>1185</v>
      </c>
      <c r="C47" s="46" t="s">
        <v>1186</v>
      </c>
      <c r="D47" s="45">
        <v>10</v>
      </c>
      <c r="E47" s="55">
        <v>75</v>
      </c>
      <c r="F47" s="55">
        <v>129.94999999999999</v>
      </c>
      <c r="G47" s="389">
        <v>811803034136</v>
      </c>
      <c r="H47" s="389"/>
      <c r="I47" s="180"/>
      <c r="J47" s="298" t="s">
        <v>1414</v>
      </c>
      <c r="K47" s="43"/>
      <c r="L47" s="43"/>
      <c r="M47" s="43"/>
      <c r="N47" s="43"/>
      <c r="O47" s="43"/>
      <c r="P47" s="43"/>
      <c r="Q47" s="43"/>
      <c r="R47" s="43"/>
      <c r="S47" s="43"/>
      <c r="T47" s="43"/>
      <c r="U47" s="43"/>
      <c r="V47" s="43"/>
      <c r="W47" s="43"/>
      <c r="X47" s="43"/>
      <c r="Y47" s="43"/>
      <c r="Z47" s="43"/>
      <c r="AA47" s="43"/>
      <c r="AB47" s="43"/>
      <c r="AC47" s="43"/>
      <c r="AD47" s="43"/>
      <c r="AE47" s="43"/>
      <c r="AF47" s="43"/>
      <c r="AG47" s="43"/>
      <c r="AH47" s="43"/>
      <c r="AI47" s="43"/>
      <c r="AJ47" s="43"/>
      <c r="AK47" s="43"/>
      <c r="AL47" s="43"/>
      <c r="AM47" s="43"/>
      <c r="AN47" s="43"/>
      <c r="AO47" s="43"/>
      <c r="AP47" s="43"/>
      <c r="AQ47" s="43"/>
      <c r="AR47" s="43"/>
      <c r="AS47" s="43"/>
      <c r="AT47" s="43"/>
      <c r="AU47" s="43"/>
      <c r="AV47" s="43"/>
      <c r="AW47" s="43"/>
      <c r="AX47" s="43"/>
      <c r="AY47" s="43"/>
      <c r="AZ47" s="43"/>
      <c r="BA47" s="43"/>
      <c r="BB47" s="43"/>
      <c r="BC47" s="43"/>
      <c r="BD47" s="43"/>
      <c r="BE47" s="43"/>
      <c r="BF47" s="43"/>
      <c r="BG47" s="43"/>
      <c r="BH47" s="43"/>
      <c r="BI47" s="43"/>
      <c r="BJ47" s="43"/>
      <c r="BK47" s="43"/>
      <c r="BL47" s="43"/>
      <c r="BM47" s="43"/>
      <c r="BN47" s="43"/>
      <c r="BO47" s="43"/>
      <c r="BP47" s="43"/>
      <c r="BQ47" s="43"/>
      <c r="BR47" s="43"/>
      <c r="BS47" s="43"/>
      <c r="BT47" s="43"/>
      <c r="BU47" s="43"/>
      <c r="BV47" s="43"/>
      <c r="BW47" s="43"/>
      <c r="BX47" s="43"/>
      <c r="BY47" s="43"/>
      <c r="BZ47" s="43"/>
    </row>
    <row r="48" spans="2:78" s="44" customFormat="1" ht="52.5" customHeight="1">
      <c r="B48" s="66" t="s">
        <v>1187</v>
      </c>
      <c r="C48" s="46" t="s">
        <v>1188</v>
      </c>
      <c r="D48" s="45">
        <v>10</v>
      </c>
      <c r="E48" s="55">
        <v>75</v>
      </c>
      <c r="F48" s="55">
        <v>129.94999999999999</v>
      </c>
      <c r="G48" s="389">
        <v>811803034143</v>
      </c>
      <c r="H48" s="389"/>
      <c r="I48" s="180"/>
      <c r="J48" s="298" t="s">
        <v>1415</v>
      </c>
      <c r="K48" s="43"/>
      <c r="L48" s="43"/>
      <c r="M48" s="43"/>
      <c r="N48" s="43"/>
      <c r="O48" s="43"/>
      <c r="P48" s="43"/>
      <c r="Q48" s="43"/>
      <c r="R48" s="43"/>
      <c r="S48" s="43"/>
      <c r="T48" s="43"/>
      <c r="U48" s="43"/>
      <c r="V48" s="43"/>
      <c r="W48" s="43"/>
      <c r="X48" s="43"/>
      <c r="Y48" s="43"/>
      <c r="Z48" s="43"/>
      <c r="AA48" s="43"/>
      <c r="AB48" s="43"/>
      <c r="AC48" s="43"/>
      <c r="AD48" s="43"/>
      <c r="AE48" s="43"/>
      <c r="AF48" s="43"/>
      <c r="AG48" s="43"/>
      <c r="AH48" s="43"/>
      <c r="AI48" s="43"/>
      <c r="AJ48" s="43"/>
      <c r="AK48" s="43"/>
      <c r="AL48" s="43"/>
      <c r="AM48" s="43"/>
      <c r="AN48" s="43"/>
      <c r="AO48" s="43"/>
      <c r="AP48" s="43"/>
      <c r="AQ48" s="43"/>
      <c r="AR48" s="43"/>
      <c r="AS48" s="43"/>
      <c r="AT48" s="43"/>
      <c r="AU48" s="43"/>
      <c r="AV48" s="43"/>
      <c r="AW48" s="43"/>
      <c r="AX48" s="43"/>
      <c r="AY48" s="43"/>
      <c r="AZ48" s="43"/>
      <c r="BA48" s="43"/>
      <c r="BB48" s="43"/>
      <c r="BC48" s="43"/>
      <c r="BD48" s="43"/>
      <c r="BE48" s="43"/>
      <c r="BF48" s="43"/>
      <c r="BG48" s="43"/>
      <c r="BH48" s="43"/>
      <c r="BI48" s="43"/>
      <c r="BJ48" s="43"/>
      <c r="BK48" s="43"/>
      <c r="BL48" s="43"/>
      <c r="BM48" s="43"/>
      <c r="BN48" s="43"/>
      <c r="BO48" s="43"/>
      <c r="BP48" s="43"/>
      <c r="BQ48" s="43"/>
      <c r="BR48" s="43"/>
      <c r="BS48" s="43"/>
      <c r="BT48" s="43"/>
      <c r="BU48" s="43"/>
      <c r="BV48" s="43"/>
      <c r="BW48" s="43"/>
      <c r="BX48" s="43"/>
      <c r="BY48" s="43"/>
      <c r="BZ48" s="43"/>
    </row>
    <row r="49" spans="1:78" s="44" customFormat="1" ht="52.5" customHeight="1">
      <c r="B49" s="66" t="s">
        <v>1189</v>
      </c>
      <c r="C49" s="46" t="s">
        <v>1190</v>
      </c>
      <c r="D49" s="45">
        <v>10</v>
      </c>
      <c r="E49" s="55">
        <v>99</v>
      </c>
      <c r="F49" s="55">
        <v>179.95</v>
      </c>
      <c r="G49" s="389">
        <v>811803034150</v>
      </c>
      <c r="H49" s="389"/>
      <c r="I49" s="180"/>
      <c r="J49" s="298" t="s">
        <v>1416</v>
      </c>
      <c r="K49" s="43"/>
      <c r="L49" s="43"/>
      <c r="M49" s="43"/>
      <c r="N49" s="43"/>
      <c r="O49" s="43"/>
      <c r="P49" s="43"/>
      <c r="Q49" s="43"/>
      <c r="R49" s="43"/>
      <c r="S49" s="43"/>
      <c r="T49" s="43"/>
      <c r="U49" s="43"/>
      <c r="V49" s="43"/>
      <c r="W49" s="43"/>
      <c r="X49" s="43"/>
      <c r="Y49" s="43"/>
      <c r="Z49" s="43"/>
      <c r="AA49" s="43"/>
      <c r="AB49" s="43"/>
      <c r="AC49" s="43"/>
      <c r="AD49" s="43"/>
      <c r="AE49" s="43"/>
      <c r="AF49" s="43"/>
      <c r="AG49" s="43"/>
      <c r="AH49" s="43"/>
      <c r="AI49" s="43"/>
      <c r="AJ49" s="43"/>
      <c r="AK49" s="43"/>
      <c r="AL49" s="43"/>
      <c r="AM49" s="43"/>
      <c r="AN49" s="43"/>
      <c r="AO49" s="43"/>
      <c r="AP49" s="43"/>
      <c r="AQ49" s="43"/>
      <c r="AR49" s="43"/>
      <c r="AS49" s="43"/>
      <c r="AT49" s="43"/>
      <c r="AU49" s="43"/>
      <c r="AV49" s="43"/>
      <c r="AW49" s="43"/>
      <c r="AX49" s="43"/>
      <c r="AY49" s="43"/>
      <c r="AZ49" s="43"/>
      <c r="BA49" s="43"/>
      <c r="BB49" s="43"/>
      <c r="BC49" s="43"/>
      <c r="BD49" s="43"/>
      <c r="BE49" s="43"/>
      <c r="BF49" s="43"/>
      <c r="BG49" s="43"/>
      <c r="BH49" s="43"/>
      <c r="BI49" s="43"/>
      <c r="BJ49" s="43"/>
      <c r="BK49" s="43"/>
      <c r="BL49" s="43"/>
      <c r="BM49" s="43"/>
      <c r="BN49" s="43"/>
      <c r="BO49" s="43"/>
      <c r="BP49" s="43"/>
      <c r="BQ49" s="43"/>
      <c r="BR49" s="43"/>
      <c r="BS49" s="43"/>
      <c r="BT49" s="43"/>
      <c r="BU49" s="43"/>
      <c r="BV49" s="43"/>
      <c r="BW49" s="43"/>
      <c r="BX49" s="43"/>
      <c r="BY49" s="43"/>
      <c r="BZ49" s="43"/>
    </row>
    <row r="50" spans="1:78" s="44" customFormat="1" ht="52.5" customHeight="1">
      <c r="B50" s="66" t="s">
        <v>1191</v>
      </c>
      <c r="C50" s="46" t="s">
        <v>1192</v>
      </c>
      <c r="D50" s="45">
        <v>10</v>
      </c>
      <c r="E50" s="55">
        <v>99</v>
      </c>
      <c r="F50" s="55">
        <v>179.95</v>
      </c>
      <c r="G50" s="389">
        <v>811803034167</v>
      </c>
      <c r="H50" s="389"/>
      <c r="I50" s="180"/>
      <c r="J50" s="298" t="s">
        <v>1417</v>
      </c>
      <c r="K50" s="43"/>
      <c r="L50" s="43"/>
      <c r="M50" s="43"/>
      <c r="N50" s="43"/>
      <c r="O50" s="43"/>
      <c r="P50" s="43"/>
      <c r="Q50" s="43"/>
      <c r="R50" s="43"/>
      <c r="S50" s="43"/>
      <c r="T50" s="43"/>
      <c r="U50" s="43"/>
      <c r="V50" s="43"/>
      <c r="W50" s="43"/>
      <c r="X50" s="43"/>
      <c r="Y50" s="43"/>
      <c r="Z50" s="43"/>
      <c r="AA50" s="43"/>
      <c r="AB50" s="43"/>
      <c r="AC50" s="43"/>
      <c r="AD50" s="43"/>
      <c r="AE50" s="43"/>
      <c r="AF50" s="43"/>
      <c r="AG50" s="43"/>
      <c r="AH50" s="43"/>
      <c r="AI50" s="43"/>
      <c r="AJ50" s="43"/>
      <c r="AK50" s="43"/>
      <c r="AL50" s="43"/>
      <c r="AM50" s="43"/>
      <c r="AN50" s="43"/>
      <c r="AO50" s="43"/>
      <c r="AP50" s="43"/>
      <c r="AQ50" s="43"/>
      <c r="AR50" s="43"/>
      <c r="AS50" s="43"/>
      <c r="AT50" s="43"/>
      <c r="AU50" s="43"/>
      <c r="AV50" s="43"/>
      <c r="AW50" s="43"/>
      <c r="AX50" s="43"/>
      <c r="AY50" s="43"/>
      <c r="AZ50" s="43"/>
      <c r="BA50" s="43"/>
      <c r="BB50" s="43"/>
      <c r="BC50" s="43"/>
      <c r="BD50" s="43"/>
      <c r="BE50" s="43"/>
      <c r="BF50" s="43"/>
      <c r="BG50" s="43"/>
      <c r="BH50" s="43"/>
      <c r="BI50" s="43"/>
      <c r="BJ50" s="43"/>
      <c r="BK50" s="43"/>
      <c r="BL50" s="43"/>
      <c r="BM50" s="43"/>
      <c r="BN50" s="43"/>
      <c r="BO50" s="43"/>
      <c r="BP50" s="43"/>
      <c r="BQ50" s="43"/>
      <c r="BR50" s="43"/>
      <c r="BS50" s="43"/>
      <c r="BT50" s="43"/>
      <c r="BU50" s="43"/>
      <c r="BV50" s="43"/>
      <c r="BW50" s="43"/>
      <c r="BX50" s="43"/>
      <c r="BY50" s="43"/>
      <c r="BZ50" s="43"/>
    </row>
    <row r="51" spans="1:78" s="44" customFormat="1" ht="52.5" customHeight="1">
      <c r="B51" s="66" t="s">
        <v>1193</v>
      </c>
      <c r="C51" s="46" t="s">
        <v>1194</v>
      </c>
      <c r="D51" s="45">
        <v>10</v>
      </c>
      <c r="E51" s="55">
        <v>44.5</v>
      </c>
      <c r="F51" s="55">
        <v>79.95</v>
      </c>
      <c r="G51" s="389">
        <v>811803034174</v>
      </c>
      <c r="H51" s="389"/>
      <c r="I51" s="180"/>
      <c r="J51" s="298" t="s">
        <v>1418</v>
      </c>
      <c r="K51" s="43"/>
      <c r="L51" s="43"/>
      <c r="M51" s="43"/>
      <c r="N51" s="43"/>
      <c r="O51" s="43"/>
      <c r="P51" s="43"/>
      <c r="Q51" s="43"/>
      <c r="R51" s="43"/>
      <c r="S51" s="43"/>
      <c r="T51" s="43"/>
      <c r="U51" s="43"/>
      <c r="V51" s="43"/>
      <c r="W51" s="43"/>
      <c r="X51" s="43"/>
      <c r="Y51" s="43"/>
      <c r="Z51" s="43"/>
      <c r="AA51" s="43"/>
      <c r="AB51" s="43"/>
      <c r="AC51" s="43"/>
      <c r="AD51" s="43"/>
      <c r="AE51" s="43"/>
      <c r="AF51" s="43"/>
      <c r="AG51" s="43"/>
      <c r="AH51" s="43"/>
      <c r="AI51" s="43"/>
      <c r="AJ51" s="43"/>
      <c r="AK51" s="43"/>
      <c r="AL51" s="43"/>
      <c r="AM51" s="43"/>
      <c r="AN51" s="43"/>
      <c r="AO51" s="43"/>
      <c r="AP51" s="43"/>
      <c r="AQ51" s="43"/>
      <c r="AR51" s="43"/>
      <c r="AS51" s="43"/>
      <c r="AT51" s="43"/>
      <c r="AU51" s="43"/>
      <c r="AV51" s="43"/>
      <c r="AW51" s="43"/>
      <c r="AX51" s="43"/>
      <c r="AY51" s="43"/>
      <c r="AZ51" s="43"/>
      <c r="BA51" s="43"/>
      <c r="BB51" s="43"/>
      <c r="BC51" s="43"/>
      <c r="BD51" s="43"/>
      <c r="BE51" s="43"/>
      <c r="BF51" s="43"/>
      <c r="BG51" s="43"/>
      <c r="BH51" s="43"/>
      <c r="BI51" s="43"/>
      <c r="BJ51" s="43"/>
      <c r="BK51" s="43"/>
      <c r="BL51" s="43"/>
      <c r="BM51" s="43"/>
      <c r="BN51" s="43"/>
      <c r="BO51" s="43"/>
      <c r="BP51" s="43"/>
      <c r="BQ51" s="43"/>
      <c r="BR51" s="43"/>
      <c r="BS51" s="43"/>
      <c r="BT51" s="43"/>
      <c r="BU51" s="43"/>
      <c r="BV51" s="43"/>
      <c r="BW51" s="43"/>
      <c r="BX51" s="43"/>
      <c r="BY51" s="43"/>
      <c r="BZ51" s="43"/>
    </row>
    <row r="52" spans="1:78" s="44" customFormat="1" ht="52.5" customHeight="1">
      <c r="B52" s="66" t="s">
        <v>1195</v>
      </c>
      <c r="C52" s="46" t="s">
        <v>1196</v>
      </c>
      <c r="D52" s="45">
        <v>10</v>
      </c>
      <c r="E52" s="55">
        <v>44.5</v>
      </c>
      <c r="F52" s="55">
        <v>79.95</v>
      </c>
      <c r="G52" s="389">
        <v>811803034181</v>
      </c>
      <c r="H52" s="389"/>
      <c r="I52" s="180"/>
      <c r="J52" s="298" t="s">
        <v>1419</v>
      </c>
      <c r="K52" s="43"/>
      <c r="L52" s="43"/>
      <c r="M52" s="43"/>
      <c r="N52" s="43"/>
      <c r="O52" s="43"/>
      <c r="P52" s="43"/>
      <c r="Q52" s="43"/>
      <c r="R52" s="43"/>
      <c r="S52" s="43"/>
      <c r="T52" s="43"/>
      <c r="U52" s="43"/>
      <c r="V52" s="43"/>
      <c r="W52" s="43"/>
      <c r="X52" s="43"/>
      <c r="Y52" s="43"/>
      <c r="Z52" s="43"/>
      <c r="AA52" s="43"/>
      <c r="AB52" s="43"/>
      <c r="AC52" s="43"/>
      <c r="AD52" s="43"/>
      <c r="AE52" s="43"/>
      <c r="AF52" s="43"/>
      <c r="AG52" s="43"/>
      <c r="AH52" s="43"/>
      <c r="AI52" s="43"/>
      <c r="AJ52" s="43"/>
      <c r="AK52" s="43"/>
      <c r="AL52" s="43"/>
      <c r="AM52" s="43"/>
      <c r="AN52" s="43"/>
      <c r="AO52" s="43"/>
      <c r="AP52" s="43"/>
      <c r="AQ52" s="43"/>
      <c r="AR52" s="43"/>
      <c r="AS52" s="43"/>
      <c r="AT52" s="43"/>
      <c r="AU52" s="43"/>
      <c r="AV52" s="43"/>
      <c r="AW52" s="43"/>
      <c r="AX52" s="43"/>
      <c r="AY52" s="43"/>
      <c r="AZ52" s="43"/>
      <c r="BA52" s="43"/>
      <c r="BB52" s="43"/>
      <c r="BC52" s="43"/>
      <c r="BD52" s="43"/>
      <c r="BE52" s="43"/>
      <c r="BF52" s="43"/>
      <c r="BG52" s="43"/>
      <c r="BH52" s="43"/>
      <c r="BI52" s="43"/>
      <c r="BJ52" s="43"/>
      <c r="BK52" s="43"/>
      <c r="BL52" s="43"/>
      <c r="BM52" s="43"/>
      <c r="BN52" s="43"/>
      <c r="BO52" s="43"/>
      <c r="BP52" s="43"/>
      <c r="BQ52" s="43"/>
      <c r="BR52" s="43"/>
      <c r="BS52" s="43"/>
      <c r="BT52" s="43"/>
      <c r="BU52" s="43"/>
      <c r="BV52" s="43"/>
      <c r="BW52" s="43"/>
      <c r="BX52" s="43"/>
      <c r="BY52" s="43"/>
      <c r="BZ52" s="43"/>
    </row>
    <row r="53" spans="1:78" s="44" customFormat="1" ht="52.5" customHeight="1">
      <c r="B53" s="66" t="s">
        <v>1280</v>
      </c>
      <c r="C53" s="46" t="s">
        <v>1282</v>
      </c>
      <c r="D53" s="45">
        <v>6</v>
      </c>
      <c r="E53" s="55">
        <v>40</v>
      </c>
      <c r="F53" s="55">
        <v>79</v>
      </c>
      <c r="G53" s="148">
        <v>811803032422</v>
      </c>
      <c r="H53" s="389"/>
      <c r="I53" s="180"/>
      <c r="J53" s="298" t="s">
        <v>1377</v>
      </c>
      <c r="K53" s="43"/>
      <c r="L53" s="43"/>
      <c r="M53" s="43"/>
      <c r="N53" s="43"/>
      <c r="O53" s="43"/>
      <c r="P53" s="43"/>
      <c r="Q53" s="43"/>
      <c r="R53" s="43"/>
      <c r="S53" s="43"/>
      <c r="T53" s="43"/>
      <c r="U53" s="43"/>
      <c r="V53" s="43"/>
      <c r="W53" s="43"/>
      <c r="X53" s="43"/>
      <c r="Y53" s="43"/>
      <c r="Z53" s="43"/>
      <c r="AA53" s="43"/>
      <c r="AB53" s="43"/>
      <c r="AC53" s="43"/>
      <c r="AD53" s="43"/>
      <c r="AE53" s="43"/>
      <c r="AF53" s="43"/>
      <c r="AG53" s="43"/>
      <c r="AH53" s="43"/>
      <c r="AI53" s="43"/>
      <c r="AJ53" s="43"/>
      <c r="AK53" s="43"/>
      <c r="AL53" s="43"/>
      <c r="AM53" s="43"/>
      <c r="AN53" s="43"/>
      <c r="AO53" s="43"/>
      <c r="AP53" s="43"/>
      <c r="AQ53" s="43"/>
      <c r="AR53" s="43"/>
      <c r="AS53" s="43"/>
      <c r="AT53" s="43"/>
      <c r="AU53" s="43"/>
      <c r="AV53" s="43"/>
      <c r="AW53" s="43"/>
      <c r="AX53" s="43"/>
      <c r="AY53" s="43"/>
      <c r="AZ53" s="43"/>
      <c r="BA53" s="43"/>
      <c r="BB53" s="43"/>
      <c r="BC53" s="43"/>
      <c r="BD53" s="43"/>
      <c r="BE53" s="43"/>
      <c r="BF53" s="43"/>
      <c r="BG53" s="43"/>
      <c r="BH53" s="43"/>
      <c r="BI53" s="43"/>
      <c r="BJ53" s="43"/>
      <c r="BK53" s="43"/>
      <c r="BL53" s="43"/>
      <c r="BM53" s="43"/>
      <c r="BN53" s="43"/>
      <c r="BO53" s="43"/>
      <c r="BP53" s="43"/>
      <c r="BQ53" s="43"/>
      <c r="BR53" s="43"/>
      <c r="BS53" s="43"/>
      <c r="BT53" s="43"/>
      <c r="BU53" s="43"/>
      <c r="BV53" s="43"/>
      <c r="BW53" s="43"/>
      <c r="BX53" s="43"/>
      <c r="BY53" s="43"/>
      <c r="BZ53" s="43"/>
    </row>
    <row r="54" spans="1:78" s="44" customFormat="1" ht="52.5" customHeight="1">
      <c r="B54" s="66" t="s">
        <v>1283</v>
      </c>
      <c r="C54" s="46" t="s">
        <v>1284</v>
      </c>
      <c r="D54" s="45">
        <v>4</v>
      </c>
      <c r="E54" s="55">
        <v>33</v>
      </c>
      <c r="F54" s="55">
        <v>78</v>
      </c>
      <c r="G54" s="148">
        <v>811803034259</v>
      </c>
      <c r="H54" s="389"/>
      <c r="I54" s="180"/>
      <c r="J54" s="298" t="s">
        <v>1425</v>
      </c>
      <c r="K54" s="43"/>
      <c r="L54" s="43"/>
      <c r="M54" s="43"/>
      <c r="N54" s="43"/>
      <c r="O54" s="43"/>
      <c r="P54" s="43"/>
      <c r="Q54" s="43"/>
      <c r="R54" s="43"/>
      <c r="S54" s="43"/>
      <c r="T54" s="43"/>
      <c r="U54" s="43"/>
      <c r="V54" s="43"/>
      <c r="W54" s="43"/>
      <c r="X54" s="43"/>
      <c r="Y54" s="43"/>
      <c r="Z54" s="43"/>
      <c r="AA54" s="43"/>
      <c r="AB54" s="43"/>
      <c r="AC54" s="43"/>
      <c r="AD54" s="43"/>
      <c r="AE54" s="43"/>
      <c r="AF54" s="43"/>
      <c r="AG54" s="43"/>
      <c r="AH54" s="43"/>
      <c r="AI54" s="43"/>
      <c r="AJ54" s="43"/>
      <c r="AK54" s="43"/>
      <c r="AL54" s="43"/>
      <c r="AM54" s="43"/>
      <c r="AN54" s="43"/>
      <c r="AO54" s="43"/>
      <c r="AP54" s="43"/>
      <c r="AQ54" s="43"/>
      <c r="AR54" s="43"/>
      <c r="AS54" s="43"/>
      <c r="AT54" s="43"/>
      <c r="AU54" s="43"/>
      <c r="AV54" s="43"/>
      <c r="AW54" s="43"/>
      <c r="AX54" s="43"/>
      <c r="AY54" s="43"/>
      <c r="AZ54" s="43"/>
      <c r="BA54" s="43"/>
      <c r="BB54" s="43"/>
      <c r="BC54" s="43"/>
      <c r="BD54" s="43"/>
      <c r="BE54" s="43"/>
      <c r="BF54" s="43"/>
      <c r="BG54" s="43"/>
      <c r="BH54" s="43"/>
      <c r="BI54" s="43"/>
      <c r="BJ54" s="43"/>
      <c r="BK54" s="43"/>
      <c r="BL54" s="43"/>
      <c r="BM54" s="43"/>
      <c r="BN54" s="43"/>
      <c r="BO54" s="43"/>
      <c r="BP54" s="43"/>
      <c r="BQ54" s="43"/>
      <c r="BR54" s="43"/>
      <c r="BS54" s="43"/>
      <c r="BT54" s="43"/>
      <c r="BU54" s="43"/>
      <c r="BV54" s="43"/>
      <c r="BW54" s="43"/>
      <c r="BX54" s="43"/>
      <c r="BY54" s="43"/>
      <c r="BZ54" s="43"/>
    </row>
    <row r="55" spans="1:78" s="44" customFormat="1" ht="52.5" customHeight="1">
      <c r="B55" s="66" t="s">
        <v>1365</v>
      </c>
      <c r="C55" s="46" t="s">
        <v>1366</v>
      </c>
      <c r="D55" s="45">
        <v>4</v>
      </c>
      <c r="E55" s="55">
        <v>26.5</v>
      </c>
      <c r="F55" s="55">
        <v>39.99</v>
      </c>
      <c r="G55" s="148">
        <v>81180303369</v>
      </c>
      <c r="H55" s="389"/>
      <c r="I55" s="180"/>
      <c r="J55" s="298" t="s">
        <v>1426</v>
      </c>
      <c r="K55" s="43"/>
      <c r="L55" s="43"/>
      <c r="M55" s="43"/>
      <c r="N55" s="43"/>
      <c r="O55" s="43"/>
      <c r="P55" s="43"/>
      <c r="Q55" s="43"/>
      <c r="R55" s="43"/>
      <c r="S55" s="43"/>
      <c r="T55" s="43"/>
      <c r="U55" s="43"/>
      <c r="V55" s="43"/>
      <c r="W55" s="43"/>
      <c r="X55" s="43"/>
      <c r="Y55" s="43"/>
      <c r="Z55" s="43"/>
      <c r="AA55" s="43"/>
      <c r="AB55" s="43"/>
      <c r="AC55" s="43"/>
      <c r="AD55" s="43"/>
      <c r="AE55" s="43"/>
      <c r="AF55" s="43"/>
      <c r="AG55" s="43"/>
      <c r="AH55" s="43"/>
      <c r="AI55" s="43"/>
      <c r="AJ55" s="43"/>
      <c r="AK55" s="43"/>
      <c r="AL55" s="43"/>
      <c r="AM55" s="43"/>
      <c r="AN55" s="43"/>
      <c r="AO55" s="43"/>
      <c r="AP55" s="43"/>
      <c r="AQ55" s="43"/>
      <c r="AR55" s="43"/>
      <c r="AS55" s="43"/>
      <c r="AT55" s="43"/>
      <c r="AU55" s="43"/>
      <c r="AV55" s="43"/>
      <c r="AW55" s="43"/>
      <c r="AX55" s="43"/>
      <c r="AY55" s="43"/>
      <c r="AZ55" s="43"/>
      <c r="BA55" s="43"/>
      <c r="BB55" s="43"/>
      <c r="BC55" s="43"/>
      <c r="BD55" s="43"/>
      <c r="BE55" s="43"/>
      <c r="BF55" s="43"/>
      <c r="BG55" s="43"/>
      <c r="BH55" s="43"/>
      <c r="BI55" s="43"/>
      <c r="BJ55" s="43"/>
      <c r="BK55" s="43"/>
      <c r="BL55" s="43"/>
      <c r="BM55" s="43"/>
      <c r="BN55" s="43"/>
      <c r="BO55" s="43"/>
      <c r="BP55" s="43"/>
      <c r="BQ55" s="43"/>
      <c r="BR55" s="43"/>
      <c r="BS55" s="43"/>
      <c r="BT55" s="43"/>
      <c r="BU55" s="43"/>
      <c r="BV55" s="43"/>
      <c r="BW55" s="43"/>
      <c r="BX55" s="43"/>
      <c r="BY55" s="43"/>
      <c r="BZ55" s="43"/>
    </row>
    <row r="56" spans="1:78" s="44" customFormat="1" ht="79.5" customHeight="1">
      <c r="B56" s="66" t="s">
        <v>1838</v>
      </c>
      <c r="C56" s="46" t="s">
        <v>1837</v>
      </c>
      <c r="D56" s="45">
        <v>6</v>
      </c>
      <c r="E56" s="258">
        <v>26</v>
      </c>
      <c r="F56" s="258">
        <v>50</v>
      </c>
      <c r="G56" s="148">
        <v>811803034631</v>
      </c>
      <c r="H56" s="148"/>
      <c r="I56" s="180"/>
      <c r="J56" s="298" t="s">
        <v>1839</v>
      </c>
      <c r="K56" s="43"/>
      <c r="L56" s="43"/>
      <c r="M56" s="43"/>
      <c r="N56" s="43"/>
      <c r="O56" s="43"/>
      <c r="P56" s="43"/>
      <c r="Q56" s="43"/>
      <c r="R56" s="43"/>
      <c r="S56" s="43"/>
      <c r="T56" s="43"/>
      <c r="U56" s="43"/>
      <c r="V56" s="43"/>
      <c r="W56" s="43"/>
      <c r="X56" s="43"/>
      <c r="Y56" s="43"/>
      <c r="Z56" s="43"/>
      <c r="AA56" s="43"/>
      <c r="AB56" s="43"/>
      <c r="AC56" s="43"/>
      <c r="AD56" s="43"/>
      <c r="AE56" s="43"/>
      <c r="AF56" s="43"/>
      <c r="AG56" s="43"/>
      <c r="AH56" s="43"/>
      <c r="AI56" s="43"/>
      <c r="AJ56" s="43"/>
      <c r="AK56" s="43"/>
      <c r="AL56" s="43"/>
      <c r="AM56" s="43"/>
      <c r="AN56" s="43"/>
      <c r="AO56" s="43"/>
      <c r="AP56" s="43"/>
      <c r="AQ56" s="43"/>
      <c r="AR56" s="43"/>
      <c r="AS56" s="43"/>
      <c r="AT56" s="43"/>
      <c r="AU56" s="43"/>
      <c r="AV56" s="43"/>
      <c r="AW56" s="43"/>
      <c r="AX56" s="43"/>
      <c r="AY56" s="43"/>
      <c r="AZ56" s="43"/>
      <c r="BA56" s="43"/>
      <c r="BB56" s="43"/>
      <c r="BC56" s="43"/>
      <c r="BD56" s="43"/>
      <c r="BE56" s="43"/>
      <c r="BF56" s="43"/>
      <c r="BG56" s="43"/>
      <c r="BH56" s="43"/>
      <c r="BI56" s="43"/>
      <c r="BJ56" s="43"/>
      <c r="BK56" s="43"/>
      <c r="BL56" s="43"/>
      <c r="BM56" s="43"/>
      <c r="BN56" s="43"/>
      <c r="BO56" s="43"/>
      <c r="BP56" s="43"/>
      <c r="BQ56" s="43"/>
      <c r="BR56" s="43"/>
      <c r="BS56" s="43"/>
      <c r="BT56" s="43"/>
      <c r="BU56" s="43"/>
      <c r="BV56" s="43"/>
      <c r="BW56" s="43"/>
      <c r="BX56" s="43"/>
      <c r="BY56" s="43"/>
      <c r="BZ56" s="43"/>
    </row>
    <row r="57" spans="1:78" s="44" customFormat="1" ht="79.5" customHeight="1">
      <c r="B57" s="66" t="s">
        <v>1841</v>
      </c>
      <c r="C57" s="46" t="s">
        <v>1840</v>
      </c>
      <c r="D57" s="45">
        <v>4</v>
      </c>
      <c r="E57" s="258">
        <v>49</v>
      </c>
      <c r="F57" s="258">
        <v>99</v>
      </c>
      <c r="G57" s="148">
        <v>811803035454</v>
      </c>
      <c r="H57" s="148"/>
      <c r="I57" s="180"/>
      <c r="J57" s="298" t="s">
        <v>1842</v>
      </c>
      <c r="K57" s="592"/>
      <c r="L57" s="43"/>
      <c r="M57" s="43"/>
      <c r="N57" s="43"/>
      <c r="O57" s="43"/>
      <c r="P57" s="43"/>
      <c r="Q57" s="43"/>
      <c r="R57" s="43"/>
      <c r="S57" s="43"/>
      <c r="T57" s="43"/>
      <c r="U57" s="43"/>
      <c r="V57" s="43"/>
      <c r="W57" s="43"/>
      <c r="X57" s="43"/>
      <c r="Y57" s="43"/>
      <c r="Z57" s="43"/>
      <c r="AA57" s="43"/>
      <c r="AB57" s="43"/>
      <c r="AC57" s="43"/>
      <c r="AD57" s="43"/>
      <c r="AE57" s="43"/>
      <c r="AF57" s="43"/>
      <c r="AG57" s="43"/>
      <c r="AH57" s="43"/>
      <c r="AI57" s="43"/>
      <c r="AJ57" s="43"/>
      <c r="AK57" s="43"/>
      <c r="AL57" s="43"/>
      <c r="AM57" s="43"/>
      <c r="AN57" s="43"/>
      <c r="AO57" s="43"/>
      <c r="AP57" s="43"/>
      <c r="AQ57" s="43"/>
      <c r="AR57" s="43"/>
      <c r="AS57" s="43"/>
      <c r="AT57" s="43"/>
      <c r="AU57" s="43"/>
      <c r="AV57" s="43"/>
      <c r="AW57" s="43"/>
      <c r="AX57" s="43"/>
      <c r="AY57" s="43"/>
      <c r="AZ57" s="43"/>
      <c r="BA57" s="43"/>
      <c r="BB57" s="43"/>
      <c r="BC57" s="43"/>
      <c r="BD57" s="43"/>
      <c r="BE57" s="43"/>
      <c r="BF57" s="43"/>
      <c r="BG57" s="43"/>
      <c r="BH57" s="43"/>
      <c r="BI57" s="43"/>
      <c r="BJ57" s="43"/>
      <c r="BK57" s="43"/>
      <c r="BL57" s="43"/>
      <c r="BM57" s="43"/>
      <c r="BN57" s="43"/>
      <c r="BO57" s="43"/>
      <c r="BP57" s="43"/>
      <c r="BQ57" s="43"/>
      <c r="BR57" s="43"/>
      <c r="BS57" s="43"/>
      <c r="BT57" s="43"/>
      <c r="BU57" s="43"/>
      <c r="BV57" s="43"/>
      <c r="BW57" s="43"/>
      <c r="BX57" s="43"/>
      <c r="BY57" s="43"/>
      <c r="BZ57" s="43"/>
    </row>
    <row r="58" spans="1:78" s="44" customFormat="1" ht="65.25" customHeight="1">
      <c r="B58" s="66" t="s">
        <v>1634</v>
      </c>
      <c r="C58" s="46" t="s">
        <v>1635</v>
      </c>
      <c r="D58" s="45">
        <v>6</v>
      </c>
      <c r="E58" s="258">
        <v>110</v>
      </c>
      <c r="F58" s="258">
        <v>199.99</v>
      </c>
      <c r="G58" s="389">
        <v>811803033047</v>
      </c>
      <c r="H58" s="148"/>
      <c r="I58" s="180"/>
      <c r="J58" s="298" t="s">
        <v>1856</v>
      </c>
      <c r="K58" s="592"/>
      <c r="L58" s="43"/>
      <c r="M58" s="43"/>
      <c r="N58" s="43"/>
      <c r="O58" s="43"/>
      <c r="P58" s="43"/>
      <c r="Q58" s="43"/>
      <c r="R58" s="43"/>
      <c r="S58" s="43"/>
      <c r="T58" s="43"/>
      <c r="U58" s="43"/>
      <c r="V58" s="43"/>
      <c r="W58" s="43"/>
      <c r="X58" s="43"/>
      <c r="Y58" s="43"/>
      <c r="Z58" s="43"/>
      <c r="AA58" s="43"/>
      <c r="AB58" s="43"/>
      <c r="AC58" s="43"/>
      <c r="AD58" s="43"/>
      <c r="AE58" s="43"/>
      <c r="AF58" s="43"/>
      <c r="AG58" s="43"/>
      <c r="AH58" s="43"/>
      <c r="AI58" s="43"/>
      <c r="AJ58" s="43"/>
      <c r="AK58" s="43"/>
      <c r="AL58" s="43"/>
      <c r="AM58" s="43"/>
      <c r="AN58" s="43"/>
      <c r="AO58" s="43"/>
      <c r="AP58" s="43"/>
      <c r="AQ58" s="43"/>
      <c r="AR58" s="43"/>
      <c r="AS58" s="43"/>
      <c r="AT58" s="43"/>
      <c r="AU58" s="43"/>
      <c r="AV58" s="43"/>
      <c r="AW58" s="43"/>
      <c r="AX58" s="43"/>
      <c r="AY58" s="43"/>
      <c r="AZ58" s="43"/>
      <c r="BA58" s="43"/>
      <c r="BB58" s="43"/>
      <c r="BC58" s="43"/>
      <c r="BD58" s="43"/>
      <c r="BE58" s="43"/>
      <c r="BF58" s="43"/>
      <c r="BG58" s="43"/>
      <c r="BH58" s="43"/>
      <c r="BI58" s="43"/>
      <c r="BJ58" s="43"/>
      <c r="BK58" s="43"/>
      <c r="BL58" s="43"/>
      <c r="BM58" s="43"/>
      <c r="BN58" s="43"/>
      <c r="BO58" s="43"/>
      <c r="BP58" s="43"/>
      <c r="BQ58" s="43"/>
      <c r="BR58" s="43"/>
      <c r="BS58" s="43"/>
      <c r="BT58" s="43"/>
      <c r="BU58" s="43"/>
      <c r="BV58" s="43"/>
      <c r="BW58" s="43"/>
      <c r="BX58" s="43"/>
      <c r="BY58" s="43"/>
      <c r="BZ58" s="43"/>
    </row>
    <row r="59" spans="1:78" s="44" customFormat="1" ht="65.25" customHeight="1">
      <c r="B59" s="66" t="s">
        <v>1280</v>
      </c>
      <c r="C59" s="46" t="s">
        <v>1282</v>
      </c>
      <c r="D59" s="45">
        <v>6</v>
      </c>
      <c r="E59" s="258">
        <v>39.950000000000003</v>
      </c>
      <c r="F59" s="258">
        <v>59.95</v>
      </c>
      <c r="G59" s="251">
        <v>811803032422</v>
      </c>
      <c r="H59" s="251"/>
      <c r="I59" s="180"/>
      <c r="J59" s="298" t="s">
        <v>1377</v>
      </c>
      <c r="K59" s="592"/>
      <c r="L59" s="43"/>
      <c r="M59" s="43"/>
      <c r="N59" s="43"/>
      <c r="O59" s="43"/>
      <c r="P59" s="43"/>
      <c r="Q59" s="43"/>
      <c r="R59" s="43"/>
      <c r="S59" s="43"/>
      <c r="T59" s="43"/>
      <c r="U59" s="43"/>
      <c r="V59" s="43"/>
      <c r="W59" s="43"/>
      <c r="X59" s="43"/>
      <c r="Y59" s="43"/>
      <c r="Z59" s="43"/>
      <c r="AA59" s="43"/>
      <c r="AB59" s="43"/>
      <c r="AC59" s="43"/>
      <c r="AD59" s="43"/>
      <c r="AE59" s="43"/>
      <c r="AF59" s="43"/>
      <c r="AG59" s="43"/>
      <c r="AH59" s="43"/>
      <c r="AI59" s="43"/>
      <c r="AJ59" s="43"/>
      <c r="AK59" s="43"/>
      <c r="AL59" s="43"/>
      <c r="AM59" s="43"/>
      <c r="AN59" s="43"/>
      <c r="AO59" s="43"/>
      <c r="AP59" s="43"/>
      <c r="AQ59" s="43"/>
      <c r="AR59" s="43"/>
      <c r="AS59" s="43"/>
      <c r="AT59" s="43"/>
      <c r="AU59" s="43"/>
      <c r="AV59" s="43"/>
      <c r="AW59" s="43"/>
      <c r="AX59" s="43"/>
      <c r="AY59" s="43"/>
      <c r="AZ59" s="43"/>
      <c r="BA59" s="43"/>
      <c r="BB59" s="43"/>
      <c r="BC59" s="43"/>
      <c r="BD59" s="43"/>
      <c r="BE59" s="43"/>
      <c r="BF59" s="43"/>
      <c r="BG59" s="43"/>
      <c r="BH59" s="43"/>
      <c r="BI59" s="43"/>
      <c r="BJ59" s="43"/>
      <c r="BK59" s="43"/>
      <c r="BL59" s="43"/>
      <c r="BM59" s="43"/>
      <c r="BN59" s="43"/>
      <c r="BO59" s="43"/>
      <c r="BP59" s="43"/>
      <c r="BQ59" s="43"/>
      <c r="BR59" s="43"/>
      <c r="BS59" s="43"/>
      <c r="BT59" s="43"/>
      <c r="BU59" s="43"/>
      <c r="BV59" s="43"/>
      <c r="BW59" s="43"/>
      <c r="BX59" s="43"/>
      <c r="BY59" s="43"/>
      <c r="BZ59" s="43"/>
    </row>
    <row r="60" spans="1:78" s="44" customFormat="1" ht="65.25" customHeight="1">
      <c r="B60" s="66" t="s">
        <v>51</v>
      </c>
      <c r="C60" s="46" t="s">
        <v>1858</v>
      </c>
      <c r="D60" s="45">
        <v>4</v>
      </c>
      <c r="E60" s="55">
        <v>31</v>
      </c>
      <c r="F60" s="55">
        <v>49.99</v>
      </c>
      <c r="G60" s="48">
        <v>812257015498</v>
      </c>
      <c r="H60" s="251"/>
      <c r="I60" s="282"/>
      <c r="J60" s="298" t="s">
        <v>1097</v>
      </c>
      <c r="K60" s="592"/>
      <c r="L60" s="43"/>
      <c r="M60" s="43"/>
      <c r="N60" s="43"/>
      <c r="O60" s="43"/>
      <c r="P60" s="43"/>
      <c r="Q60" s="43"/>
      <c r="R60" s="43"/>
      <c r="S60" s="43"/>
      <c r="T60" s="43"/>
      <c r="U60" s="43"/>
      <c r="V60" s="43"/>
      <c r="W60" s="43"/>
      <c r="X60" s="43"/>
      <c r="Y60" s="43"/>
      <c r="Z60" s="43"/>
      <c r="AA60" s="43"/>
      <c r="AB60" s="43"/>
      <c r="AC60" s="43"/>
      <c r="AD60" s="43"/>
      <c r="AE60" s="43"/>
      <c r="AF60" s="43"/>
      <c r="AG60" s="43"/>
      <c r="AH60" s="43"/>
      <c r="AI60" s="43"/>
      <c r="AJ60" s="43"/>
      <c r="AK60" s="43"/>
      <c r="AL60" s="43"/>
      <c r="AM60" s="43"/>
      <c r="AN60" s="43"/>
      <c r="AO60" s="43"/>
      <c r="AP60" s="43"/>
      <c r="AQ60" s="43"/>
      <c r="AR60" s="43"/>
      <c r="AS60" s="43"/>
      <c r="AT60" s="43"/>
      <c r="AU60" s="43"/>
      <c r="AV60" s="43"/>
      <c r="AW60" s="43"/>
      <c r="AX60" s="43"/>
      <c r="AY60" s="43"/>
      <c r="AZ60" s="43"/>
      <c r="BA60" s="43"/>
      <c r="BB60" s="43"/>
      <c r="BC60" s="43"/>
      <c r="BD60" s="43"/>
      <c r="BE60" s="43"/>
      <c r="BF60" s="43"/>
      <c r="BG60" s="43"/>
      <c r="BH60" s="43"/>
      <c r="BI60" s="43"/>
      <c r="BJ60" s="43"/>
      <c r="BK60" s="43"/>
      <c r="BL60" s="43"/>
      <c r="BM60" s="43"/>
      <c r="BN60" s="43"/>
      <c r="BO60" s="43"/>
      <c r="BP60" s="43"/>
      <c r="BQ60" s="43"/>
      <c r="BR60" s="43"/>
      <c r="BS60" s="43"/>
      <c r="BT60" s="43"/>
      <c r="BU60" s="43"/>
      <c r="BV60" s="43"/>
      <c r="BW60" s="43"/>
      <c r="BX60" s="43"/>
      <c r="BY60" s="43"/>
      <c r="BZ60" s="43"/>
    </row>
    <row r="61" spans="1:78" s="44" customFormat="1" ht="65.25" customHeight="1">
      <c r="B61" s="211" t="s">
        <v>1859</v>
      </c>
      <c r="C61" s="599" t="s">
        <v>1860</v>
      </c>
      <c r="D61" s="600">
        <v>10</v>
      </c>
      <c r="E61" s="430">
        <v>50</v>
      </c>
      <c r="F61" s="430">
        <v>99.99</v>
      </c>
      <c r="G61" s="48">
        <v>8118030351336</v>
      </c>
      <c r="H61" s="251"/>
      <c r="I61" s="601"/>
      <c r="J61" s="298" t="s">
        <v>1861</v>
      </c>
      <c r="K61" s="592"/>
      <c r="L61" s="43"/>
      <c r="M61" s="43"/>
      <c r="N61" s="43"/>
      <c r="O61" s="43"/>
      <c r="P61" s="43"/>
      <c r="Q61" s="43"/>
      <c r="R61" s="43"/>
      <c r="S61" s="43"/>
      <c r="T61" s="43"/>
      <c r="U61" s="43"/>
      <c r="V61" s="43"/>
      <c r="W61" s="43"/>
      <c r="X61" s="43"/>
      <c r="Y61" s="43"/>
      <c r="Z61" s="43"/>
      <c r="AA61" s="43"/>
      <c r="AB61" s="43"/>
      <c r="AC61" s="43"/>
      <c r="AD61" s="43"/>
      <c r="AE61" s="43"/>
      <c r="AF61" s="43"/>
      <c r="AG61" s="43"/>
      <c r="AH61" s="43"/>
      <c r="AI61" s="43"/>
      <c r="AJ61" s="43"/>
      <c r="AK61" s="43"/>
      <c r="AL61" s="43"/>
      <c r="AM61" s="43"/>
      <c r="AN61" s="43"/>
      <c r="AO61" s="43"/>
      <c r="AP61" s="43"/>
      <c r="AQ61" s="43"/>
      <c r="AR61" s="43"/>
      <c r="AS61" s="43"/>
      <c r="AT61" s="43"/>
      <c r="AU61" s="43"/>
      <c r="AV61" s="43"/>
      <c r="AW61" s="43"/>
      <c r="AX61" s="43"/>
      <c r="AY61" s="43"/>
      <c r="AZ61" s="43"/>
      <c r="BA61" s="43"/>
      <c r="BB61" s="43"/>
      <c r="BC61" s="43"/>
      <c r="BD61" s="43"/>
      <c r="BE61" s="43"/>
      <c r="BF61" s="43"/>
      <c r="BG61" s="43"/>
      <c r="BH61" s="43"/>
      <c r="BI61" s="43"/>
      <c r="BJ61" s="43"/>
      <c r="BK61" s="43"/>
      <c r="BL61" s="43"/>
      <c r="BM61" s="43"/>
      <c r="BN61" s="43"/>
      <c r="BO61" s="43"/>
      <c r="BP61" s="43"/>
      <c r="BQ61" s="43"/>
      <c r="BR61" s="43"/>
      <c r="BS61" s="43"/>
      <c r="BT61" s="43"/>
      <c r="BU61" s="43"/>
      <c r="BV61" s="43"/>
      <c r="BW61" s="43"/>
      <c r="BX61" s="43"/>
      <c r="BY61" s="43"/>
      <c r="BZ61" s="43"/>
    </row>
    <row r="62" spans="1:78" s="44" customFormat="1" ht="65.25" customHeight="1">
      <c r="B62" s="205" t="s">
        <v>5</v>
      </c>
      <c r="C62" s="206"/>
      <c r="D62" s="206"/>
      <c r="E62" s="206"/>
      <c r="F62" s="206"/>
      <c r="G62" s="206"/>
      <c r="H62" s="206"/>
      <c r="I62" s="206"/>
      <c r="J62" s="206"/>
      <c r="K62" s="43"/>
      <c r="L62" s="43"/>
      <c r="M62" s="43"/>
      <c r="N62" s="43"/>
      <c r="O62" s="43"/>
      <c r="P62" s="43"/>
      <c r="Q62" s="43"/>
      <c r="R62" s="43"/>
      <c r="S62" s="43"/>
      <c r="T62" s="43"/>
      <c r="U62" s="43"/>
      <c r="V62" s="43"/>
      <c r="W62" s="43"/>
      <c r="X62" s="43"/>
      <c r="Y62" s="43"/>
      <c r="Z62" s="43"/>
      <c r="AA62" s="43"/>
      <c r="AB62" s="43"/>
      <c r="AC62" s="43"/>
      <c r="AD62" s="43"/>
      <c r="AE62" s="43"/>
      <c r="AF62" s="43"/>
      <c r="AG62" s="43"/>
      <c r="AH62" s="43"/>
      <c r="AI62" s="43"/>
      <c r="AJ62" s="43"/>
      <c r="AK62" s="43"/>
      <c r="AL62" s="43"/>
      <c r="AM62" s="43"/>
      <c r="AN62" s="43"/>
      <c r="AO62" s="43"/>
      <c r="AP62" s="43"/>
      <c r="AQ62" s="43"/>
      <c r="AR62" s="43"/>
      <c r="AS62" s="43"/>
      <c r="AT62" s="43"/>
      <c r="AU62" s="43"/>
      <c r="AV62" s="43"/>
      <c r="AW62" s="43"/>
      <c r="AX62" s="43"/>
      <c r="AY62" s="43"/>
      <c r="AZ62" s="43"/>
      <c r="BA62" s="43"/>
      <c r="BB62" s="43"/>
      <c r="BC62" s="43"/>
      <c r="BD62" s="43"/>
      <c r="BE62" s="43"/>
      <c r="BF62" s="43"/>
      <c r="BG62" s="43"/>
      <c r="BH62" s="43"/>
      <c r="BI62" s="43"/>
      <c r="BJ62" s="43"/>
      <c r="BK62" s="43"/>
      <c r="BL62" s="43"/>
      <c r="BM62" s="43"/>
      <c r="BN62" s="43"/>
      <c r="BO62" s="43"/>
      <c r="BP62" s="43"/>
      <c r="BQ62" s="43"/>
      <c r="BR62" s="43"/>
      <c r="BS62" s="43"/>
      <c r="BT62" s="43"/>
      <c r="BU62" s="43"/>
      <c r="BV62" s="43"/>
      <c r="BW62" s="43"/>
      <c r="BX62" s="43"/>
      <c r="BY62" s="43"/>
      <c r="BZ62" s="43"/>
    </row>
    <row r="63" spans="1:78" s="44" customFormat="1" ht="54.95" customHeight="1">
      <c r="B63" s="52" t="s">
        <v>15</v>
      </c>
      <c r="C63" s="53"/>
      <c r="D63" s="54"/>
      <c r="E63" s="55"/>
      <c r="F63" s="55"/>
      <c r="G63" s="251"/>
      <c r="H63" s="250"/>
      <c r="K63" s="43"/>
      <c r="L63" s="43"/>
      <c r="M63" s="43"/>
      <c r="N63" s="43"/>
      <c r="O63" s="43"/>
      <c r="P63" s="43"/>
      <c r="Q63" s="43"/>
      <c r="R63" s="43"/>
      <c r="S63" s="43"/>
      <c r="T63" s="43"/>
      <c r="U63" s="43"/>
      <c r="V63" s="43"/>
      <c r="W63" s="43"/>
      <c r="X63" s="43"/>
      <c r="Y63" s="43"/>
      <c r="Z63" s="43"/>
      <c r="AA63" s="43"/>
      <c r="AB63" s="43"/>
      <c r="AC63" s="43"/>
      <c r="AD63" s="43"/>
      <c r="AE63" s="43"/>
      <c r="AF63" s="43"/>
      <c r="AG63" s="43"/>
      <c r="AH63" s="43"/>
      <c r="AI63" s="43"/>
      <c r="AJ63" s="43"/>
      <c r="AK63" s="43"/>
      <c r="AL63" s="43"/>
      <c r="AM63" s="43"/>
      <c r="AN63" s="43"/>
      <c r="AO63" s="43"/>
      <c r="AP63" s="43"/>
      <c r="AQ63" s="43"/>
      <c r="AR63" s="43"/>
      <c r="AS63" s="43"/>
      <c r="AT63" s="43"/>
      <c r="AU63" s="43"/>
      <c r="AV63" s="43"/>
      <c r="AW63" s="43"/>
      <c r="AX63" s="43"/>
      <c r="AY63" s="43"/>
      <c r="AZ63" s="43"/>
      <c r="BA63" s="43"/>
      <c r="BB63" s="43"/>
      <c r="BC63" s="43"/>
      <c r="BD63" s="43"/>
      <c r="BE63" s="43"/>
      <c r="BF63" s="43"/>
      <c r="BG63" s="43"/>
      <c r="BH63" s="43"/>
      <c r="BI63" s="43"/>
      <c r="BJ63" s="43"/>
      <c r="BK63" s="43"/>
      <c r="BL63" s="43"/>
      <c r="BM63" s="43"/>
      <c r="BN63" s="43"/>
      <c r="BO63" s="43"/>
      <c r="BP63" s="43"/>
      <c r="BQ63" s="43"/>
      <c r="BR63" s="43"/>
      <c r="BS63" s="43"/>
      <c r="BT63" s="43"/>
      <c r="BU63" s="43"/>
      <c r="BV63" s="43"/>
      <c r="BW63" s="43"/>
      <c r="BX63" s="43"/>
      <c r="BY63" s="43"/>
      <c r="BZ63" s="43"/>
    </row>
    <row r="64" spans="1:78" s="44" customFormat="1" ht="54.95" customHeight="1">
      <c r="A64" s="96"/>
      <c r="B64" s="60" t="s">
        <v>16</v>
      </c>
      <c r="C64" s="61" t="s">
        <v>581</v>
      </c>
      <c r="D64" s="62">
        <v>6</v>
      </c>
      <c r="E64" s="55">
        <v>24</v>
      </c>
      <c r="F64" s="55">
        <v>44.99</v>
      </c>
      <c r="G64" s="250">
        <v>812257013586</v>
      </c>
      <c r="H64" s="300"/>
      <c r="I64" s="180"/>
      <c r="J64" s="426" t="s">
        <v>1385</v>
      </c>
      <c r="K64" s="43"/>
      <c r="L64" s="43"/>
      <c r="M64" s="43"/>
      <c r="N64" s="43"/>
      <c r="O64" s="43"/>
      <c r="P64" s="43"/>
      <c r="Q64" s="43"/>
      <c r="R64" s="43"/>
      <c r="S64" s="43"/>
      <c r="T64" s="43"/>
      <c r="U64" s="43"/>
      <c r="V64" s="43"/>
      <c r="W64" s="43"/>
      <c r="X64" s="43"/>
      <c r="Y64" s="43"/>
      <c r="Z64" s="43"/>
      <c r="AA64" s="43"/>
      <c r="AB64" s="43"/>
      <c r="AC64" s="43"/>
      <c r="AD64" s="43"/>
      <c r="AE64" s="43"/>
      <c r="AF64" s="43"/>
      <c r="AG64" s="43"/>
      <c r="AH64" s="43"/>
      <c r="AI64" s="43"/>
      <c r="AJ64" s="43"/>
      <c r="AK64" s="43"/>
      <c r="AL64" s="43"/>
      <c r="AM64" s="43"/>
      <c r="AN64" s="43"/>
      <c r="AO64" s="43"/>
      <c r="AP64" s="43"/>
      <c r="AQ64" s="43"/>
      <c r="AR64" s="43"/>
      <c r="AS64" s="43"/>
      <c r="AT64" s="43"/>
      <c r="AU64" s="43"/>
      <c r="AV64" s="43"/>
      <c r="AW64" s="43"/>
      <c r="AX64" s="43"/>
      <c r="AY64" s="43"/>
      <c r="AZ64" s="43"/>
      <c r="BA64" s="43"/>
      <c r="BB64" s="43"/>
      <c r="BC64" s="43"/>
      <c r="BD64" s="43"/>
      <c r="BE64" s="43"/>
      <c r="BF64" s="43"/>
      <c r="BG64" s="43"/>
      <c r="BH64" s="43"/>
      <c r="BI64" s="43"/>
      <c r="BJ64" s="43"/>
      <c r="BK64" s="43"/>
      <c r="BL64" s="43"/>
      <c r="BM64" s="43"/>
      <c r="BN64" s="43"/>
      <c r="BO64" s="43"/>
      <c r="BP64" s="43"/>
      <c r="BQ64" s="43"/>
      <c r="BR64" s="43"/>
      <c r="BS64" s="43"/>
      <c r="BT64" s="43"/>
      <c r="BU64" s="43"/>
      <c r="BV64" s="43"/>
      <c r="BW64" s="43"/>
      <c r="BX64" s="43"/>
      <c r="BY64" s="43"/>
      <c r="BZ64" s="43"/>
    </row>
    <row r="65" spans="1:78" s="44" customFormat="1" ht="54.95" customHeight="1">
      <c r="B65" s="60" t="s">
        <v>1487</v>
      </c>
      <c r="C65" s="61" t="s">
        <v>1886</v>
      </c>
      <c r="D65" s="62">
        <v>3</v>
      </c>
      <c r="E65" s="55">
        <v>22</v>
      </c>
      <c r="F65" s="55">
        <v>42.99</v>
      </c>
      <c r="G65" s="250">
        <v>812257014521</v>
      </c>
      <c r="H65" s="48"/>
      <c r="I65" s="425"/>
      <c r="J65" s="426" t="s">
        <v>1385</v>
      </c>
      <c r="K65" s="43"/>
      <c r="L65" s="43"/>
      <c r="M65" s="43"/>
      <c r="N65" s="43"/>
      <c r="O65" s="43"/>
      <c r="P65" s="43"/>
      <c r="Q65" s="43"/>
      <c r="R65" s="43"/>
      <c r="S65" s="43"/>
      <c r="T65" s="43"/>
      <c r="U65" s="43"/>
      <c r="V65" s="43"/>
      <c r="W65" s="43"/>
      <c r="X65" s="43"/>
      <c r="Y65" s="43"/>
      <c r="Z65" s="43"/>
      <c r="AA65" s="43"/>
      <c r="AB65" s="43"/>
      <c r="AC65" s="43"/>
      <c r="AD65" s="43"/>
      <c r="AE65" s="43"/>
      <c r="AF65" s="43"/>
      <c r="AG65" s="43"/>
      <c r="AH65" s="43"/>
      <c r="AI65" s="43"/>
      <c r="AJ65" s="43"/>
      <c r="AK65" s="43"/>
      <c r="AL65" s="43"/>
      <c r="AM65" s="43"/>
      <c r="AN65" s="43"/>
      <c r="AO65" s="43"/>
      <c r="AP65" s="43"/>
      <c r="AQ65" s="43"/>
      <c r="AR65" s="43"/>
      <c r="AS65" s="43"/>
      <c r="AT65" s="43"/>
      <c r="AU65" s="43"/>
      <c r="AV65" s="43"/>
      <c r="AW65" s="43"/>
      <c r="AX65" s="43"/>
      <c r="AY65" s="43"/>
      <c r="AZ65" s="43"/>
      <c r="BA65" s="43"/>
      <c r="BB65" s="43"/>
      <c r="BC65" s="43"/>
      <c r="BD65" s="43"/>
      <c r="BE65" s="43"/>
      <c r="BF65" s="43"/>
      <c r="BG65" s="43"/>
      <c r="BH65" s="43"/>
      <c r="BI65" s="43"/>
      <c r="BJ65" s="43"/>
      <c r="BK65" s="43"/>
      <c r="BL65" s="43"/>
      <c r="BM65" s="43"/>
      <c r="BN65" s="43"/>
      <c r="BO65" s="43"/>
      <c r="BP65" s="43"/>
      <c r="BQ65" s="43"/>
      <c r="BR65" s="43"/>
      <c r="BS65" s="43"/>
      <c r="BT65" s="43"/>
      <c r="BU65" s="43"/>
      <c r="BV65" s="43"/>
      <c r="BW65" s="43"/>
      <c r="BX65" s="43"/>
      <c r="BY65" s="43"/>
      <c r="BZ65" s="43"/>
    </row>
    <row r="66" spans="1:78" s="44" customFormat="1" ht="74.25" customHeight="1">
      <c r="B66" s="259" t="s">
        <v>627</v>
      </c>
      <c r="C66" s="268" t="s">
        <v>586</v>
      </c>
      <c r="D66" s="384">
        <v>6</v>
      </c>
      <c r="E66" s="262">
        <v>28</v>
      </c>
      <c r="F66" s="262">
        <v>49.99</v>
      </c>
      <c r="G66" s="263">
        <v>812257017447</v>
      </c>
      <c r="H66" s="263"/>
      <c r="I66" s="180"/>
      <c r="J66" s="298" t="s">
        <v>1110</v>
      </c>
      <c r="K66" s="43"/>
      <c r="L66" s="43"/>
      <c r="M66" s="43"/>
      <c r="N66" s="43"/>
      <c r="O66" s="43"/>
      <c r="P66" s="43"/>
      <c r="Q66" s="43"/>
      <c r="R66" s="43"/>
      <c r="S66" s="43"/>
      <c r="T66" s="43"/>
      <c r="U66" s="43"/>
      <c r="V66" s="43"/>
      <c r="W66" s="43"/>
      <c r="X66" s="43"/>
      <c r="Y66" s="43"/>
      <c r="Z66" s="43"/>
      <c r="AA66" s="43"/>
      <c r="AB66" s="43"/>
      <c r="AC66" s="43"/>
      <c r="AD66" s="43"/>
      <c r="AE66" s="43"/>
      <c r="AF66" s="43"/>
      <c r="AG66" s="43"/>
      <c r="AH66" s="43"/>
      <c r="AI66" s="43"/>
      <c r="AJ66" s="43"/>
      <c r="AK66" s="43"/>
      <c r="AL66" s="43"/>
      <c r="AM66" s="43"/>
      <c r="AN66" s="43"/>
      <c r="AO66" s="43"/>
      <c r="AP66" s="43"/>
      <c r="AQ66" s="43"/>
      <c r="AR66" s="43"/>
      <c r="AS66" s="43"/>
      <c r="AT66" s="43"/>
      <c r="AU66" s="43"/>
      <c r="AV66" s="43"/>
      <c r="AW66" s="43"/>
      <c r="AX66" s="43"/>
      <c r="AY66" s="43"/>
      <c r="AZ66" s="43"/>
      <c r="BA66" s="43"/>
      <c r="BB66" s="43"/>
      <c r="BC66" s="43"/>
      <c r="BD66" s="43"/>
      <c r="BE66" s="43"/>
      <c r="BF66" s="43"/>
      <c r="BG66" s="43"/>
      <c r="BH66" s="43"/>
      <c r="BI66" s="43"/>
      <c r="BJ66" s="43"/>
      <c r="BK66" s="43"/>
      <c r="BL66" s="43"/>
      <c r="BM66" s="43"/>
      <c r="BN66" s="43"/>
      <c r="BO66" s="43"/>
      <c r="BP66" s="43"/>
      <c r="BQ66" s="43"/>
      <c r="BR66" s="43"/>
      <c r="BS66" s="43"/>
      <c r="BT66" s="43"/>
      <c r="BU66" s="43"/>
      <c r="BV66" s="43"/>
      <c r="BW66" s="43"/>
      <c r="BX66" s="43"/>
      <c r="BY66" s="43"/>
      <c r="BZ66" s="43"/>
    </row>
    <row r="67" spans="1:78" s="44" customFormat="1" ht="74.25" customHeight="1">
      <c r="B67" s="259" t="s">
        <v>19</v>
      </c>
      <c r="C67" s="260" t="s">
        <v>582</v>
      </c>
      <c r="D67" s="384">
        <v>6</v>
      </c>
      <c r="E67" s="262">
        <v>37.549999999999997</v>
      </c>
      <c r="F67" s="262">
        <v>69.989999999999995</v>
      </c>
      <c r="G67" s="263">
        <v>812257013272</v>
      </c>
      <c r="H67" s="263"/>
      <c r="I67" s="180"/>
      <c r="J67" s="298" t="s">
        <v>1124</v>
      </c>
      <c r="K67" s="43"/>
      <c r="L67" s="43"/>
      <c r="M67" s="43"/>
      <c r="N67" s="43"/>
      <c r="O67" s="43"/>
      <c r="P67" s="43"/>
      <c r="Q67" s="43"/>
      <c r="R67" s="43"/>
      <c r="S67" s="43"/>
      <c r="T67" s="43"/>
      <c r="U67" s="43"/>
      <c r="V67" s="43"/>
      <c r="W67" s="43"/>
      <c r="X67" s="43"/>
      <c r="Y67" s="43"/>
      <c r="Z67" s="43"/>
      <c r="AA67" s="43"/>
      <c r="AB67" s="43"/>
      <c r="AC67" s="43"/>
      <c r="AD67" s="43"/>
      <c r="AE67" s="43"/>
      <c r="AF67" s="43"/>
      <c r="AG67" s="43"/>
      <c r="AH67" s="43"/>
      <c r="AI67" s="43"/>
      <c r="AJ67" s="43"/>
      <c r="AK67" s="43"/>
      <c r="AL67" s="43"/>
      <c r="AM67" s="43"/>
      <c r="AN67" s="43"/>
      <c r="AO67" s="43"/>
      <c r="AP67" s="43"/>
      <c r="AQ67" s="43"/>
      <c r="AR67" s="43"/>
      <c r="AS67" s="43"/>
      <c r="AT67" s="43"/>
      <c r="AU67" s="43"/>
      <c r="AV67" s="43"/>
      <c r="AW67" s="43"/>
      <c r="AX67" s="43"/>
      <c r="AY67" s="43"/>
      <c r="AZ67" s="43"/>
      <c r="BA67" s="43"/>
      <c r="BB67" s="43"/>
      <c r="BC67" s="43"/>
      <c r="BD67" s="43"/>
      <c r="BE67" s="43"/>
      <c r="BF67" s="43"/>
      <c r="BG67" s="43"/>
      <c r="BH67" s="43"/>
      <c r="BI67" s="43"/>
      <c r="BJ67" s="43"/>
      <c r="BK67" s="43"/>
      <c r="BL67" s="43"/>
      <c r="BM67" s="43"/>
      <c r="BN67" s="43"/>
      <c r="BO67" s="43"/>
      <c r="BP67" s="43"/>
      <c r="BQ67" s="43"/>
      <c r="BR67" s="43"/>
      <c r="BS67" s="43"/>
      <c r="BT67" s="43"/>
      <c r="BU67" s="43"/>
      <c r="BV67" s="43"/>
      <c r="BW67" s="43"/>
      <c r="BX67" s="43"/>
      <c r="BY67" s="43"/>
      <c r="BZ67" s="43"/>
    </row>
    <row r="68" spans="1:78" s="44" customFormat="1" ht="74.25" customHeight="1">
      <c r="B68" s="254" t="s">
        <v>22</v>
      </c>
      <c r="C68" s="302" t="s">
        <v>587</v>
      </c>
      <c r="D68" s="385">
        <v>1</v>
      </c>
      <c r="E68" s="257">
        <v>52.45</v>
      </c>
      <c r="F68" s="257">
        <v>89.99</v>
      </c>
      <c r="G68" s="390">
        <v>812257013258</v>
      </c>
      <c r="H68" s="250"/>
      <c r="I68" s="180"/>
      <c r="J68" s="298" t="s">
        <v>1109</v>
      </c>
      <c r="K68" s="43"/>
      <c r="L68" s="43"/>
      <c r="M68" s="43"/>
      <c r="N68" s="43"/>
      <c r="O68" s="43"/>
      <c r="P68" s="43"/>
      <c r="Q68" s="43"/>
      <c r="R68" s="43"/>
      <c r="S68" s="43"/>
      <c r="T68" s="43"/>
      <c r="U68" s="43"/>
      <c r="V68" s="43"/>
      <c r="W68" s="43"/>
      <c r="X68" s="43"/>
      <c r="Y68" s="43"/>
      <c r="Z68" s="43"/>
      <c r="AA68" s="43"/>
      <c r="AB68" s="43"/>
      <c r="AC68" s="43"/>
      <c r="AD68" s="43"/>
      <c r="AE68" s="43"/>
      <c r="AF68" s="43"/>
      <c r="AG68" s="43"/>
      <c r="AH68" s="43"/>
      <c r="AI68" s="43"/>
      <c r="AJ68" s="43"/>
      <c r="AK68" s="43"/>
      <c r="AL68" s="43"/>
      <c r="AM68" s="43"/>
      <c r="AN68" s="43"/>
      <c r="AO68" s="43"/>
      <c r="AP68" s="43"/>
      <c r="AQ68" s="43"/>
      <c r="AR68" s="43"/>
      <c r="AS68" s="43"/>
      <c r="AT68" s="43"/>
      <c r="AU68" s="43"/>
      <c r="AV68" s="43"/>
      <c r="AW68" s="43"/>
      <c r="AX68" s="43"/>
      <c r="AY68" s="43"/>
      <c r="AZ68" s="43"/>
      <c r="BA68" s="43"/>
      <c r="BB68" s="43"/>
      <c r="BC68" s="43"/>
      <c r="BD68" s="43"/>
      <c r="BE68" s="43"/>
      <c r="BF68" s="43"/>
      <c r="BG68" s="43"/>
      <c r="BH68" s="43"/>
      <c r="BI68" s="43"/>
      <c r="BJ68" s="43"/>
      <c r="BK68" s="43"/>
      <c r="BL68" s="43"/>
      <c r="BM68" s="43"/>
      <c r="BN68" s="43"/>
      <c r="BO68" s="43"/>
      <c r="BP68" s="43"/>
      <c r="BQ68" s="43"/>
      <c r="BR68" s="43"/>
      <c r="BS68" s="43"/>
      <c r="BT68" s="43"/>
      <c r="BU68" s="43"/>
      <c r="BV68" s="43"/>
      <c r="BW68" s="43"/>
      <c r="BX68" s="43"/>
      <c r="BY68" s="43"/>
      <c r="BZ68" s="43"/>
    </row>
    <row r="69" spans="1:78" s="44" customFormat="1" ht="66.75" customHeight="1">
      <c r="B69" s="60" t="s">
        <v>589</v>
      </c>
      <c r="C69" s="65" t="s">
        <v>590</v>
      </c>
      <c r="D69" s="45">
        <v>1</v>
      </c>
      <c r="E69" s="55">
        <v>60</v>
      </c>
      <c r="F69" s="55">
        <v>119.95</v>
      </c>
      <c r="G69" s="250">
        <v>812257018758</v>
      </c>
      <c r="H69" s="430"/>
      <c r="I69" s="180"/>
      <c r="J69" s="298" t="s">
        <v>1119</v>
      </c>
      <c r="K69" s="43"/>
      <c r="L69" s="43"/>
      <c r="M69" s="43"/>
      <c r="N69" s="43"/>
      <c r="O69" s="43"/>
      <c r="P69" s="43"/>
      <c r="Q69" s="43"/>
      <c r="R69" s="43"/>
      <c r="S69" s="43"/>
      <c r="T69" s="43"/>
      <c r="U69" s="43"/>
      <c r="V69" s="43"/>
      <c r="W69" s="43"/>
      <c r="X69" s="43"/>
      <c r="Y69" s="43"/>
      <c r="Z69" s="43"/>
      <c r="AA69" s="43"/>
      <c r="AB69" s="43"/>
      <c r="AC69" s="43"/>
      <c r="AD69" s="43"/>
      <c r="AE69" s="43"/>
      <c r="AF69" s="43"/>
      <c r="AG69" s="43"/>
      <c r="AH69" s="43"/>
      <c r="AI69" s="43"/>
      <c r="AJ69" s="43"/>
      <c r="AK69" s="43"/>
      <c r="AL69" s="43"/>
      <c r="AM69" s="43"/>
      <c r="AN69" s="43"/>
      <c r="AO69" s="43"/>
      <c r="AP69" s="43"/>
      <c r="AQ69" s="43"/>
      <c r="AR69" s="43"/>
      <c r="AS69" s="43"/>
      <c r="AT69" s="43"/>
      <c r="AU69" s="43"/>
      <c r="AV69" s="43"/>
      <c r="AW69" s="43"/>
      <c r="AX69" s="43"/>
      <c r="AY69" s="43"/>
      <c r="AZ69" s="43"/>
      <c r="BA69" s="43"/>
      <c r="BB69" s="43"/>
      <c r="BC69" s="43"/>
      <c r="BD69" s="43"/>
      <c r="BE69" s="43"/>
      <c r="BF69" s="43"/>
      <c r="BG69" s="43"/>
      <c r="BH69" s="43"/>
      <c r="BI69" s="43"/>
      <c r="BJ69" s="43"/>
      <c r="BK69" s="43"/>
      <c r="BL69" s="43"/>
      <c r="BM69" s="43"/>
      <c r="BN69" s="43"/>
      <c r="BO69" s="43"/>
      <c r="BP69" s="43"/>
      <c r="BQ69" s="43"/>
      <c r="BR69" s="43"/>
      <c r="BS69" s="43"/>
      <c r="BT69" s="43"/>
      <c r="BU69" s="43"/>
      <c r="BV69" s="43"/>
      <c r="BW69" s="43"/>
      <c r="BX69" s="43"/>
      <c r="BY69" s="43"/>
      <c r="BZ69" s="43"/>
    </row>
    <row r="70" spans="1:78" s="44" customFormat="1" ht="69" customHeight="1">
      <c r="A70" s="96"/>
      <c r="B70" s="60" t="s">
        <v>592</v>
      </c>
      <c r="C70" s="65" t="s">
        <v>593</v>
      </c>
      <c r="D70" s="45">
        <v>1</v>
      </c>
      <c r="E70" s="55">
        <v>99</v>
      </c>
      <c r="F70" s="55">
        <v>179.99</v>
      </c>
      <c r="G70" s="251">
        <v>812257018765</v>
      </c>
      <c r="H70" s="250"/>
      <c r="I70" s="180"/>
      <c r="J70" s="443" t="s">
        <v>1118</v>
      </c>
      <c r="K70" s="43"/>
      <c r="L70" s="43"/>
      <c r="M70" s="43"/>
      <c r="N70" s="43"/>
      <c r="O70" s="43"/>
      <c r="P70" s="43"/>
      <c r="Q70" s="43"/>
      <c r="R70" s="43"/>
      <c r="S70" s="43"/>
      <c r="T70" s="43"/>
      <c r="U70" s="43"/>
      <c r="V70" s="43"/>
      <c r="W70" s="43"/>
      <c r="X70" s="43"/>
      <c r="Y70" s="43"/>
      <c r="Z70" s="43"/>
      <c r="AA70" s="43"/>
      <c r="AB70" s="43"/>
      <c r="AC70" s="43"/>
      <c r="AD70" s="43"/>
      <c r="AE70" s="43"/>
      <c r="AF70" s="43"/>
      <c r="AG70" s="43"/>
      <c r="AH70" s="43"/>
      <c r="AI70" s="43"/>
      <c r="AJ70" s="43"/>
      <c r="AK70" s="43"/>
      <c r="AL70" s="43"/>
      <c r="AM70" s="43"/>
      <c r="AN70" s="43"/>
      <c r="AO70" s="43"/>
      <c r="AP70" s="43"/>
      <c r="AQ70" s="43"/>
      <c r="AR70" s="43"/>
      <c r="AS70" s="43"/>
      <c r="AT70" s="43"/>
      <c r="AU70" s="43"/>
      <c r="AV70" s="43"/>
      <c r="AW70" s="43"/>
      <c r="AX70" s="43"/>
      <c r="AY70" s="43"/>
      <c r="AZ70" s="43"/>
      <c r="BA70" s="43"/>
      <c r="BB70" s="43"/>
      <c r="BC70" s="43"/>
      <c r="BD70" s="43"/>
      <c r="BE70" s="43"/>
      <c r="BF70" s="43"/>
      <c r="BG70" s="43"/>
      <c r="BH70" s="43"/>
      <c r="BI70" s="43"/>
      <c r="BJ70" s="43"/>
      <c r="BK70" s="43"/>
      <c r="BL70" s="43"/>
      <c r="BM70" s="43"/>
      <c r="BN70" s="43"/>
      <c r="BO70" s="43"/>
      <c r="BP70" s="43"/>
      <c r="BQ70" s="43"/>
      <c r="BR70" s="43"/>
      <c r="BS70" s="43"/>
      <c r="BT70" s="43"/>
      <c r="BU70" s="43"/>
      <c r="BV70" s="43"/>
      <c r="BW70" s="43"/>
      <c r="BX70" s="43"/>
      <c r="BY70" s="43"/>
      <c r="BZ70" s="43"/>
    </row>
    <row r="71" spans="1:78" s="44" customFormat="1" ht="69" customHeight="1">
      <c r="A71" s="96"/>
      <c r="B71" s="45" t="s">
        <v>1028</v>
      </c>
      <c r="C71" s="46" t="s">
        <v>1029</v>
      </c>
      <c r="D71" s="44">
        <v>1</v>
      </c>
      <c r="E71" s="55">
        <v>37</v>
      </c>
      <c r="F71" s="55">
        <v>69.989999999999995</v>
      </c>
      <c r="G71" s="250">
        <v>811803034457</v>
      </c>
      <c r="H71" s="250"/>
      <c r="J71" s="441" t="s">
        <v>1433</v>
      </c>
      <c r="K71" s="43"/>
      <c r="L71" s="43"/>
      <c r="M71" s="43"/>
      <c r="N71" s="43"/>
      <c r="O71" s="43"/>
      <c r="P71" s="43"/>
      <c r="Q71" s="43"/>
      <c r="R71" s="43"/>
      <c r="S71" s="43"/>
      <c r="T71" s="43"/>
      <c r="U71" s="43"/>
      <c r="V71" s="43"/>
      <c r="W71" s="43"/>
      <c r="X71" s="43"/>
      <c r="Y71" s="43"/>
      <c r="Z71" s="43"/>
      <c r="AA71" s="43"/>
      <c r="AB71" s="43"/>
      <c r="AC71" s="43"/>
      <c r="AD71" s="43"/>
      <c r="AE71" s="43"/>
      <c r="AF71" s="43"/>
      <c r="AG71" s="43"/>
      <c r="AH71" s="43"/>
      <c r="AI71" s="43"/>
      <c r="AJ71" s="43"/>
      <c r="AK71" s="43"/>
      <c r="AL71" s="43"/>
      <c r="AM71" s="43"/>
      <c r="AN71" s="43"/>
      <c r="AO71" s="43"/>
      <c r="AP71" s="43"/>
      <c r="AQ71" s="43"/>
      <c r="AR71" s="43"/>
      <c r="AS71" s="43"/>
      <c r="AT71" s="43"/>
      <c r="AU71" s="43"/>
      <c r="AV71" s="43"/>
      <c r="AW71" s="43"/>
      <c r="AX71" s="43"/>
      <c r="AY71" s="43"/>
      <c r="AZ71" s="43"/>
      <c r="BA71" s="43"/>
      <c r="BB71" s="43"/>
      <c r="BC71" s="43"/>
      <c r="BD71" s="43"/>
      <c r="BE71" s="43"/>
      <c r="BF71" s="43"/>
      <c r="BG71" s="43"/>
      <c r="BH71" s="43"/>
      <c r="BI71" s="43"/>
      <c r="BJ71" s="43"/>
      <c r="BK71" s="43"/>
      <c r="BL71" s="43"/>
      <c r="BM71" s="43"/>
      <c r="BN71" s="43"/>
      <c r="BO71" s="43"/>
      <c r="BP71" s="43"/>
      <c r="BQ71" s="43"/>
      <c r="BR71" s="43"/>
      <c r="BS71" s="43"/>
      <c r="BT71" s="43"/>
      <c r="BU71" s="43"/>
      <c r="BV71" s="43"/>
      <c r="BW71" s="43"/>
      <c r="BX71" s="43"/>
      <c r="BY71" s="43"/>
      <c r="BZ71" s="43"/>
    </row>
    <row r="72" spans="1:78" s="44" customFormat="1" ht="69" customHeight="1">
      <c r="A72" s="96"/>
      <c r="B72" s="60" t="s">
        <v>963</v>
      </c>
      <c r="C72" s="53" t="s">
        <v>1137</v>
      </c>
      <c r="D72" s="386">
        <v>4</v>
      </c>
      <c r="E72" s="55">
        <v>45</v>
      </c>
      <c r="F72" s="55">
        <v>79.989999999999995</v>
      </c>
      <c r="G72" s="318">
        <v>811803030930</v>
      </c>
      <c r="H72" s="318"/>
      <c r="I72" s="180"/>
      <c r="J72" s="298" t="s">
        <v>1384</v>
      </c>
      <c r="K72" s="43"/>
      <c r="L72" s="43"/>
      <c r="M72" s="43"/>
      <c r="N72" s="43"/>
      <c r="O72" s="43"/>
      <c r="P72" s="43"/>
      <c r="Q72" s="43"/>
      <c r="R72" s="43"/>
      <c r="S72" s="43"/>
      <c r="T72" s="43"/>
      <c r="U72" s="43"/>
      <c r="V72" s="43"/>
      <c r="W72" s="43"/>
      <c r="X72" s="43"/>
      <c r="Y72" s="43"/>
      <c r="Z72" s="43"/>
      <c r="AA72" s="43"/>
      <c r="AB72" s="43"/>
      <c r="AC72" s="43"/>
      <c r="AD72" s="43"/>
      <c r="AE72" s="43"/>
      <c r="AF72" s="43"/>
      <c r="AG72" s="43"/>
      <c r="AH72" s="43"/>
      <c r="AI72" s="43"/>
      <c r="AJ72" s="43"/>
      <c r="AK72" s="43"/>
      <c r="AL72" s="43"/>
      <c r="AM72" s="43"/>
      <c r="AN72" s="43"/>
      <c r="AO72" s="43"/>
      <c r="AP72" s="43"/>
      <c r="AQ72" s="43"/>
      <c r="AR72" s="43"/>
      <c r="AS72" s="43"/>
      <c r="AT72" s="43"/>
      <c r="AU72" s="43"/>
      <c r="AV72" s="43"/>
      <c r="AW72" s="43"/>
      <c r="AX72" s="43"/>
      <c r="AY72" s="43"/>
      <c r="AZ72" s="43"/>
      <c r="BA72" s="43"/>
      <c r="BB72" s="43"/>
      <c r="BC72" s="43"/>
      <c r="BD72" s="43"/>
      <c r="BE72" s="43"/>
      <c r="BF72" s="43"/>
      <c r="BG72" s="43"/>
      <c r="BH72" s="43"/>
      <c r="BI72" s="43"/>
      <c r="BJ72" s="43"/>
      <c r="BK72" s="43"/>
      <c r="BL72" s="43"/>
      <c r="BM72" s="43"/>
      <c r="BN72" s="43"/>
      <c r="BO72" s="43"/>
      <c r="BP72" s="43"/>
      <c r="BQ72" s="43"/>
      <c r="BR72" s="43"/>
      <c r="BS72" s="43"/>
      <c r="BT72" s="43"/>
      <c r="BU72" s="43"/>
      <c r="BV72" s="43"/>
      <c r="BW72" s="43"/>
      <c r="BX72" s="43"/>
      <c r="BY72" s="43"/>
      <c r="BZ72" s="43"/>
    </row>
    <row r="73" spans="1:78" s="44" customFormat="1" ht="69" customHeight="1">
      <c r="A73" s="96"/>
      <c r="B73" s="60" t="s">
        <v>17</v>
      </c>
      <c r="C73" s="61" t="s">
        <v>585</v>
      </c>
      <c r="D73" s="62">
        <v>5</v>
      </c>
      <c r="E73" s="55">
        <v>31.5</v>
      </c>
      <c r="F73" s="55">
        <v>59.99</v>
      </c>
      <c r="G73" s="250">
        <v>812257013609</v>
      </c>
      <c r="H73" s="318"/>
      <c r="I73" s="180"/>
      <c r="J73" s="298" t="s">
        <v>1383</v>
      </c>
      <c r="K73" s="43"/>
      <c r="L73" s="43"/>
      <c r="M73" s="43"/>
      <c r="N73" s="43"/>
      <c r="O73" s="43"/>
      <c r="P73" s="43"/>
      <c r="Q73" s="43"/>
      <c r="R73" s="43"/>
      <c r="S73" s="43"/>
      <c r="T73" s="43"/>
      <c r="U73" s="43"/>
      <c r="V73" s="43"/>
      <c r="W73" s="43"/>
      <c r="X73" s="43"/>
      <c r="Y73" s="43"/>
      <c r="Z73" s="43"/>
      <c r="AA73" s="43"/>
      <c r="AB73" s="43"/>
      <c r="AC73" s="43"/>
      <c r="AD73" s="43"/>
      <c r="AE73" s="43"/>
      <c r="AF73" s="43"/>
      <c r="AG73" s="43"/>
      <c r="AH73" s="43"/>
      <c r="AI73" s="43"/>
      <c r="AJ73" s="43"/>
      <c r="AK73" s="43"/>
      <c r="AL73" s="43"/>
      <c r="AM73" s="43"/>
      <c r="AN73" s="43"/>
      <c r="AO73" s="43"/>
      <c r="AP73" s="43"/>
      <c r="AQ73" s="43"/>
      <c r="AR73" s="43"/>
      <c r="AS73" s="43"/>
      <c r="AT73" s="43"/>
      <c r="AU73" s="43"/>
      <c r="AV73" s="43"/>
      <c r="AW73" s="43"/>
      <c r="AX73" s="43"/>
      <c r="AY73" s="43"/>
      <c r="AZ73" s="43"/>
      <c r="BA73" s="43"/>
      <c r="BB73" s="43"/>
      <c r="BC73" s="43"/>
      <c r="BD73" s="43"/>
      <c r="BE73" s="43"/>
      <c r="BF73" s="43"/>
      <c r="BG73" s="43"/>
      <c r="BH73" s="43"/>
      <c r="BI73" s="43"/>
      <c r="BJ73" s="43"/>
      <c r="BK73" s="43"/>
      <c r="BL73" s="43"/>
      <c r="BM73" s="43"/>
      <c r="BN73" s="43"/>
      <c r="BO73" s="43"/>
      <c r="BP73" s="43"/>
      <c r="BQ73" s="43"/>
      <c r="BR73" s="43"/>
      <c r="BS73" s="43"/>
      <c r="BT73" s="43"/>
      <c r="BU73" s="43"/>
      <c r="BV73" s="43"/>
      <c r="BW73" s="43"/>
      <c r="BX73" s="43"/>
      <c r="BY73" s="43"/>
      <c r="BZ73" s="43"/>
    </row>
    <row r="74" spans="1:78" s="44" customFormat="1" ht="69" customHeight="1">
      <c r="A74" s="96"/>
      <c r="B74" s="60" t="s">
        <v>1155</v>
      </c>
      <c r="C74" s="61" t="s">
        <v>1156</v>
      </c>
      <c r="D74" s="62">
        <v>6</v>
      </c>
      <c r="E74" s="55">
        <v>43.5</v>
      </c>
      <c r="F74" s="55">
        <v>89.95</v>
      </c>
      <c r="G74" s="250">
        <v>811803032859</v>
      </c>
      <c r="H74" s="318"/>
      <c r="I74" s="180"/>
      <c r="J74" s="298" t="s">
        <v>1398</v>
      </c>
      <c r="K74" s="43"/>
      <c r="L74" s="43"/>
      <c r="M74" s="43"/>
      <c r="N74" s="43"/>
      <c r="O74" s="43"/>
      <c r="P74" s="43"/>
      <c r="Q74" s="43"/>
      <c r="R74" s="43"/>
      <c r="S74" s="43"/>
      <c r="T74" s="43"/>
      <c r="U74" s="43"/>
      <c r="V74" s="43"/>
      <c r="W74" s="43"/>
      <c r="X74" s="43"/>
      <c r="Y74" s="43"/>
      <c r="Z74" s="43"/>
      <c r="AA74" s="43"/>
      <c r="AB74" s="43"/>
      <c r="AC74" s="43"/>
      <c r="AD74" s="43"/>
      <c r="AE74" s="43"/>
      <c r="AF74" s="43"/>
      <c r="AG74" s="43"/>
      <c r="AH74" s="43"/>
      <c r="AI74" s="43"/>
      <c r="AJ74" s="43"/>
      <c r="AK74" s="43"/>
      <c r="AL74" s="43"/>
      <c r="AM74" s="43"/>
      <c r="AN74" s="43"/>
      <c r="AO74" s="43"/>
      <c r="AP74" s="43"/>
      <c r="AQ74" s="43"/>
      <c r="AR74" s="43"/>
      <c r="AS74" s="43"/>
      <c r="AT74" s="43"/>
      <c r="AU74" s="43"/>
      <c r="AV74" s="43"/>
      <c r="AW74" s="43"/>
      <c r="AX74" s="43"/>
      <c r="AY74" s="43"/>
      <c r="AZ74" s="43"/>
      <c r="BA74" s="43"/>
      <c r="BB74" s="43"/>
      <c r="BC74" s="43"/>
      <c r="BD74" s="43"/>
      <c r="BE74" s="43"/>
      <c r="BF74" s="43"/>
      <c r="BG74" s="43"/>
      <c r="BH74" s="43"/>
      <c r="BI74" s="43"/>
      <c r="BJ74" s="43"/>
      <c r="BK74" s="43"/>
      <c r="BL74" s="43"/>
      <c r="BM74" s="43"/>
      <c r="BN74" s="43"/>
      <c r="BO74" s="43"/>
      <c r="BP74" s="43"/>
      <c r="BQ74" s="43"/>
      <c r="BR74" s="43"/>
      <c r="BS74" s="43"/>
      <c r="BT74" s="43"/>
      <c r="BU74" s="43"/>
      <c r="BV74" s="43"/>
      <c r="BW74" s="43"/>
      <c r="BX74" s="43"/>
      <c r="BY74" s="43"/>
      <c r="BZ74" s="43"/>
    </row>
    <row r="75" spans="1:78" s="44" customFormat="1" ht="69" customHeight="1">
      <c r="A75" s="96"/>
      <c r="B75" s="60" t="s">
        <v>502</v>
      </c>
      <c r="C75" s="61" t="s">
        <v>1157</v>
      </c>
      <c r="D75" s="62">
        <v>4</v>
      </c>
      <c r="E75" s="55">
        <v>33</v>
      </c>
      <c r="F75" s="55">
        <v>59.99</v>
      </c>
      <c r="G75" s="250">
        <v>812257016068</v>
      </c>
      <c r="H75" s="318"/>
      <c r="I75" s="180"/>
      <c r="J75" s="298" t="s">
        <v>1111</v>
      </c>
      <c r="K75" s="43"/>
      <c r="L75" s="43"/>
      <c r="M75" s="43"/>
      <c r="N75" s="43"/>
      <c r="O75" s="43"/>
      <c r="P75" s="43"/>
      <c r="Q75" s="43"/>
      <c r="R75" s="43"/>
      <c r="S75" s="43"/>
      <c r="T75" s="43"/>
      <c r="U75" s="43"/>
      <c r="V75" s="43"/>
      <c r="W75" s="43"/>
      <c r="X75" s="43"/>
      <c r="Y75" s="43"/>
      <c r="Z75" s="43"/>
      <c r="AA75" s="43"/>
      <c r="AB75" s="43"/>
      <c r="AC75" s="43"/>
      <c r="AD75" s="43"/>
      <c r="AE75" s="43"/>
      <c r="AF75" s="43"/>
      <c r="AG75" s="43"/>
      <c r="AH75" s="43"/>
      <c r="AI75" s="43"/>
      <c r="AJ75" s="43"/>
      <c r="AK75" s="43"/>
      <c r="AL75" s="43"/>
      <c r="AM75" s="43"/>
      <c r="AN75" s="43"/>
      <c r="AO75" s="43"/>
      <c r="AP75" s="43"/>
      <c r="AQ75" s="43"/>
      <c r="AR75" s="43"/>
      <c r="AS75" s="43"/>
      <c r="AT75" s="43"/>
      <c r="AU75" s="43"/>
      <c r="AV75" s="43"/>
      <c r="AW75" s="43"/>
      <c r="AX75" s="43"/>
      <c r="AY75" s="43"/>
      <c r="AZ75" s="43"/>
      <c r="BA75" s="43"/>
      <c r="BB75" s="43"/>
      <c r="BC75" s="43"/>
      <c r="BD75" s="43"/>
      <c r="BE75" s="43"/>
      <c r="BF75" s="43"/>
      <c r="BG75" s="43"/>
      <c r="BH75" s="43"/>
      <c r="BI75" s="43"/>
      <c r="BJ75" s="43"/>
      <c r="BK75" s="43"/>
      <c r="BL75" s="43"/>
      <c r="BM75" s="43"/>
      <c r="BN75" s="43"/>
      <c r="BO75" s="43"/>
      <c r="BP75" s="43"/>
      <c r="BQ75" s="43"/>
      <c r="BR75" s="43"/>
      <c r="BS75" s="43"/>
      <c r="BT75" s="43"/>
      <c r="BU75" s="43"/>
      <c r="BV75" s="43"/>
      <c r="BW75" s="43"/>
      <c r="BX75" s="43"/>
      <c r="BY75" s="43"/>
      <c r="BZ75" s="43"/>
    </row>
    <row r="76" spans="1:78" s="44" customFormat="1" ht="69" customHeight="1">
      <c r="A76" s="96"/>
      <c r="B76" s="60" t="s">
        <v>1158</v>
      </c>
      <c r="C76" s="61" t="s">
        <v>1159</v>
      </c>
      <c r="D76" s="62">
        <v>4</v>
      </c>
      <c r="E76" s="55">
        <v>53.5</v>
      </c>
      <c r="F76" s="55">
        <v>99.99</v>
      </c>
      <c r="G76" s="250">
        <v>812257018505</v>
      </c>
      <c r="H76" s="300"/>
      <c r="I76" s="180"/>
      <c r="J76" s="444" t="s">
        <v>1160</v>
      </c>
      <c r="K76" s="43"/>
      <c r="L76" s="43"/>
      <c r="M76" s="43"/>
      <c r="N76" s="43"/>
      <c r="O76" s="43"/>
      <c r="P76" s="43"/>
      <c r="Q76" s="43"/>
      <c r="R76" s="43"/>
      <c r="S76" s="43"/>
      <c r="T76" s="43"/>
      <c r="U76" s="43"/>
      <c r="V76" s="43"/>
      <c r="W76" s="43"/>
      <c r="X76" s="43"/>
      <c r="Y76" s="43"/>
      <c r="Z76" s="43"/>
      <c r="AA76" s="43"/>
      <c r="AB76" s="43"/>
      <c r="AC76" s="43"/>
      <c r="AD76" s="43"/>
      <c r="AE76" s="43"/>
      <c r="AF76" s="43"/>
      <c r="AG76" s="43"/>
      <c r="AH76" s="43"/>
      <c r="AI76" s="43"/>
      <c r="AJ76" s="43"/>
      <c r="AK76" s="43"/>
      <c r="AL76" s="43"/>
      <c r="AM76" s="43"/>
      <c r="AN76" s="43"/>
      <c r="AO76" s="43"/>
      <c r="AP76" s="43"/>
      <c r="AQ76" s="43"/>
      <c r="AR76" s="43"/>
      <c r="AS76" s="43"/>
      <c r="AT76" s="43"/>
      <c r="AU76" s="43"/>
      <c r="AV76" s="43"/>
      <c r="AW76" s="43"/>
      <c r="AX76" s="43"/>
      <c r="AY76" s="43"/>
      <c r="AZ76" s="43"/>
      <c r="BA76" s="43"/>
      <c r="BB76" s="43"/>
      <c r="BC76" s="43"/>
      <c r="BD76" s="43"/>
      <c r="BE76" s="43"/>
      <c r="BF76" s="43"/>
      <c r="BG76" s="43"/>
      <c r="BH76" s="43"/>
      <c r="BI76" s="43"/>
      <c r="BJ76" s="43"/>
      <c r="BK76" s="43"/>
      <c r="BL76" s="43"/>
      <c r="BM76" s="43"/>
      <c r="BN76" s="43"/>
      <c r="BO76" s="43"/>
      <c r="BP76" s="43"/>
      <c r="BQ76" s="43"/>
      <c r="BR76" s="43"/>
      <c r="BS76" s="43"/>
      <c r="BT76" s="43"/>
      <c r="BU76" s="43"/>
      <c r="BV76" s="43"/>
      <c r="BW76" s="43"/>
      <c r="BX76" s="43"/>
      <c r="BY76" s="43"/>
      <c r="BZ76" s="43"/>
    </row>
    <row r="77" spans="1:78" s="44" customFormat="1" ht="69" customHeight="1">
      <c r="B77" s="60" t="s">
        <v>1161</v>
      </c>
      <c r="C77" s="65" t="s">
        <v>1182</v>
      </c>
      <c r="D77" s="45">
        <v>6</v>
      </c>
      <c r="E77" s="55">
        <v>37</v>
      </c>
      <c r="F77" s="55">
        <v>69.95</v>
      </c>
      <c r="G77" s="250">
        <v>811803031074</v>
      </c>
      <c r="H77" s="250"/>
      <c r="I77" s="180"/>
      <c r="J77" s="298" t="s">
        <v>1413</v>
      </c>
      <c r="K77" s="43"/>
      <c r="L77" s="43"/>
      <c r="M77" s="43"/>
      <c r="N77" s="43"/>
      <c r="O77" s="43"/>
      <c r="P77" s="43"/>
      <c r="Q77" s="43"/>
      <c r="R77" s="43"/>
      <c r="S77" s="43"/>
      <c r="T77" s="43"/>
      <c r="U77" s="43"/>
      <c r="V77" s="43"/>
      <c r="W77" s="43"/>
      <c r="X77" s="43"/>
      <c r="Y77" s="43"/>
      <c r="Z77" s="43"/>
      <c r="AA77" s="43"/>
      <c r="AB77" s="43"/>
      <c r="AC77" s="43"/>
      <c r="AD77" s="43"/>
      <c r="AE77" s="43"/>
      <c r="AF77" s="43"/>
      <c r="AG77" s="43"/>
      <c r="AH77" s="43"/>
      <c r="AI77" s="43"/>
      <c r="AJ77" s="43"/>
      <c r="AK77" s="43"/>
      <c r="AL77" s="43"/>
      <c r="AM77" s="43"/>
      <c r="AN77" s="43"/>
      <c r="AO77" s="43"/>
      <c r="AP77" s="43"/>
      <c r="AQ77" s="43"/>
      <c r="AR77" s="43"/>
      <c r="AS77" s="43"/>
      <c r="AT77" s="43"/>
      <c r="AU77" s="43"/>
      <c r="AV77" s="43"/>
      <c r="AW77" s="43"/>
      <c r="AX77" s="43"/>
      <c r="AY77" s="43"/>
      <c r="AZ77" s="43"/>
      <c r="BA77" s="43"/>
      <c r="BB77" s="43"/>
      <c r="BC77" s="43"/>
      <c r="BD77" s="43"/>
      <c r="BE77" s="43"/>
      <c r="BF77" s="43"/>
      <c r="BG77" s="43"/>
      <c r="BH77" s="43"/>
      <c r="BI77" s="43"/>
      <c r="BJ77" s="43"/>
      <c r="BK77" s="43"/>
      <c r="BL77" s="43"/>
      <c r="BM77" s="43"/>
      <c r="BN77" s="43"/>
      <c r="BO77" s="43"/>
      <c r="BP77" s="43"/>
      <c r="BQ77" s="43"/>
      <c r="BR77" s="43"/>
      <c r="BS77" s="43"/>
      <c r="BT77" s="43"/>
      <c r="BU77" s="43"/>
      <c r="BV77" s="43"/>
      <c r="BW77" s="43"/>
      <c r="BX77" s="43"/>
      <c r="BY77" s="43"/>
      <c r="BZ77" s="43"/>
    </row>
    <row r="78" spans="1:78" s="44" customFormat="1" ht="50.25" customHeight="1">
      <c r="B78" s="52" t="s">
        <v>6</v>
      </c>
      <c r="C78" s="53"/>
      <c r="D78" s="54"/>
      <c r="E78" s="55"/>
      <c r="F78" s="55"/>
      <c r="G78" s="251"/>
      <c r="H78" s="250"/>
      <c r="K78" s="43"/>
      <c r="L78" s="43"/>
      <c r="M78" s="43"/>
      <c r="N78" s="43"/>
      <c r="O78" s="43"/>
      <c r="P78" s="43"/>
      <c r="Q78" s="43"/>
      <c r="R78" s="43"/>
      <c r="S78" s="43"/>
      <c r="T78" s="43"/>
      <c r="U78" s="43"/>
      <c r="V78" s="43"/>
      <c r="W78" s="43"/>
      <c r="X78" s="43"/>
      <c r="Y78" s="43"/>
      <c r="Z78" s="43"/>
      <c r="AA78" s="43"/>
      <c r="AB78" s="43"/>
      <c r="AC78" s="43"/>
      <c r="AD78" s="43"/>
      <c r="AE78" s="43"/>
      <c r="AF78" s="43"/>
      <c r="AG78" s="43"/>
      <c r="AH78" s="43"/>
      <c r="AI78" s="43"/>
      <c r="AJ78" s="43"/>
      <c r="AK78" s="43"/>
      <c r="AL78" s="43"/>
      <c r="AM78" s="43"/>
      <c r="AN78" s="43"/>
      <c r="AO78" s="43"/>
      <c r="AP78" s="43"/>
      <c r="AQ78" s="43"/>
      <c r="AR78" s="43"/>
      <c r="AS78" s="43"/>
      <c r="AT78" s="43"/>
      <c r="AU78" s="43"/>
      <c r="AV78" s="43"/>
      <c r="AW78" s="43"/>
      <c r="AX78" s="43"/>
      <c r="AY78" s="43"/>
      <c r="AZ78" s="43"/>
      <c r="BA78" s="43"/>
      <c r="BB78" s="43"/>
      <c r="BC78" s="43"/>
      <c r="BD78" s="43"/>
      <c r="BE78" s="43"/>
      <c r="BF78" s="43"/>
      <c r="BG78" s="43"/>
      <c r="BH78" s="43"/>
      <c r="BI78" s="43"/>
      <c r="BJ78" s="43"/>
      <c r="BK78" s="43"/>
      <c r="BL78" s="43"/>
      <c r="BM78" s="43"/>
      <c r="BN78" s="43"/>
      <c r="BO78" s="43"/>
      <c r="BP78" s="43"/>
      <c r="BQ78" s="43"/>
      <c r="BR78" s="43"/>
      <c r="BS78" s="43"/>
      <c r="BT78" s="43"/>
      <c r="BU78" s="43"/>
      <c r="BV78" s="43"/>
      <c r="BW78" s="43"/>
      <c r="BX78" s="43"/>
      <c r="BY78" s="43"/>
      <c r="BZ78" s="43"/>
    </row>
    <row r="79" spans="1:78" s="44" customFormat="1" ht="54.95" customHeight="1">
      <c r="B79" s="259" t="s">
        <v>7</v>
      </c>
      <c r="C79" s="260" t="s">
        <v>597</v>
      </c>
      <c r="D79" s="384">
        <v>4</v>
      </c>
      <c r="E79" s="262">
        <v>24.5</v>
      </c>
      <c r="F79" s="262">
        <v>39.99</v>
      </c>
      <c r="G79" s="263">
        <v>812257013593</v>
      </c>
      <c r="H79" s="263"/>
      <c r="I79" s="282"/>
      <c r="J79" s="298" t="s">
        <v>1389</v>
      </c>
      <c r="K79" s="43"/>
      <c r="L79" s="43"/>
      <c r="M79" s="43"/>
      <c r="N79" s="43"/>
      <c r="O79" s="43"/>
      <c r="P79" s="43"/>
      <c r="Q79" s="43"/>
      <c r="R79" s="43"/>
      <c r="S79" s="43"/>
      <c r="T79" s="43"/>
      <c r="U79" s="43"/>
      <c r="V79" s="43"/>
      <c r="W79" s="43"/>
      <c r="X79" s="43"/>
      <c r="Y79" s="43"/>
      <c r="Z79" s="43"/>
      <c r="AA79" s="43"/>
      <c r="AB79" s="43"/>
      <c r="AC79" s="43"/>
      <c r="AD79" s="43"/>
      <c r="AE79" s="43"/>
      <c r="AF79" s="43"/>
      <c r="AG79" s="43"/>
      <c r="AH79" s="43"/>
      <c r="AI79" s="43"/>
      <c r="AJ79" s="43"/>
      <c r="AK79" s="43"/>
      <c r="AL79" s="43"/>
      <c r="AM79" s="43"/>
      <c r="AN79" s="43"/>
      <c r="AO79" s="43"/>
      <c r="AP79" s="43"/>
      <c r="AQ79" s="43"/>
      <c r="AR79" s="43"/>
      <c r="AS79" s="43"/>
      <c r="AT79" s="43"/>
      <c r="AU79" s="43"/>
      <c r="AV79" s="43"/>
      <c r="AW79" s="43"/>
      <c r="AX79" s="43"/>
      <c r="AY79" s="43"/>
      <c r="AZ79" s="43"/>
      <c r="BA79" s="43"/>
      <c r="BB79" s="43"/>
      <c r="BC79" s="43"/>
      <c r="BD79" s="43"/>
      <c r="BE79" s="43"/>
      <c r="BF79" s="43"/>
      <c r="BG79" s="43"/>
      <c r="BH79" s="43"/>
      <c r="BI79" s="43"/>
      <c r="BJ79" s="43"/>
      <c r="BK79" s="43"/>
      <c r="BL79" s="43"/>
      <c r="BM79" s="43"/>
      <c r="BN79" s="43"/>
      <c r="BO79" s="43"/>
      <c r="BP79" s="43"/>
      <c r="BQ79" s="43"/>
      <c r="BR79" s="43"/>
      <c r="BS79" s="43"/>
      <c r="BT79" s="43"/>
      <c r="BU79" s="43"/>
      <c r="BV79" s="43"/>
      <c r="BW79" s="43"/>
      <c r="BX79" s="43"/>
      <c r="BY79" s="43"/>
      <c r="BZ79" s="43"/>
    </row>
    <row r="80" spans="1:78" s="44" customFormat="1" ht="59.25" customHeight="1">
      <c r="B80" s="60" t="s">
        <v>9</v>
      </c>
      <c r="C80" s="53" t="s">
        <v>1001</v>
      </c>
      <c r="D80" s="386">
        <v>4</v>
      </c>
      <c r="E80" s="55">
        <v>27.95</v>
      </c>
      <c r="F80" s="55">
        <v>49.99</v>
      </c>
      <c r="G80" s="250">
        <v>812257017706</v>
      </c>
      <c r="H80" s="430"/>
      <c r="I80" s="282"/>
      <c r="J80" s="298" t="s">
        <v>1125</v>
      </c>
      <c r="K80" s="43"/>
      <c r="L80" s="43"/>
      <c r="M80" s="43"/>
      <c r="N80" s="43"/>
      <c r="O80" s="43"/>
      <c r="P80" s="43"/>
      <c r="Q80" s="43"/>
      <c r="R80" s="43"/>
      <c r="S80" s="43"/>
      <c r="T80" s="43"/>
      <c r="U80" s="43"/>
      <c r="V80" s="43"/>
      <c r="W80" s="43"/>
      <c r="X80" s="43"/>
      <c r="Y80" s="43"/>
      <c r="Z80" s="43"/>
      <c r="AA80" s="43"/>
      <c r="AB80" s="43"/>
      <c r="AC80" s="43"/>
      <c r="AD80" s="43"/>
      <c r="AE80" s="43"/>
      <c r="AF80" s="43"/>
      <c r="AG80" s="43"/>
      <c r="AH80" s="43"/>
      <c r="AI80" s="43"/>
      <c r="AJ80" s="43"/>
      <c r="AK80" s="43"/>
      <c r="AL80" s="43"/>
      <c r="AM80" s="43"/>
      <c r="AN80" s="43"/>
      <c r="AO80" s="43"/>
      <c r="AP80" s="43"/>
      <c r="AQ80" s="43"/>
      <c r="AR80" s="43"/>
      <c r="AS80" s="43"/>
      <c r="AT80" s="43"/>
      <c r="AU80" s="43"/>
      <c r="AV80" s="43"/>
      <c r="AW80" s="43"/>
      <c r="AX80" s="43"/>
      <c r="AY80" s="43"/>
      <c r="AZ80" s="43"/>
      <c r="BA80" s="43"/>
      <c r="BB80" s="43"/>
      <c r="BC80" s="43"/>
      <c r="BD80" s="43"/>
      <c r="BE80" s="43"/>
      <c r="BF80" s="43"/>
      <c r="BG80" s="43"/>
      <c r="BH80" s="43"/>
      <c r="BI80" s="43"/>
      <c r="BJ80" s="43"/>
      <c r="BK80" s="43"/>
      <c r="BL80" s="43"/>
      <c r="BM80" s="43"/>
      <c r="BN80" s="43"/>
      <c r="BO80" s="43"/>
      <c r="BP80" s="43"/>
      <c r="BQ80" s="43"/>
      <c r="BR80" s="43"/>
      <c r="BS80" s="43"/>
      <c r="BT80" s="43"/>
      <c r="BU80" s="43"/>
      <c r="BV80" s="43"/>
      <c r="BW80" s="43"/>
    </row>
    <row r="81" spans="2:78" s="44" customFormat="1" ht="59.25" customHeight="1">
      <c r="B81" s="60" t="s">
        <v>10</v>
      </c>
      <c r="C81" s="53" t="s">
        <v>594</v>
      </c>
      <c r="D81" s="386">
        <v>4</v>
      </c>
      <c r="E81" s="55">
        <v>37.895000000000003</v>
      </c>
      <c r="F81" s="55">
        <v>79.989999999999995</v>
      </c>
      <c r="G81" s="250">
        <v>812257015720</v>
      </c>
      <c r="H81" s="250"/>
      <c r="I81" s="282"/>
      <c r="J81" s="298" t="s">
        <v>1126</v>
      </c>
      <c r="K81" s="43"/>
      <c r="L81" s="43"/>
      <c r="M81" s="43"/>
      <c r="N81" s="43"/>
      <c r="O81" s="43"/>
      <c r="P81" s="43"/>
      <c r="Q81" s="43"/>
      <c r="R81" s="43"/>
      <c r="S81" s="43"/>
      <c r="T81" s="43"/>
      <c r="U81" s="43"/>
      <c r="V81" s="43"/>
      <c r="W81" s="43"/>
      <c r="X81" s="43"/>
      <c r="Y81" s="43"/>
      <c r="Z81" s="43"/>
      <c r="AA81" s="43"/>
      <c r="AB81" s="43"/>
      <c r="AC81" s="43"/>
      <c r="AD81" s="43"/>
      <c r="AE81" s="43"/>
      <c r="AF81" s="43"/>
      <c r="AG81" s="43"/>
      <c r="AH81" s="43"/>
      <c r="AI81" s="43"/>
      <c r="AJ81" s="43"/>
      <c r="AK81" s="43"/>
      <c r="AL81" s="43"/>
      <c r="AM81" s="43"/>
      <c r="AN81" s="43"/>
      <c r="AO81" s="43"/>
      <c r="AP81" s="43"/>
      <c r="AQ81" s="43"/>
      <c r="AR81" s="43"/>
      <c r="AS81" s="43"/>
      <c r="AT81" s="43"/>
      <c r="AU81" s="43"/>
      <c r="AV81" s="43"/>
      <c r="AW81" s="43"/>
      <c r="AX81" s="43"/>
      <c r="AY81" s="43"/>
      <c r="AZ81" s="43"/>
      <c r="BA81" s="43"/>
      <c r="BB81" s="43"/>
      <c r="BC81" s="43"/>
      <c r="BD81" s="43"/>
      <c r="BE81" s="43"/>
      <c r="BF81" s="43"/>
      <c r="BG81" s="43"/>
      <c r="BH81" s="43"/>
      <c r="BI81" s="43"/>
      <c r="BJ81" s="43"/>
      <c r="BK81" s="43"/>
      <c r="BL81" s="43"/>
      <c r="BM81" s="43"/>
      <c r="BN81" s="43"/>
      <c r="BO81" s="43"/>
      <c r="BP81" s="43"/>
      <c r="BQ81" s="43"/>
      <c r="BR81" s="43"/>
      <c r="BS81" s="43"/>
      <c r="BT81" s="43"/>
      <c r="BU81" s="43"/>
      <c r="BV81" s="43"/>
      <c r="BW81" s="43"/>
    </row>
    <row r="82" spans="2:78" s="44" customFormat="1" ht="54.95" customHeight="1">
      <c r="B82" s="303" t="s">
        <v>14</v>
      </c>
      <c r="C82" s="77" t="s">
        <v>596</v>
      </c>
      <c r="D82" s="383">
        <v>4</v>
      </c>
      <c r="E82" s="68">
        <v>87.175000000000011</v>
      </c>
      <c r="F82" s="68">
        <v>139.99</v>
      </c>
      <c r="G82" s="391">
        <v>812257013241</v>
      </c>
      <c r="H82" s="430"/>
      <c r="I82" s="282"/>
      <c r="J82" s="298" t="s">
        <v>1127</v>
      </c>
      <c r="K82" s="43"/>
      <c r="L82" s="43"/>
      <c r="M82" s="43"/>
      <c r="N82" s="43"/>
      <c r="O82" s="43"/>
      <c r="P82" s="43"/>
      <c r="Q82" s="43"/>
      <c r="R82" s="43"/>
      <c r="S82" s="43"/>
      <c r="T82" s="43"/>
      <c r="U82" s="43"/>
      <c r="V82" s="43"/>
      <c r="W82" s="43"/>
      <c r="X82" s="43"/>
      <c r="Y82" s="43"/>
      <c r="Z82" s="43"/>
      <c r="AA82" s="43"/>
      <c r="AB82" s="43"/>
      <c r="AC82" s="43"/>
      <c r="AD82" s="43"/>
      <c r="AE82" s="43"/>
      <c r="AF82" s="43"/>
      <c r="AG82" s="43"/>
      <c r="AH82" s="43"/>
      <c r="AI82" s="43"/>
      <c r="AJ82" s="43"/>
      <c r="AK82" s="43"/>
      <c r="AL82" s="43"/>
      <c r="AM82" s="43"/>
      <c r="AN82" s="43"/>
      <c r="AO82" s="43"/>
      <c r="AP82" s="43"/>
      <c r="AQ82" s="43"/>
      <c r="AR82" s="43"/>
      <c r="AS82" s="43"/>
      <c r="AT82" s="43"/>
      <c r="AU82" s="43"/>
      <c r="AV82" s="43"/>
      <c r="AW82" s="43"/>
      <c r="AX82" s="43"/>
      <c r="AY82" s="43"/>
      <c r="AZ82" s="43"/>
      <c r="BA82" s="43"/>
      <c r="BB82" s="43"/>
      <c r="BC82" s="43"/>
      <c r="BD82" s="43"/>
      <c r="BE82" s="43"/>
      <c r="BF82" s="43"/>
      <c r="BG82" s="43"/>
      <c r="BH82" s="43"/>
      <c r="BI82" s="43"/>
      <c r="BJ82" s="43"/>
      <c r="BK82" s="43"/>
      <c r="BL82" s="43"/>
      <c r="BM82" s="43"/>
      <c r="BN82" s="43"/>
      <c r="BO82" s="43"/>
      <c r="BP82" s="43"/>
      <c r="BQ82" s="43"/>
      <c r="BR82" s="43"/>
      <c r="BS82" s="43"/>
      <c r="BT82" s="43"/>
      <c r="BU82" s="43"/>
      <c r="BV82" s="43"/>
      <c r="BW82" s="43"/>
      <c r="BX82" s="43"/>
      <c r="BY82" s="43"/>
      <c r="BZ82" s="43"/>
    </row>
    <row r="83" spans="2:78" s="44" customFormat="1" ht="54.95" customHeight="1">
      <c r="B83" s="60" t="s">
        <v>1854</v>
      </c>
      <c r="C83" s="53" t="s">
        <v>1855</v>
      </c>
      <c r="D83" s="386">
        <v>6</v>
      </c>
      <c r="E83" s="55">
        <v>10</v>
      </c>
      <c r="F83" s="55">
        <v>24.99</v>
      </c>
      <c r="G83" s="250">
        <v>8118030354306</v>
      </c>
      <c r="H83" s="430"/>
      <c r="I83" s="282"/>
      <c r="J83" s="298" t="s">
        <v>1853</v>
      </c>
      <c r="K83" s="43"/>
      <c r="L83" s="43"/>
      <c r="M83" s="43"/>
      <c r="N83" s="43"/>
      <c r="O83" s="43"/>
      <c r="P83" s="43"/>
      <c r="Q83" s="43"/>
      <c r="R83" s="43"/>
      <c r="S83" s="43"/>
      <c r="T83" s="43"/>
      <c r="U83" s="43"/>
      <c r="V83" s="43"/>
      <c r="W83" s="43"/>
      <c r="X83" s="43"/>
      <c r="Y83" s="43"/>
      <c r="Z83" s="43"/>
      <c r="AA83" s="43"/>
      <c r="AB83" s="43"/>
      <c r="AC83" s="43"/>
      <c r="AD83" s="43"/>
      <c r="AE83" s="43"/>
      <c r="AF83" s="43"/>
      <c r="AG83" s="43"/>
      <c r="AH83" s="43"/>
      <c r="AI83" s="43"/>
      <c r="AJ83" s="43"/>
      <c r="AK83" s="43"/>
      <c r="AL83" s="43"/>
      <c r="AM83" s="43"/>
      <c r="AN83" s="43"/>
      <c r="AO83" s="43"/>
      <c r="AP83" s="43"/>
      <c r="AQ83" s="43"/>
      <c r="AR83" s="43"/>
      <c r="AS83" s="43"/>
      <c r="AT83" s="43"/>
      <c r="AU83" s="43"/>
      <c r="AV83" s="43"/>
      <c r="AW83" s="43"/>
      <c r="AX83" s="43"/>
      <c r="AY83" s="43"/>
      <c r="AZ83" s="43"/>
      <c r="BA83" s="43"/>
      <c r="BB83" s="43"/>
      <c r="BC83" s="43"/>
      <c r="BD83" s="43"/>
      <c r="BE83" s="43"/>
      <c r="BF83" s="43"/>
      <c r="BG83" s="43"/>
      <c r="BH83" s="43"/>
      <c r="BI83" s="43"/>
      <c r="BJ83" s="43"/>
      <c r="BK83" s="43"/>
      <c r="BL83" s="43"/>
      <c r="BM83" s="43"/>
      <c r="BN83" s="43"/>
      <c r="BO83" s="43"/>
      <c r="BP83" s="43"/>
      <c r="BQ83" s="43"/>
      <c r="BR83" s="43"/>
      <c r="BS83" s="43"/>
      <c r="BT83" s="43"/>
      <c r="BU83" s="43"/>
      <c r="BV83" s="43"/>
      <c r="BW83" s="43"/>
      <c r="BX83" s="43"/>
      <c r="BY83" s="43"/>
      <c r="BZ83" s="43"/>
    </row>
    <row r="84" spans="2:78" s="44" customFormat="1" ht="54.95" customHeight="1">
      <c r="B84" s="52" t="s">
        <v>918</v>
      </c>
      <c r="C84" s="77"/>
      <c r="D84" s="78"/>
      <c r="E84" s="68"/>
      <c r="F84" s="68"/>
      <c r="G84" s="388"/>
      <c r="H84" s="250"/>
      <c r="K84" s="43"/>
      <c r="L84" s="43"/>
      <c r="M84" s="43"/>
      <c r="N84" s="43"/>
      <c r="O84" s="43"/>
      <c r="P84" s="43"/>
      <c r="Q84" s="43"/>
      <c r="R84" s="43"/>
      <c r="S84" s="43"/>
      <c r="T84" s="43"/>
      <c r="U84" s="43"/>
      <c r="V84" s="43"/>
      <c r="W84" s="43"/>
      <c r="X84" s="43"/>
      <c r="Y84" s="43"/>
      <c r="Z84" s="43"/>
      <c r="AA84" s="43"/>
      <c r="AB84" s="43"/>
      <c r="AC84" s="43"/>
      <c r="AD84" s="43"/>
      <c r="AE84" s="43"/>
      <c r="AF84" s="43"/>
      <c r="AG84" s="43"/>
      <c r="AH84" s="43"/>
      <c r="AI84" s="43"/>
      <c r="AJ84" s="43"/>
      <c r="AK84" s="43"/>
      <c r="AL84" s="43"/>
      <c r="AM84" s="43"/>
      <c r="AN84" s="43"/>
      <c r="AO84" s="43"/>
      <c r="AP84" s="43"/>
      <c r="AQ84" s="43"/>
      <c r="AR84" s="43"/>
      <c r="AS84" s="43"/>
      <c r="AT84" s="43"/>
      <c r="AU84" s="43"/>
      <c r="AV84" s="43"/>
      <c r="AW84" s="43"/>
      <c r="AX84" s="43"/>
      <c r="AY84" s="43"/>
      <c r="AZ84" s="43"/>
      <c r="BA84" s="43"/>
      <c r="BB84" s="43"/>
      <c r="BC84" s="43"/>
      <c r="BD84" s="43"/>
      <c r="BE84" s="43"/>
      <c r="BF84" s="43"/>
      <c r="BG84" s="43"/>
      <c r="BH84" s="43"/>
      <c r="BI84" s="43"/>
      <c r="BJ84" s="43"/>
      <c r="BK84" s="43"/>
      <c r="BL84" s="43"/>
      <c r="BM84" s="43"/>
      <c r="BN84" s="43"/>
      <c r="BO84" s="43"/>
      <c r="BP84" s="43"/>
      <c r="BQ84" s="43"/>
      <c r="BR84" s="43"/>
      <c r="BS84" s="43"/>
      <c r="BT84" s="43"/>
      <c r="BU84" s="43"/>
      <c r="BV84" s="43"/>
      <c r="BW84" s="43"/>
      <c r="BX84" s="43"/>
      <c r="BY84" s="43"/>
      <c r="BZ84" s="43"/>
    </row>
    <row r="85" spans="2:78" s="312" customFormat="1" ht="54" customHeight="1">
      <c r="B85" s="446" t="s">
        <v>920</v>
      </c>
      <c r="C85" s="447" t="s">
        <v>925</v>
      </c>
      <c r="D85" s="448">
        <v>4</v>
      </c>
      <c r="E85" s="310">
        <v>17.5</v>
      </c>
      <c r="F85" s="310">
        <v>29.99</v>
      </c>
      <c r="G85" s="392">
        <v>811803030480</v>
      </c>
      <c r="H85" s="392"/>
      <c r="I85" s="449"/>
      <c r="J85" s="450" t="s">
        <v>1450</v>
      </c>
      <c r="K85" s="311"/>
      <c r="L85" s="311"/>
      <c r="M85" s="311"/>
      <c r="N85" s="311"/>
      <c r="O85" s="311"/>
      <c r="P85" s="311"/>
      <c r="Q85" s="311"/>
      <c r="R85" s="311"/>
      <c r="S85" s="311"/>
      <c r="T85" s="311"/>
      <c r="U85" s="311"/>
      <c r="V85" s="311"/>
      <c r="W85" s="311"/>
      <c r="X85" s="311"/>
      <c r="Y85" s="311"/>
      <c r="Z85" s="311"/>
      <c r="AA85" s="311"/>
      <c r="AB85" s="311"/>
      <c r="AC85" s="311"/>
      <c r="AD85" s="311"/>
      <c r="AE85" s="311"/>
      <c r="AF85" s="311"/>
      <c r="AG85" s="311"/>
      <c r="AH85" s="311"/>
      <c r="AI85" s="311"/>
      <c r="AJ85" s="311"/>
      <c r="AK85" s="311"/>
      <c r="AL85" s="311"/>
      <c r="AM85" s="311"/>
      <c r="AN85" s="311"/>
      <c r="AO85" s="311"/>
      <c r="AP85" s="311"/>
      <c r="AQ85" s="311"/>
      <c r="AR85" s="311"/>
      <c r="AS85" s="311"/>
      <c r="AT85" s="311"/>
      <c r="AU85" s="311"/>
      <c r="AV85" s="311"/>
      <c r="AW85" s="311"/>
      <c r="AX85" s="311"/>
      <c r="AY85" s="311"/>
      <c r="AZ85" s="311"/>
      <c r="BA85" s="311"/>
      <c r="BB85" s="311"/>
      <c r="BC85" s="311"/>
      <c r="BD85" s="311"/>
      <c r="BE85" s="311"/>
      <c r="BF85" s="311"/>
      <c r="BG85" s="311"/>
      <c r="BH85" s="311"/>
      <c r="BI85" s="311"/>
      <c r="BJ85" s="311"/>
      <c r="BK85" s="311"/>
      <c r="BL85" s="311"/>
      <c r="BM85" s="311"/>
      <c r="BN85" s="311"/>
      <c r="BO85" s="311"/>
      <c r="BP85" s="311"/>
      <c r="BQ85" s="311"/>
      <c r="BR85" s="311"/>
      <c r="BS85" s="311"/>
      <c r="BT85" s="311"/>
      <c r="BU85" s="311"/>
      <c r="BV85" s="311"/>
      <c r="BW85" s="311"/>
      <c r="BX85" s="311"/>
      <c r="BY85" s="311"/>
      <c r="BZ85" s="311"/>
    </row>
    <row r="86" spans="2:78" s="44" customFormat="1" ht="45" customHeight="1">
      <c r="B86" s="259" t="s">
        <v>992</v>
      </c>
      <c r="C86" s="268" t="s">
        <v>1017</v>
      </c>
      <c r="D86" s="269">
        <v>2</v>
      </c>
      <c r="E86" s="262">
        <v>17.5</v>
      </c>
      <c r="F86" s="262">
        <v>29.99</v>
      </c>
      <c r="G86" s="263">
        <v>811803031272</v>
      </c>
      <c r="H86" s="263"/>
      <c r="I86" s="180"/>
      <c r="J86" s="298" t="s">
        <v>1396</v>
      </c>
      <c r="K86" s="43"/>
      <c r="L86" s="43"/>
      <c r="M86" s="43"/>
      <c r="N86" s="43"/>
      <c r="O86" s="43"/>
      <c r="P86" s="43"/>
      <c r="Q86" s="43"/>
      <c r="R86" s="43"/>
      <c r="S86" s="43"/>
      <c r="T86" s="43"/>
      <c r="U86" s="43"/>
      <c r="V86" s="43"/>
      <c r="W86" s="43"/>
      <c r="X86" s="43"/>
      <c r="Y86" s="43"/>
      <c r="Z86" s="43"/>
      <c r="AA86" s="43"/>
      <c r="AB86" s="43"/>
      <c r="AC86" s="43"/>
      <c r="AD86" s="43"/>
      <c r="AE86" s="43"/>
      <c r="AF86" s="43"/>
      <c r="AG86" s="43"/>
      <c r="AH86" s="43"/>
      <c r="AI86" s="43"/>
      <c r="AJ86" s="43"/>
      <c r="AK86" s="43"/>
      <c r="AL86" s="43"/>
      <c r="AM86" s="43"/>
      <c r="AN86" s="43"/>
      <c r="AO86" s="43"/>
      <c r="AP86" s="43"/>
      <c r="AQ86" s="43"/>
      <c r="AR86" s="43"/>
      <c r="AS86" s="43"/>
      <c r="AT86" s="43"/>
      <c r="AU86" s="43"/>
      <c r="AV86" s="43"/>
      <c r="AW86" s="43"/>
      <c r="AX86" s="43"/>
      <c r="AY86" s="43"/>
      <c r="AZ86" s="43"/>
      <c r="BA86" s="43"/>
      <c r="BB86" s="43"/>
      <c r="BC86" s="43"/>
      <c r="BD86" s="43"/>
      <c r="BE86" s="43"/>
      <c r="BF86" s="43"/>
      <c r="BG86" s="43"/>
      <c r="BH86" s="43"/>
      <c r="BI86" s="43"/>
      <c r="BJ86" s="43"/>
      <c r="BK86" s="43"/>
      <c r="BL86" s="43"/>
      <c r="BM86" s="43"/>
      <c r="BN86" s="43"/>
      <c r="BO86" s="43"/>
      <c r="BP86" s="43"/>
      <c r="BQ86" s="43"/>
      <c r="BR86" s="43"/>
      <c r="BS86" s="43"/>
      <c r="BT86" s="43"/>
      <c r="BU86" s="43"/>
      <c r="BV86" s="43"/>
      <c r="BW86" s="43"/>
      <c r="BX86" s="43"/>
      <c r="BY86" s="43"/>
      <c r="BZ86" s="43"/>
    </row>
    <row r="87" spans="2:78" s="44" customFormat="1" ht="45" customHeight="1">
      <c r="B87" s="264" t="s">
        <v>923</v>
      </c>
      <c r="C87" s="265" t="s">
        <v>924</v>
      </c>
      <c r="D87" s="266">
        <v>4</v>
      </c>
      <c r="E87" s="267">
        <v>17.5</v>
      </c>
      <c r="F87" s="267">
        <v>29.99</v>
      </c>
      <c r="G87" s="276">
        <v>811803030497</v>
      </c>
      <c r="H87" s="263"/>
      <c r="I87" s="180"/>
      <c r="J87" s="298" t="s">
        <v>1393</v>
      </c>
      <c r="K87" s="43"/>
      <c r="L87" s="43"/>
      <c r="M87" s="43"/>
      <c r="N87" s="43"/>
      <c r="O87" s="43"/>
      <c r="P87" s="43"/>
      <c r="Q87" s="43"/>
      <c r="R87" s="43"/>
      <c r="S87" s="43"/>
      <c r="T87" s="43"/>
      <c r="U87" s="43"/>
      <c r="V87" s="43"/>
      <c r="W87" s="43"/>
      <c r="X87" s="43"/>
      <c r="Y87" s="43"/>
      <c r="Z87" s="43"/>
      <c r="AA87" s="43"/>
      <c r="AB87" s="43"/>
      <c r="AC87" s="43"/>
      <c r="AD87" s="43"/>
      <c r="AE87" s="43"/>
      <c r="AF87" s="43"/>
      <c r="AG87" s="43"/>
      <c r="AH87" s="43"/>
      <c r="AI87" s="43"/>
      <c r="AJ87" s="43"/>
      <c r="AK87" s="43"/>
      <c r="AL87" s="43"/>
      <c r="AM87" s="43"/>
      <c r="AN87" s="43"/>
      <c r="AO87" s="43"/>
      <c r="AP87" s="43"/>
      <c r="AQ87" s="43"/>
      <c r="AR87" s="43"/>
      <c r="AS87" s="43"/>
      <c r="AT87" s="43"/>
      <c r="AU87" s="43"/>
      <c r="AV87" s="43"/>
      <c r="AW87" s="43"/>
      <c r="AX87" s="43"/>
      <c r="AY87" s="43"/>
      <c r="AZ87" s="43"/>
      <c r="BA87" s="43"/>
      <c r="BB87" s="43"/>
      <c r="BC87" s="43"/>
      <c r="BD87" s="43"/>
      <c r="BE87" s="43"/>
      <c r="BF87" s="43"/>
      <c r="BG87" s="43"/>
      <c r="BH87" s="43"/>
      <c r="BI87" s="43"/>
      <c r="BJ87" s="43"/>
      <c r="BK87" s="43"/>
      <c r="BL87" s="43"/>
      <c r="BM87" s="43"/>
      <c r="BN87" s="43"/>
      <c r="BO87" s="43"/>
      <c r="BP87" s="43"/>
      <c r="BQ87" s="43"/>
      <c r="BR87" s="43"/>
      <c r="BS87" s="43"/>
      <c r="BT87" s="43"/>
      <c r="BU87" s="43"/>
      <c r="BV87" s="43"/>
      <c r="BW87" s="43"/>
      <c r="BX87" s="43"/>
      <c r="BY87" s="43"/>
      <c r="BZ87" s="43"/>
    </row>
    <row r="88" spans="2:78" s="44" customFormat="1" ht="45" customHeight="1">
      <c r="B88" s="259" t="s">
        <v>927</v>
      </c>
      <c r="C88" s="268" t="s">
        <v>926</v>
      </c>
      <c r="D88" s="269">
        <v>4</v>
      </c>
      <c r="E88" s="262">
        <v>19.745000000000001</v>
      </c>
      <c r="F88" s="262">
        <v>29.99</v>
      </c>
      <c r="G88" s="263">
        <v>811803030473</v>
      </c>
      <c r="H88" s="263"/>
      <c r="I88" s="180"/>
      <c r="J88" s="298" t="s">
        <v>1390</v>
      </c>
      <c r="K88" s="43"/>
      <c r="L88" s="43"/>
      <c r="M88" s="43"/>
      <c r="N88" s="43"/>
      <c r="O88" s="43"/>
      <c r="P88" s="43"/>
      <c r="Q88" s="43"/>
      <c r="R88" s="43"/>
      <c r="S88" s="43"/>
      <c r="T88" s="43"/>
      <c r="U88" s="43"/>
      <c r="V88" s="43"/>
      <c r="W88" s="43"/>
      <c r="X88" s="43"/>
      <c r="Y88" s="43"/>
      <c r="Z88" s="43"/>
      <c r="AA88" s="43"/>
      <c r="AB88" s="43"/>
      <c r="AC88" s="43"/>
      <c r="AD88" s="43"/>
      <c r="AE88" s="43"/>
      <c r="AF88" s="43"/>
      <c r="AG88" s="43"/>
      <c r="AH88" s="43"/>
      <c r="AI88" s="43"/>
      <c r="AJ88" s="43"/>
      <c r="AK88" s="43"/>
      <c r="AL88" s="43"/>
      <c r="AM88" s="43"/>
      <c r="AN88" s="43"/>
      <c r="AO88" s="43"/>
      <c r="AP88" s="43"/>
      <c r="AQ88" s="43"/>
      <c r="AR88" s="43"/>
      <c r="AS88" s="43"/>
      <c r="AT88" s="43"/>
      <c r="AU88" s="43"/>
      <c r="AV88" s="43"/>
      <c r="AW88" s="43"/>
      <c r="AX88" s="43"/>
      <c r="AY88" s="43"/>
      <c r="AZ88" s="43"/>
      <c r="BA88" s="43"/>
      <c r="BB88" s="43"/>
      <c r="BC88" s="43"/>
      <c r="BD88" s="43"/>
      <c r="BE88" s="43"/>
      <c r="BF88" s="43"/>
      <c r="BG88" s="43"/>
      <c r="BH88" s="43"/>
      <c r="BI88" s="43"/>
      <c r="BJ88" s="43"/>
      <c r="BK88" s="43"/>
      <c r="BL88" s="43"/>
      <c r="BM88" s="43"/>
      <c r="BN88" s="43"/>
      <c r="BO88" s="43"/>
      <c r="BP88" s="43"/>
      <c r="BQ88" s="43"/>
      <c r="BR88" s="43"/>
      <c r="BS88" s="43"/>
      <c r="BT88" s="43"/>
      <c r="BU88" s="43"/>
      <c r="BV88" s="43"/>
      <c r="BW88" s="43"/>
      <c r="BX88" s="43"/>
      <c r="BY88" s="43"/>
      <c r="BZ88" s="43"/>
    </row>
    <row r="89" spans="2:78" s="44" customFormat="1" ht="45" customHeight="1">
      <c r="B89" s="264" t="s">
        <v>930</v>
      </c>
      <c r="C89" s="265" t="s">
        <v>931</v>
      </c>
      <c r="D89" s="266">
        <v>4</v>
      </c>
      <c r="E89" s="267">
        <v>28.545000000000002</v>
      </c>
      <c r="F89" s="267">
        <v>44.99</v>
      </c>
      <c r="G89" s="276">
        <v>811803030466</v>
      </c>
      <c r="H89" s="263"/>
      <c r="I89" s="180"/>
      <c r="J89" s="298" t="s">
        <v>1128</v>
      </c>
      <c r="K89" s="43"/>
      <c r="L89" s="43"/>
      <c r="M89" s="43"/>
      <c r="N89" s="43"/>
      <c r="O89" s="43"/>
      <c r="P89" s="43"/>
      <c r="Q89" s="43"/>
      <c r="R89" s="43"/>
      <c r="S89" s="43"/>
      <c r="T89" s="43"/>
      <c r="U89" s="43"/>
      <c r="V89" s="43"/>
      <c r="W89" s="43"/>
      <c r="X89" s="43"/>
      <c r="Y89" s="43"/>
      <c r="Z89" s="43"/>
      <c r="AA89" s="43"/>
      <c r="AB89" s="43"/>
      <c r="AC89" s="43"/>
      <c r="AD89" s="43"/>
      <c r="AE89" s="43"/>
      <c r="AF89" s="43"/>
      <c r="AG89" s="43"/>
      <c r="AH89" s="43"/>
      <c r="AI89" s="43"/>
      <c r="AJ89" s="43"/>
      <c r="AK89" s="43"/>
      <c r="AL89" s="43"/>
      <c r="AM89" s="43"/>
      <c r="AN89" s="43"/>
      <c r="AO89" s="43"/>
      <c r="AP89" s="43"/>
      <c r="AQ89" s="43"/>
      <c r="AR89" s="43"/>
      <c r="AS89" s="43"/>
      <c r="AT89" s="43"/>
      <c r="AU89" s="43"/>
      <c r="AV89" s="43"/>
      <c r="AW89" s="43"/>
      <c r="AX89" s="43"/>
      <c r="AY89" s="43"/>
      <c r="AZ89" s="43"/>
      <c r="BA89" s="43"/>
      <c r="BB89" s="43"/>
      <c r="BC89" s="43"/>
      <c r="BD89" s="43"/>
      <c r="BE89" s="43"/>
      <c r="BF89" s="43"/>
      <c r="BG89" s="43"/>
      <c r="BH89" s="43"/>
      <c r="BI89" s="43"/>
      <c r="BJ89" s="43"/>
      <c r="BK89" s="43"/>
      <c r="BL89" s="43"/>
      <c r="BM89" s="43"/>
      <c r="BN89" s="43"/>
      <c r="BO89" s="43"/>
      <c r="BP89" s="43"/>
      <c r="BQ89" s="43"/>
      <c r="BR89" s="43"/>
      <c r="BS89" s="43"/>
      <c r="BT89" s="43"/>
      <c r="BU89" s="43"/>
      <c r="BV89" s="43"/>
      <c r="BW89" s="43"/>
      <c r="BX89" s="43"/>
      <c r="BY89" s="43"/>
      <c r="BZ89" s="43"/>
    </row>
    <row r="90" spans="2:78" s="44" customFormat="1" ht="45" customHeight="1">
      <c r="B90" s="264" t="s">
        <v>964</v>
      </c>
      <c r="C90" s="265" t="s">
        <v>934</v>
      </c>
      <c r="D90" s="266">
        <v>4</v>
      </c>
      <c r="E90" s="267">
        <v>28.545000000000002</v>
      </c>
      <c r="F90" s="267">
        <v>44.99</v>
      </c>
      <c r="G90" s="276">
        <v>811803030503</v>
      </c>
      <c r="H90" s="263"/>
      <c r="I90" s="180"/>
      <c r="J90" s="298" t="s">
        <v>1394</v>
      </c>
      <c r="K90" s="43"/>
      <c r="L90" s="43"/>
      <c r="M90" s="43"/>
      <c r="N90" s="43"/>
      <c r="O90" s="43"/>
      <c r="P90" s="43"/>
      <c r="Q90" s="43"/>
      <c r="R90" s="43"/>
      <c r="S90" s="43"/>
      <c r="T90" s="43"/>
      <c r="U90" s="43"/>
      <c r="V90" s="43"/>
      <c r="W90" s="43"/>
      <c r="X90" s="43"/>
      <c r="Y90" s="43"/>
      <c r="Z90" s="43"/>
      <c r="AA90" s="43"/>
      <c r="AB90" s="43"/>
      <c r="AC90" s="43"/>
      <c r="AD90" s="43"/>
      <c r="AE90" s="43"/>
      <c r="AF90" s="43"/>
      <c r="AG90" s="43"/>
      <c r="AH90" s="43"/>
      <c r="AI90" s="43"/>
      <c r="AJ90" s="43"/>
      <c r="AK90" s="43"/>
      <c r="AL90" s="43"/>
      <c r="AM90" s="43"/>
      <c r="AN90" s="43"/>
      <c r="AO90" s="43"/>
      <c r="AP90" s="43"/>
      <c r="AQ90" s="43"/>
      <c r="AR90" s="43"/>
      <c r="AS90" s="43"/>
      <c r="AT90" s="43"/>
      <c r="AU90" s="43"/>
      <c r="AV90" s="43"/>
      <c r="AW90" s="43"/>
      <c r="AX90" s="43"/>
      <c r="AY90" s="43"/>
      <c r="AZ90" s="43"/>
      <c r="BA90" s="43"/>
      <c r="BB90" s="43"/>
      <c r="BC90" s="43"/>
      <c r="BD90" s="43"/>
      <c r="BE90" s="43"/>
      <c r="BF90" s="43"/>
      <c r="BG90" s="43"/>
      <c r="BH90" s="43"/>
      <c r="BI90" s="43"/>
      <c r="BJ90" s="43"/>
      <c r="BK90" s="43"/>
      <c r="BL90" s="43"/>
      <c r="BM90" s="43"/>
      <c r="BN90" s="43"/>
      <c r="BO90" s="43"/>
      <c r="BP90" s="43"/>
      <c r="BQ90" s="43"/>
      <c r="BR90" s="43"/>
      <c r="BS90" s="43"/>
      <c r="BT90" s="43"/>
      <c r="BU90" s="43"/>
      <c r="BV90" s="43"/>
      <c r="BW90" s="43"/>
      <c r="BX90" s="43"/>
      <c r="BY90" s="43"/>
      <c r="BZ90" s="43"/>
    </row>
    <row r="91" spans="2:78" s="44" customFormat="1" ht="45" customHeight="1">
      <c r="B91" s="254" t="s">
        <v>1013</v>
      </c>
      <c r="C91" s="255" t="s">
        <v>1014</v>
      </c>
      <c r="D91" s="256">
        <v>4</v>
      </c>
      <c r="E91" s="257">
        <v>18.95</v>
      </c>
      <c r="F91" s="257">
        <v>29.99</v>
      </c>
      <c r="G91" s="390">
        <v>811803032828</v>
      </c>
      <c r="H91" s="250"/>
      <c r="J91" s="441" t="s">
        <v>1434</v>
      </c>
      <c r="K91" s="43"/>
      <c r="L91" s="43"/>
      <c r="M91" s="43"/>
      <c r="N91" s="43"/>
      <c r="O91" s="43"/>
      <c r="P91" s="43"/>
      <c r="Q91" s="43"/>
      <c r="R91" s="43"/>
      <c r="S91" s="43"/>
      <c r="T91" s="43"/>
      <c r="U91" s="43"/>
      <c r="V91" s="43"/>
      <c r="W91" s="43"/>
      <c r="X91" s="43"/>
      <c r="Y91" s="43"/>
      <c r="Z91" s="43"/>
      <c r="AA91" s="43"/>
      <c r="AB91" s="43"/>
      <c r="AC91" s="43"/>
      <c r="AD91" s="43"/>
      <c r="AE91" s="43"/>
      <c r="AF91" s="43"/>
      <c r="AG91" s="43"/>
      <c r="AH91" s="43"/>
      <c r="AI91" s="43"/>
      <c r="AJ91" s="43"/>
      <c r="AK91" s="43"/>
      <c r="AL91" s="43"/>
      <c r="AM91" s="43"/>
      <c r="AN91" s="43"/>
      <c r="AO91" s="43"/>
      <c r="AP91" s="43"/>
      <c r="AQ91" s="43"/>
      <c r="AR91" s="43"/>
      <c r="AS91" s="43"/>
      <c r="AT91" s="43"/>
      <c r="AU91" s="43"/>
      <c r="AV91" s="43"/>
      <c r="AW91" s="43"/>
      <c r="AX91" s="43"/>
      <c r="AY91" s="43"/>
      <c r="AZ91" s="43"/>
      <c r="BA91" s="43"/>
      <c r="BB91" s="43"/>
      <c r="BC91" s="43"/>
      <c r="BD91" s="43"/>
      <c r="BE91" s="43"/>
      <c r="BF91" s="43"/>
      <c r="BG91" s="43"/>
      <c r="BH91" s="43"/>
      <c r="BI91" s="43"/>
      <c r="BJ91" s="43"/>
      <c r="BK91" s="43"/>
      <c r="BL91" s="43"/>
      <c r="BM91" s="43"/>
      <c r="BN91" s="43"/>
      <c r="BO91" s="43"/>
      <c r="BP91" s="43"/>
      <c r="BQ91" s="43"/>
      <c r="BR91" s="43"/>
      <c r="BS91" s="43"/>
      <c r="BT91" s="43"/>
      <c r="BU91" s="43"/>
      <c r="BV91" s="43"/>
      <c r="BW91" s="43"/>
      <c r="BX91" s="43"/>
      <c r="BY91" s="43"/>
      <c r="BZ91" s="43"/>
    </row>
    <row r="92" spans="2:78" s="44" customFormat="1" ht="45" customHeight="1">
      <c r="B92" s="254" t="s">
        <v>1015</v>
      </c>
      <c r="C92" s="255" t="s">
        <v>1016</v>
      </c>
      <c r="D92" s="256">
        <v>4</v>
      </c>
      <c r="E92" s="257">
        <v>18.95</v>
      </c>
      <c r="F92" s="257">
        <v>29.99</v>
      </c>
      <c r="G92" s="390">
        <v>811803032835</v>
      </c>
      <c r="H92" s="250"/>
      <c r="J92" s="441" t="s">
        <v>1435</v>
      </c>
      <c r="K92" s="43"/>
      <c r="L92" s="43"/>
      <c r="M92" s="43"/>
      <c r="N92" s="43"/>
      <c r="O92" s="43"/>
      <c r="P92" s="43"/>
      <c r="Q92" s="43"/>
      <c r="R92" s="43"/>
      <c r="S92" s="43"/>
      <c r="T92" s="43"/>
      <c r="U92" s="43"/>
      <c r="V92" s="43"/>
      <c r="W92" s="43"/>
      <c r="X92" s="43"/>
      <c r="Y92" s="43"/>
      <c r="Z92" s="43"/>
      <c r="AA92" s="43"/>
      <c r="AB92" s="43"/>
      <c r="AC92" s="43"/>
      <c r="AD92" s="43"/>
      <c r="AE92" s="43"/>
      <c r="AF92" s="43"/>
      <c r="AG92" s="43"/>
      <c r="AH92" s="43"/>
      <c r="AI92" s="43"/>
      <c r="AJ92" s="43"/>
      <c r="AK92" s="43"/>
      <c r="AL92" s="43"/>
      <c r="AM92" s="43"/>
      <c r="AN92" s="43"/>
      <c r="AO92" s="43"/>
      <c r="AP92" s="43"/>
      <c r="AQ92" s="43"/>
      <c r="AR92" s="43"/>
      <c r="AS92" s="43"/>
      <c r="AT92" s="43"/>
      <c r="AU92" s="43"/>
      <c r="AV92" s="43"/>
      <c r="AW92" s="43"/>
      <c r="AX92" s="43"/>
      <c r="AY92" s="43"/>
      <c r="AZ92" s="43"/>
      <c r="BA92" s="43"/>
      <c r="BB92" s="43"/>
      <c r="BC92" s="43"/>
      <c r="BD92" s="43"/>
      <c r="BE92" s="43"/>
      <c r="BF92" s="43"/>
      <c r="BG92" s="43"/>
      <c r="BH92" s="43"/>
      <c r="BI92" s="43"/>
      <c r="BJ92" s="43"/>
      <c r="BK92" s="43"/>
      <c r="BL92" s="43"/>
      <c r="BM92" s="43"/>
      <c r="BN92" s="43"/>
      <c r="BO92" s="43"/>
      <c r="BP92" s="43"/>
      <c r="BQ92" s="43"/>
      <c r="BR92" s="43"/>
      <c r="BS92" s="43"/>
      <c r="BT92" s="43"/>
      <c r="BU92" s="43"/>
      <c r="BV92" s="43"/>
      <c r="BW92" s="43"/>
      <c r="BX92" s="43"/>
      <c r="BY92" s="43"/>
      <c r="BZ92" s="43"/>
    </row>
    <row r="93" spans="2:78" s="44" customFormat="1" ht="45" customHeight="1">
      <c r="B93" s="303" t="s">
        <v>951</v>
      </c>
      <c r="C93" s="304" t="s">
        <v>1018</v>
      </c>
      <c r="D93" s="305">
        <v>4</v>
      </c>
      <c r="E93" s="68">
        <v>12.5</v>
      </c>
      <c r="F93" s="68">
        <v>19.989999999999998</v>
      </c>
      <c r="G93" s="391">
        <v>811803030527</v>
      </c>
      <c r="H93" s="390"/>
      <c r="I93" s="180"/>
      <c r="J93" s="298" t="s">
        <v>1395</v>
      </c>
      <c r="K93" s="43"/>
      <c r="L93" s="43"/>
      <c r="M93" s="43"/>
      <c r="N93" s="43"/>
      <c r="O93" s="43"/>
      <c r="P93" s="43"/>
      <c r="Q93" s="43"/>
      <c r="R93" s="43"/>
      <c r="S93" s="43"/>
      <c r="T93" s="43"/>
      <c r="U93" s="43"/>
      <c r="V93" s="43"/>
      <c r="W93" s="43"/>
      <c r="X93" s="43"/>
      <c r="Y93" s="43"/>
      <c r="Z93" s="43"/>
      <c r="AA93" s="43"/>
      <c r="AB93" s="43"/>
      <c r="AC93" s="43"/>
      <c r="AD93" s="43"/>
      <c r="AE93" s="43"/>
      <c r="AF93" s="43"/>
      <c r="AG93" s="43"/>
      <c r="AH93" s="43"/>
      <c r="AI93" s="43"/>
      <c r="AJ93" s="43"/>
      <c r="AK93" s="43"/>
      <c r="AL93" s="43"/>
      <c r="AM93" s="43"/>
      <c r="AN93" s="43"/>
      <c r="AO93" s="43"/>
      <c r="AP93" s="43"/>
      <c r="AQ93" s="43"/>
      <c r="AR93" s="43"/>
      <c r="AS93" s="43"/>
      <c r="AT93" s="43"/>
      <c r="AU93" s="43"/>
      <c r="AV93" s="43"/>
      <c r="AW93" s="43"/>
      <c r="AX93" s="43"/>
      <c r="AY93" s="43"/>
      <c r="AZ93" s="43"/>
      <c r="BA93" s="43"/>
      <c r="BB93" s="43"/>
      <c r="BC93" s="43"/>
      <c r="BD93" s="43"/>
      <c r="BE93" s="43"/>
      <c r="BF93" s="43"/>
      <c r="BG93" s="43"/>
      <c r="BH93" s="43"/>
      <c r="BI93" s="43"/>
      <c r="BJ93" s="43"/>
      <c r="BK93" s="43"/>
      <c r="BL93" s="43"/>
      <c r="BM93" s="43"/>
      <c r="BN93" s="43"/>
      <c r="BO93" s="43"/>
      <c r="BP93" s="43"/>
      <c r="BQ93" s="43"/>
      <c r="BR93" s="43"/>
      <c r="BS93" s="43"/>
      <c r="BT93" s="43"/>
      <c r="BU93" s="43"/>
      <c r="BV93" s="43"/>
      <c r="BW93" s="43"/>
      <c r="BX93" s="43"/>
      <c r="BY93" s="43"/>
      <c r="BZ93" s="43"/>
    </row>
    <row r="94" spans="2:78" s="44" customFormat="1" ht="45" customHeight="1">
      <c r="B94" s="60" t="s">
        <v>1019</v>
      </c>
      <c r="C94" s="61" t="s">
        <v>1020</v>
      </c>
      <c r="D94" s="62">
        <v>4</v>
      </c>
      <c r="E94" s="55">
        <v>17.5</v>
      </c>
      <c r="F94" s="55">
        <v>29.99</v>
      </c>
      <c r="G94" s="250">
        <v>811803032347</v>
      </c>
      <c r="H94" s="250"/>
      <c r="J94" s="441" t="s">
        <v>1436</v>
      </c>
      <c r="K94" s="43"/>
      <c r="L94" s="43"/>
      <c r="M94" s="43"/>
      <c r="N94" s="43"/>
      <c r="O94" s="43"/>
      <c r="P94" s="43"/>
      <c r="Q94" s="43"/>
      <c r="R94" s="43"/>
      <c r="S94" s="43"/>
      <c r="T94" s="43"/>
      <c r="U94" s="43"/>
      <c r="V94" s="43"/>
      <c r="W94" s="43"/>
      <c r="X94" s="43"/>
      <c r="Y94" s="43"/>
      <c r="Z94" s="43"/>
      <c r="AA94" s="43"/>
      <c r="AB94" s="43"/>
      <c r="AC94" s="43"/>
      <c r="AD94" s="43"/>
      <c r="AE94" s="43"/>
      <c r="AF94" s="43"/>
      <c r="AG94" s="43"/>
      <c r="AH94" s="43"/>
      <c r="AI94" s="43"/>
      <c r="AJ94" s="43"/>
      <c r="AK94" s="43"/>
      <c r="AL94" s="43"/>
      <c r="AM94" s="43"/>
      <c r="AN94" s="43"/>
      <c r="AO94" s="43"/>
      <c r="AP94" s="43"/>
      <c r="AQ94" s="43"/>
      <c r="AR94" s="43"/>
      <c r="AS94" s="43"/>
      <c r="AT94" s="43"/>
      <c r="AU94" s="43"/>
      <c r="AV94" s="43"/>
      <c r="AW94" s="43"/>
      <c r="AX94" s="43"/>
      <c r="AY94" s="43"/>
      <c r="AZ94" s="43"/>
      <c r="BA94" s="43"/>
      <c r="BB94" s="43"/>
      <c r="BC94" s="43"/>
      <c r="BD94" s="43"/>
      <c r="BE94" s="43"/>
      <c r="BF94" s="43"/>
      <c r="BG94" s="43"/>
      <c r="BH94" s="43"/>
      <c r="BI94" s="43"/>
      <c r="BJ94" s="43"/>
      <c r="BK94" s="43"/>
      <c r="BL94" s="43"/>
      <c r="BM94" s="43"/>
      <c r="BN94" s="43"/>
      <c r="BO94" s="43"/>
      <c r="BP94" s="43"/>
      <c r="BQ94" s="43"/>
      <c r="BR94" s="43"/>
      <c r="BS94" s="43"/>
      <c r="BT94" s="43"/>
      <c r="BU94" s="43"/>
      <c r="BV94" s="43"/>
      <c r="BW94" s="43"/>
      <c r="BX94" s="43"/>
      <c r="BY94" s="43"/>
      <c r="BZ94" s="43"/>
    </row>
    <row r="95" spans="2:78" s="44" customFormat="1" ht="45" customHeight="1">
      <c r="B95" s="303" t="s">
        <v>1021</v>
      </c>
      <c r="C95" s="304" t="s">
        <v>1022</v>
      </c>
      <c r="D95" s="305">
        <v>4</v>
      </c>
      <c r="E95" s="68">
        <v>18.95</v>
      </c>
      <c r="F95" s="68">
        <v>29.99</v>
      </c>
      <c r="G95" s="391">
        <v>811803032880</v>
      </c>
      <c r="H95" s="250"/>
      <c r="J95" s="441" t="s">
        <v>1437</v>
      </c>
      <c r="K95" s="43"/>
      <c r="L95" s="43"/>
      <c r="M95" s="43"/>
      <c r="N95" s="43"/>
      <c r="O95" s="43"/>
      <c r="P95" s="43"/>
      <c r="Q95" s="43"/>
      <c r="R95" s="43"/>
      <c r="S95" s="43"/>
      <c r="T95" s="43"/>
      <c r="U95" s="43"/>
      <c r="V95" s="43"/>
      <c r="W95" s="43"/>
      <c r="X95" s="43"/>
      <c r="Y95" s="43"/>
      <c r="Z95" s="43"/>
      <c r="AA95" s="43"/>
      <c r="AB95" s="43"/>
      <c r="AC95" s="43"/>
      <c r="AD95" s="43"/>
      <c r="AE95" s="43"/>
      <c r="AF95" s="43"/>
      <c r="AG95" s="43"/>
      <c r="AH95" s="43"/>
      <c r="AI95" s="43"/>
      <c r="AJ95" s="43"/>
      <c r="AK95" s="43"/>
      <c r="AL95" s="43"/>
      <c r="AM95" s="43"/>
      <c r="AN95" s="43"/>
      <c r="AO95" s="43"/>
      <c r="AP95" s="43"/>
      <c r="AQ95" s="43"/>
      <c r="AR95" s="43"/>
      <c r="AS95" s="43"/>
      <c r="AT95" s="43"/>
      <c r="AU95" s="43"/>
      <c r="AV95" s="43"/>
      <c r="AW95" s="43"/>
      <c r="AX95" s="43"/>
      <c r="AY95" s="43"/>
      <c r="AZ95" s="43"/>
      <c r="BA95" s="43"/>
      <c r="BB95" s="43"/>
      <c r="BC95" s="43"/>
      <c r="BD95" s="43"/>
      <c r="BE95" s="43"/>
      <c r="BF95" s="43"/>
      <c r="BG95" s="43"/>
      <c r="BH95" s="43"/>
      <c r="BI95" s="43"/>
      <c r="BJ95" s="43"/>
      <c r="BK95" s="43"/>
      <c r="BL95" s="43"/>
      <c r="BM95" s="43"/>
      <c r="BN95" s="43"/>
      <c r="BO95" s="43"/>
      <c r="BP95" s="43"/>
      <c r="BQ95" s="43"/>
      <c r="BR95" s="43"/>
      <c r="BS95" s="43"/>
      <c r="BT95" s="43"/>
      <c r="BU95" s="43"/>
      <c r="BV95" s="43"/>
      <c r="BW95" s="43"/>
      <c r="BX95" s="43"/>
      <c r="BY95" s="43"/>
      <c r="BZ95" s="43"/>
    </row>
    <row r="96" spans="2:78" s="44" customFormat="1" ht="45" customHeight="1">
      <c r="B96" s="303" t="s">
        <v>1025</v>
      </c>
      <c r="C96" s="304" t="s">
        <v>1026</v>
      </c>
      <c r="D96" s="305">
        <v>4</v>
      </c>
      <c r="E96" s="68">
        <v>18.95</v>
      </c>
      <c r="F96" s="68">
        <v>29.99</v>
      </c>
      <c r="G96" s="391">
        <v>811803032903</v>
      </c>
      <c r="H96" s="250"/>
      <c r="J96" s="441" t="s">
        <v>1438</v>
      </c>
      <c r="K96" s="43"/>
      <c r="L96" s="43"/>
      <c r="M96" s="43"/>
      <c r="N96" s="43"/>
      <c r="O96" s="43"/>
      <c r="P96" s="43"/>
      <c r="Q96" s="43"/>
      <c r="R96" s="43"/>
      <c r="S96" s="43"/>
      <c r="T96" s="43"/>
      <c r="U96" s="43"/>
      <c r="V96" s="43"/>
      <c r="W96" s="43"/>
      <c r="X96" s="43"/>
      <c r="Y96" s="43"/>
      <c r="Z96" s="43"/>
      <c r="AA96" s="43"/>
      <c r="AB96" s="43"/>
      <c r="AC96" s="43"/>
      <c r="AD96" s="43"/>
      <c r="AE96" s="43"/>
      <c r="AF96" s="43"/>
      <c r="AG96" s="43"/>
      <c r="AH96" s="43"/>
      <c r="AI96" s="43"/>
      <c r="AJ96" s="43"/>
      <c r="AK96" s="43"/>
      <c r="AL96" s="43"/>
      <c r="AM96" s="43"/>
      <c r="AN96" s="43"/>
      <c r="AO96" s="43"/>
      <c r="AP96" s="43"/>
      <c r="AQ96" s="43"/>
      <c r="AR96" s="43"/>
      <c r="AS96" s="43"/>
      <c r="AT96" s="43"/>
      <c r="AU96" s="43"/>
      <c r="AV96" s="43"/>
      <c r="AW96" s="43"/>
      <c r="AX96" s="43"/>
      <c r="AY96" s="43"/>
      <c r="AZ96" s="43"/>
      <c r="BA96" s="43"/>
      <c r="BB96" s="43"/>
      <c r="BC96" s="43"/>
      <c r="BD96" s="43"/>
      <c r="BE96" s="43"/>
      <c r="BF96" s="43"/>
      <c r="BG96" s="43"/>
      <c r="BH96" s="43"/>
      <c r="BI96" s="43"/>
      <c r="BJ96" s="43"/>
      <c r="BK96" s="43"/>
      <c r="BL96" s="43"/>
      <c r="BM96" s="43"/>
      <c r="BN96" s="43"/>
      <c r="BO96" s="43"/>
      <c r="BP96" s="43"/>
      <c r="BQ96" s="43"/>
      <c r="BR96" s="43"/>
      <c r="BS96" s="43"/>
      <c r="BT96" s="43"/>
      <c r="BU96" s="43"/>
      <c r="BV96" s="43"/>
      <c r="BW96" s="43"/>
      <c r="BX96" s="43"/>
      <c r="BY96" s="43"/>
      <c r="BZ96" s="43"/>
    </row>
    <row r="97" spans="2:78" s="44" customFormat="1" ht="45" customHeight="1">
      <c r="B97" s="60" t="s">
        <v>1023</v>
      </c>
      <c r="C97" s="61" t="s">
        <v>1024</v>
      </c>
      <c r="D97" s="62">
        <v>4</v>
      </c>
      <c r="E97" s="55">
        <v>19.95</v>
      </c>
      <c r="F97" s="55">
        <v>29.99</v>
      </c>
      <c r="G97" s="250">
        <v>811803032897</v>
      </c>
      <c r="H97" s="250"/>
      <c r="J97" s="441" t="s">
        <v>1439</v>
      </c>
      <c r="K97" s="43"/>
      <c r="L97" s="43"/>
      <c r="M97" s="43"/>
      <c r="N97" s="43"/>
      <c r="O97" s="43"/>
      <c r="P97" s="43"/>
      <c r="Q97" s="43"/>
      <c r="R97" s="43"/>
      <c r="S97" s="43"/>
      <c r="T97" s="43"/>
      <c r="U97" s="43"/>
      <c r="V97" s="43"/>
      <c r="W97" s="43"/>
      <c r="X97" s="43"/>
      <c r="Y97" s="43"/>
      <c r="Z97" s="43"/>
      <c r="AA97" s="43"/>
      <c r="AB97" s="43"/>
      <c r="AC97" s="43"/>
      <c r="AD97" s="43"/>
      <c r="AE97" s="43"/>
      <c r="AF97" s="43"/>
      <c r="AG97" s="43"/>
      <c r="AH97" s="43"/>
      <c r="AI97" s="43"/>
      <c r="AJ97" s="43"/>
      <c r="AK97" s="43"/>
      <c r="AL97" s="43"/>
      <c r="AM97" s="43"/>
      <c r="AN97" s="43"/>
      <c r="AO97" s="43"/>
      <c r="AP97" s="43"/>
      <c r="AQ97" s="43"/>
      <c r="AR97" s="43"/>
      <c r="AS97" s="43"/>
      <c r="AT97" s="43"/>
      <c r="AU97" s="43"/>
      <c r="AV97" s="43"/>
      <c r="AW97" s="43"/>
      <c r="AX97" s="43"/>
      <c r="AY97" s="43"/>
      <c r="AZ97" s="43"/>
      <c r="BA97" s="43"/>
      <c r="BB97" s="43"/>
      <c r="BC97" s="43"/>
      <c r="BD97" s="43"/>
      <c r="BE97" s="43"/>
      <c r="BF97" s="43"/>
      <c r="BG97" s="43"/>
      <c r="BH97" s="43"/>
      <c r="BI97" s="43"/>
      <c r="BJ97" s="43"/>
      <c r="BK97" s="43"/>
      <c r="BL97" s="43"/>
      <c r="BM97" s="43"/>
      <c r="BN97" s="43"/>
      <c r="BO97" s="43"/>
      <c r="BP97" s="43"/>
      <c r="BQ97" s="43"/>
      <c r="BR97" s="43"/>
      <c r="BS97" s="43"/>
      <c r="BT97" s="43"/>
      <c r="BU97" s="43"/>
      <c r="BV97" s="43"/>
      <c r="BW97" s="43"/>
      <c r="BX97" s="43"/>
      <c r="BY97" s="43"/>
      <c r="BZ97" s="43"/>
    </row>
    <row r="98" spans="2:78" s="44" customFormat="1" ht="45" customHeight="1">
      <c r="B98" s="52" t="s">
        <v>1030</v>
      </c>
      <c r="C98" s="61"/>
      <c r="D98" s="62"/>
      <c r="E98" s="55"/>
      <c r="F98" s="55"/>
      <c r="G98" s="250"/>
      <c r="H98" s="250"/>
      <c r="K98" s="43"/>
      <c r="L98" s="43"/>
      <c r="M98" s="43"/>
      <c r="N98" s="43"/>
      <c r="O98" s="43"/>
      <c r="P98" s="43"/>
      <c r="Q98" s="43"/>
      <c r="R98" s="43"/>
      <c r="S98" s="43"/>
      <c r="T98" s="43"/>
      <c r="U98" s="43"/>
      <c r="V98" s="43"/>
      <c r="W98" s="43"/>
      <c r="X98" s="43"/>
      <c r="Y98" s="43"/>
      <c r="Z98" s="43"/>
      <c r="AA98" s="43"/>
      <c r="AB98" s="43"/>
      <c r="AC98" s="43"/>
      <c r="AD98" s="43"/>
      <c r="AE98" s="43"/>
      <c r="AF98" s="43"/>
      <c r="AG98" s="43"/>
      <c r="AH98" s="43"/>
      <c r="AI98" s="43"/>
      <c r="AJ98" s="43"/>
      <c r="AK98" s="43"/>
      <c r="AL98" s="43"/>
      <c r="AM98" s="43"/>
      <c r="AN98" s="43"/>
      <c r="AO98" s="43"/>
      <c r="AP98" s="43"/>
      <c r="AQ98" s="43"/>
      <c r="AR98" s="43"/>
      <c r="AS98" s="43"/>
      <c r="AT98" s="43"/>
      <c r="AU98" s="43"/>
      <c r="AV98" s="43"/>
      <c r="AW98" s="43"/>
      <c r="AX98" s="43"/>
      <c r="AY98" s="43"/>
      <c r="AZ98" s="43"/>
      <c r="BA98" s="43"/>
      <c r="BB98" s="43"/>
      <c r="BC98" s="43"/>
      <c r="BD98" s="43"/>
      <c r="BE98" s="43"/>
      <c r="BF98" s="43"/>
      <c r="BG98" s="43"/>
      <c r="BH98" s="43"/>
      <c r="BI98" s="43"/>
      <c r="BJ98" s="43"/>
      <c r="BK98" s="43"/>
      <c r="BL98" s="43"/>
      <c r="BM98" s="43"/>
      <c r="BN98" s="43"/>
      <c r="BO98" s="43"/>
      <c r="BP98" s="43"/>
      <c r="BQ98" s="43"/>
      <c r="BR98" s="43"/>
      <c r="BS98" s="43"/>
      <c r="BT98" s="43"/>
      <c r="BU98" s="43"/>
      <c r="BV98" s="43"/>
      <c r="BW98" s="43"/>
      <c r="BX98" s="43"/>
      <c r="BY98" s="43"/>
      <c r="BZ98" s="43"/>
    </row>
    <row r="99" spans="2:78" s="44" customFormat="1" ht="45" customHeight="1">
      <c r="B99" s="44" t="s">
        <v>1034</v>
      </c>
      <c r="C99" s="80" t="s">
        <v>1035</v>
      </c>
      <c r="D99" s="44">
        <v>4</v>
      </c>
      <c r="E99" s="55">
        <v>24.95</v>
      </c>
      <c r="F99" s="55">
        <v>39.99</v>
      </c>
      <c r="G99" s="250">
        <v>811803032392</v>
      </c>
      <c r="H99" s="250"/>
      <c r="J99" s="441" t="s">
        <v>1440</v>
      </c>
      <c r="K99" s="43"/>
      <c r="L99" s="43"/>
      <c r="M99" s="43"/>
      <c r="N99" s="43"/>
      <c r="O99" s="43"/>
      <c r="P99" s="43"/>
      <c r="Q99" s="43"/>
      <c r="R99" s="43"/>
      <c r="S99" s="43"/>
      <c r="T99" s="43"/>
      <c r="U99" s="43"/>
      <c r="V99" s="43"/>
      <c r="W99" s="43"/>
      <c r="X99" s="43"/>
      <c r="Y99" s="43"/>
      <c r="Z99" s="43"/>
      <c r="AA99" s="43"/>
      <c r="AB99" s="43"/>
      <c r="AC99" s="43"/>
      <c r="AD99" s="43"/>
      <c r="AE99" s="43"/>
      <c r="AF99" s="43"/>
      <c r="AG99" s="43"/>
      <c r="AH99" s="43"/>
      <c r="AI99" s="43"/>
      <c r="AJ99" s="43"/>
      <c r="AK99" s="43"/>
      <c r="AL99" s="43"/>
      <c r="AM99" s="43"/>
      <c r="AN99" s="43"/>
      <c r="AO99" s="43"/>
      <c r="AP99" s="43"/>
      <c r="AQ99" s="43"/>
      <c r="AR99" s="43"/>
      <c r="AS99" s="43"/>
      <c r="AT99" s="43"/>
      <c r="AU99" s="43"/>
      <c r="AV99" s="43"/>
      <c r="AW99" s="43"/>
      <c r="AX99" s="43"/>
      <c r="AY99" s="43"/>
      <c r="AZ99" s="43"/>
      <c r="BA99" s="43"/>
      <c r="BB99" s="43"/>
      <c r="BC99" s="43"/>
      <c r="BD99" s="43"/>
      <c r="BE99" s="43"/>
      <c r="BF99" s="43"/>
      <c r="BG99" s="43"/>
      <c r="BH99" s="43"/>
      <c r="BI99" s="43"/>
      <c r="BJ99" s="43"/>
      <c r="BK99" s="43"/>
      <c r="BL99" s="43"/>
      <c r="BM99" s="43"/>
      <c r="BN99" s="43"/>
      <c r="BO99" s="43"/>
      <c r="BP99" s="43"/>
      <c r="BQ99" s="43"/>
      <c r="BR99" s="43"/>
      <c r="BS99" s="43"/>
      <c r="BT99" s="43"/>
      <c r="BU99" s="43"/>
      <c r="BV99" s="43"/>
      <c r="BW99" s="43"/>
      <c r="BX99" s="43"/>
      <c r="BY99" s="43"/>
      <c r="BZ99" s="43"/>
    </row>
    <row r="100" spans="2:78" s="44" customFormat="1" ht="45" customHeight="1">
      <c r="B100" s="66" t="s">
        <v>1031</v>
      </c>
      <c r="C100" s="53" t="s">
        <v>1032</v>
      </c>
      <c r="D100" s="45">
        <v>3</v>
      </c>
      <c r="E100" s="55">
        <v>45.95</v>
      </c>
      <c r="F100" s="55">
        <v>84.99</v>
      </c>
      <c r="G100" s="251">
        <v>811803032552</v>
      </c>
      <c r="H100" s="250"/>
      <c r="J100" s="441" t="s">
        <v>1441</v>
      </c>
      <c r="K100" s="43"/>
      <c r="L100" s="43"/>
      <c r="M100" s="43"/>
      <c r="N100" s="43"/>
      <c r="O100" s="43"/>
      <c r="P100" s="43"/>
      <c r="Q100" s="43"/>
      <c r="R100" s="43"/>
      <c r="S100" s="43"/>
      <c r="T100" s="43"/>
      <c r="U100" s="43"/>
      <c r="V100" s="43"/>
      <c r="W100" s="43"/>
      <c r="X100" s="43"/>
      <c r="Y100" s="43"/>
      <c r="Z100" s="43"/>
      <c r="AA100" s="43"/>
      <c r="AB100" s="43"/>
      <c r="AC100" s="43"/>
      <c r="AD100" s="43"/>
      <c r="AE100" s="43"/>
      <c r="AF100" s="43"/>
      <c r="AG100" s="43"/>
      <c r="AH100" s="43"/>
      <c r="AI100" s="43"/>
      <c r="AJ100" s="43"/>
      <c r="AK100" s="43"/>
      <c r="AL100" s="43"/>
      <c r="AM100" s="43"/>
      <c r="AN100" s="43"/>
      <c r="AO100" s="43"/>
      <c r="AP100" s="43"/>
      <c r="AQ100" s="43"/>
      <c r="AR100" s="43"/>
      <c r="AS100" s="43"/>
      <c r="AT100" s="43"/>
      <c r="AU100" s="43"/>
      <c r="AV100" s="43"/>
      <c r="AW100" s="43"/>
      <c r="AX100" s="43"/>
      <c r="AY100" s="43"/>
      <c r="AZ100" s="43"/>
      <c r="BA100" s="43"/>
      <c r="BB100" s="43"/>
      <c r="BC100" s="43"/>
      <c r="BD100" s="43"/>
      <c r="BE100" s="43"/>
      <c r="BF100" s="43"/>
      <c r="BG100" s="43"/>
      <c r="BH100" s="43"/>
      <c r="BI100" s="43"/>
      <c r="BJ100" s="43"/>
      <c r="BK100" s="43"/>
      <c r="BL100" s="43"/>
      <c r="BM100" s="43"/>
      <c r="BN100" s="43"/>
      <c r="BO100" s="43"/>
      <c r="BP100" s="43"/>
      <c r="BQ100" s="43"/>
      <c r="BR100" s="43"/>
      <c r="BS100" s="43"/>
      <c r="BT100" s="43"/>
      <c r="BU100" s="43"/>
      <c r="BV100" s="43"/>
      <c r="BW100" s="43"/>
      <c r="BX100" s="43"/>
      <c r="BY100" s="43"/>
      <c r="BZ100" s="43"/>
    </row>
    <row r="101" spans="2:78" s="44" customFormat="1" ht="45" customHeight="1">
      <c r="B101" s="60" t="s">
        <v>1144</v>
      </c>
      <c r="C101" s="53" t="s">
        <v>1145</v>
      </c>
      <c r="D101" s="62">
        <v>3</v>
      </c>
      <c r="E101" s="55">
        <v>36</v>
      </c>
      <c r="F101" s="55">
        <v>59.99</v>
      </c>
      <c r="G101" s="251">
        <v>811803032576</v>
      </c>
      <c r="H101" s="250"/>
      <c r="I101" s="180"/>
      <c r="J101" s="298" t="s">
        <v>1407</v>
      </c>
      <c r="K101" s="43"/>
      <c r="L101" s="43"/>
      <c r="M101" s="43"/>
      <c r="N101" s="43"/>
      <c r="O101" s="43"/>
      <c r="P101" s="43"/>
      <c r="Q101" s="43"/>
      <c r="R101" s="43"/>
      <c r="S101" s="43"/>
      <c r="T101" s="43"/>
      <c r="U101" s="43"/>
      <c r="V101" s="43"/>
      <c r="W101" s="43"/>
      <c r="X101" s="43"/>
      <c r="Y101" s="43"/>
      <c r="Z101" s="43"/>
      <c r="AA101" s="43"/>
      <c r="AB101" s="43"/>
      <c r="AC101" s="43"/>
      <c r="AD101" s="43"/>
      <c r="AE101" s="43"/>
      <c r="AF101" s="43"/>
      <c r="AG101" s="43"/>
      <c r="AH101" s="43"/>
      <c r="AI101" s="43"/>
      <c r="AJ101" s="43"/>
      <c r="AK101" s="43"/>
      <c r="AL101" s="43"/>
      <c r="AM101" s="43"/>
      <c r="AN101" s="43"/>
      <c r="AO101" s="43"/>
      <c r="AP101" s="43"/>
      <c r="AQ101" s="43"/>
      <c r="AR101" s="43"/>
      <c r="AS101" s="43"/>
      <c r="AT101" s="43"/>
      <c r="AU101" s="43"/>
      <c r="AV101" s="43"/>
      <c r="AW101" s="43"/>
      <c r="AX101" s="43"/>
      <c r="AY101" s="43"/>
      <c r="AZ101" s="43"/>
      <c r="BA101" s="43"/>
      <c r="BB101" s="43"/>
      <c r="BC101" s="43"/>
      <c r="BD101" s="43"/>
      <c r="BE101" s="43"/>
      <c r="BF101" s="43"/>
      <c r="BG101" s="43"/>
      <c r="BH101" s="43"/>
      <c r="BI101" s="43"/>
      <c r="BJ101" s="43"/>
      <c r="BK101" s="43"/>
      <c r="BL101" s="43"/>
      <c r="BM101" s="43"/>
      <c r="BN101" s="43"/>
      <c r="BO101" s="43"/>
      <c r="BP101" s="43"/>
      <c r="BQ101" s="43"/>
      <c r="BR101" s="43"/>
      <c r="BS101" s="43"/>
      <c r="BT101" s="43"/>
      <c r="BU101" s="43"/>
      <c r="BV101" s="43"/>
      <c r="BW101" s="43"/>
      <c r="BX101" s="43"/>
      <c r="BY101" s="43"/>
      <c r="BZ101" s="43"/>
    </row>
    <row r="102" spans="2:78" s="44" customFormat="1" ht="45" customHeight="1">
      <c r="B102" s="66" t="s">
        <v>1146</v>
      </c>
      <c r="C102" s="53" t="s">
        <v>1147</v>
      </c>
      <c r="D102" s="45">
        <v>3</v>
      </c>
      <c r="E102" s="55">
        <v>25</v>
      </c>
      <c r="F102" s="55">
        <v>44.99</v>
      </c>
      <c r="G102" s="251">
        <v>811803032507</v>
      </c>
      <c r="H102" s="250"/>
      <c r="I102" s="180"/>
      <c r="J102" s="298" t="s">
        <v>1408</v>
      </c>
      <c r="K102" s="43"/>
      <c r="L102" s="43"/>
      <c r="M102" s="43"/>
      <c r="N102" s="43"/>
      <c r="O102" s="43"/>
      <c r="P102" s="43"/>
      <c r="Q102" s="43"/>
      <c r="R102" s="43"/>
      <c r="S102" s="43"/>
      <c r="T102" s="43"/>
      <c r="U102" s="43"/>
      <c r="V102" s="43"/>
      <c r="W102" s="43"/>
      <c r="X102" s="43"/>
      <c r="Y102" s="43"/>
      <c r="Z102" s="43"/>
      <c r="AA102" s="43"/>
      <c r="AB102" s="43"/>
      <c r="AC102" s="43"/>
      <c r="AD102" s="43"/>
      <c r="AE102" s="43"/>
      <c r="AF102" s="43"/>
      <c r="AG102" s="43"/>
      <c r="AH102" s="43"/>
      <c r="AI102" s="43"/>
      <c r="AJ102" s="43"/>
      <c r="AK102" s="43"/>
      <c r="AL102" s="43"/>
      <c r="AM102" s="43"/>
      <c r="AN102" s="43"/>
      <c r="AO102" s="43"/>
      <c r="AP102" s="43"/>
      <c r="AQ102" s="43"/>
      <c r="AR102" s="43"/>
      <c r="AS102" s="43"/>
      <c r="AT102" s="43"/>
      <c r="AU102" s="43"/>
      <c r="AV102" s="43"/>
      <c r="AW102" s="43"/>
      <c r="AX102" s="43"/>
      <c r="AY102" s="43"/>
      <c r="AZ102" s="43"/>
      <c r="BA102" s="43"/>
      <c r="BB102" s="43"/>
      <c r="BC102" s="43"/>
      <c r="BD102" s="43"/>
      <c r="BE102" s="43"/>
      <c r="BF102" s="43"/>
      <c r="BG102" s="43"/>
      <c r="BH102" s="43"/>
      <c r="BI102" s="43"/>
      <c r="BJ102" s="43"/>
      <c r="BK102" s="43"/>
      <c r="BL102" s="43"/>
      <c r="BM102" s="43"/>
      <c r="BN102" s="43"/>
      <c r="BO102" s="43"/>
      <c r="BP102" s="43"/>
      <c r="BQ102" s="43"/>
      <c r="BR102" s="43"/>
      <c r="BS102" s="43"/>
      <c r="BT102" s="43"/>
      <c r="BU102" s="43"/>
      <c r="BV102" s="43"/>
      <c r="BW102" s="43"/>
      <c r="BX102" s="43"/>
      <c r="BY102" s="43"/>
      <c r="BZ102" s="43"/>
    </row>
    <row r="103" spans="2:78" s="44" customFormat="1" ht="45" customHeight="1">
      <c r="B103" s="66" t="s">
        <v>1148</v>
      </c>
      <c r="C103" s="53" t="s">
        <v>1149</v>
      </c>
      <c r="D103" s="45">
        <v>3</v>
      </c>
      <c r="E103" s="55">
        <v>28</v>
      </c>
      <c r="F103" s="55">
        <v>49.99</v>
      </c>
      <c r="G103" s="251">
        <v>811803032545</v>
      </c>
      <c r="H103" s="250"/>
      <c r="J103" s="441" t="s">
        <v>1442</v>
      </c>
      <c r="K103" s="43"/>
      <c r="L103" s="43"/>
      <c r="M103" s="43"/>
      <c r="N103" s="43"/>
      <c r="O103" s="43"/>
      <c r="P103" s="43"/>
      <c r="Q103" s="43"/>
      <c r="R103" s="43"/>
      <c r="S103" s="43"/>
      <c r="T103" s="43"/>
      <c r="U103" s="43"/>
      <c r="V103" s="43"/>
      <c r="W103" s="43"/>
      <c r="X103" s="43"/>
      <c r="Y103" s="43"/>
      <c r="Z103" s="43"/>
      <c r="AA103" s="43"/>
      <c r="AB103" s="43"/>
      <c r="AC103" s="43"/>
      <c r="AD103" s="43"/>
      <c r="AE103" s="43"/>
      <c r="AF103" s="43"/>
      <c r="AG103" s="43"/>
      <c r="AH103" s="43"/>
      <c r="AI103" s="43"/>
      <c r="AJ103" s="43"/>
      <c r="AK103" s="43"/>
      <c r="AL103" s="43"/>
      <c r="AM103" s="43"/>
      <c r="AN103" s="43"/>
      <c r="AO103" s="43"/>
      <c r="AP103" s="43"/>
      <c r="AQ103" s="43"/>
      <c r="AR103" s="43"/>
      <c r="AS103" s="43"/>
      <c r="AT103" s="43"/>
      <c r="AU103" s="43"/>
      <c r="AV103" s="43"/>
      <c r="AW103" s="43"/>
      <c r="AX103" s="43"/>
      <c r="AY103" s="43"/>
      <c r="AZ103" s="43"/>
      <c r="BA103" s="43"/>
      <c r="BB103" s="43"/>
      <c r="BC103" s="43"/>
      <c r="BD103" s="43"/>
      <c r="BE103" s="43"/>
      <c r="BF103" s="43"/>
      <c r="BG103" s="43"/>
      <c r="BH103" s="43"/>
      <c r="BI103" s="43"/>
      <c r="BJ103" s="43"/>
      <c r="BK103" s="43"/>
      <c r="BL103" s="43"/>
      <c r="BM103" s="43"/>
      <c r="BN103" s="43"/>
      <c r="BO103" s="43"/>
      <c r="BP103" s="43"/>
      <c r="BQ103" s="43"/>
      <c r="BR103" s="43"/>
      <c r="BS103" s="43"/>
      <c r="BT103" s="43"/>
      <c r="BU103" s="43"/>
      <c r="BV103" s="43"/>
      <c r="BW103" s="43"/>
      <c r="BX103" s="43"/>
      <c r="BY103" s="43"/>
      <c r="BZ103" s="43"/>
    </row>
    <row r="104" spans="2:78" s="44" customFormat="1" ht="45" customHeight="1">
      <c r="B104" s="66" t="s">
        <v>1150</v>
      </c>
      <c r="C104" s="53" t="s">
        <v>1151</v>
      </c>
      <c r="D104" s="45">
        <v>3</v>
      </c>
      <c r="E104" s="55">
        <v>25</v>
      </c>
      <c r="F104" s="55">
        <v>44.99</v>
      </c>
      <c r="G104" s="251">
        <v>811803032569</v>
      </c>
      <c r="H104" s="250"/>
      <c r="J104" s="441" t="s">
        <v>1443</v>
      </c>
      <c r="K104" s="43"/>
      <c r="L104" s="43"/>
      <c r="M104" s="43"/>
      <c r="N104" s="43"/>
      <c r="O104" s="43"/>
      <c r="P104" s="43"/>
      <c r="Q104" s="43"/>
      <c r="R104" s="43"/>
      <c r="S104" s="43"/>
      <c r="T104" s="43"/>
      <c r="U104" s="43"/>
      <c r="V104" s="43"/>
      <c r="W104" s="43"/>
      <c r="X104" s="43"/>
      <c r="Y104" s="43"/>
      <c r="Z104" s="43"/>
      <c r="AA104" s="43"/>
      <c r="AB104" s="43"/>
      <c r="AC104" s="43"/>
      <c r="AD104" s="43"/>
      <c r="AE104" s="43"/>
      <c r="AF104" s="43"/>
      <c r="AG104" s="43"/>
      <c r="AH104" s="43"/>
      <c r="AI104" s="43"/>
      <c r="AJ104" s="43"/>
      <c r="AK104" s="43"/>
      <c r="AL104" s="43"/>
      <c r="AM104" s="43"/>
      <c r="AN104" s="43"/>
      <c r="AO104" s="43"/>
      <c r="AP104" s="43"/>
      <c r="AQ104" s="43"/>
      <c r="AR104" s="43"/>
      <c r="AS104" s="43"/>
      <c r="AT104" s="43"/>
      <c r="AU104" s="43"/>
      <c r="AV104" s="43"/>
      <c r="AW104" s="43"/>
      <c r="AX104" s="43"/>
      <c r="AY104" s="43"/>
      <c r="AZ104" s="43"/>
      <c r="BA104" s="43"/>
      <c r="BB104" s="43"/>
      <c r="BC104" s="43"/>
      <c r="BD104" s="43"/>
      <c r="BE104" s="43"/>
      <c r="BF104" s="43"/>
      <c r="BG104" s="43"/>
      <c r="BH104" s="43"/>
      <c r="BI104" s="43"/>
      <c r="BJ104" s="43"/>
      <c r="BK104" s="43"/>
      <c r="BL104" s="43"/>
      <c r="BM104" s="43"/>
      <c r="BN104" s="43"/>
      <c r="BO104" s="43"/>
      <c r="BP104" s="43"/>
      <c r="BQ104" s="43"/>
      <c r="BR104" s="43"/>
      <c r="BS104" s="43"/>
      <c r="BT104" s="43"/>
      <c r="BU104" s="43"/>
      <c r="BV104" s="43"/>
      <c r="BW104" s="43"/>
      <c r="BX104" s="43"/>
      <c r="BY104" s="43"/>
      <c r="BZ104" s="43"/>
    </row>
    <row r="105" spans="2:78" s="44" customFormat="1" ht="45" customHeight="1">
      <c r="B105" s="66" t="s">
        <v>1152</v>
      </c>
      <c r="C105" s="53" t="s">
        <v>1153</v>
      </c>
      <c r="D105" s="45">
        <v>3</v>
      </c>
      <c r="E105" s="55">
        <v>16</v>
      </c>
      <c r="F105" s="55">
        <v>29.99</v>
      </c>
      <c r="G105" s="251">
        <v>811803032521</v>
      </c>
      <c r="H105" s="250"/>
      <c r="J105" s="441" t="s">
        <v>1444</v>
      </c>
      <c r="K105" s="43"/>
      <c r="L105" s="43"/>
      <c r="M105" s="43"/>
      <c r="N105" s="43"/>
      <c r="O105" s="43"/>
      <c r="P105" s="43"/>
      <c r="Q105" s="43"/>
      <c r="R105" s="43"/>
      <c r="S105" s="43"/>
      <c r="T105" s="43"/>
      <c r="U105" s="43"/>
      <c r="V105" s="43"/>
      <c r="W105" s="43"/>
      <c r="X105" s="43"/>
      <c r="Y105" s="43"/>
      <c r="Z105" s="43"/>
      <c r="AA105" s="43"/>
      <c r="AB105" s="43"/>
      <c r="AC105" s="43"/>
      <c r="AD105" s="43"/>
      <c r="AE105" s="43"/>
      <c r="AF105" s="43"/>
      <c r="AG105" s="43"/>
      <c r="AH105" s="43"/>
      <c r="AI105" s="43"/>
      <c r="AJ105" s="43"/>
      <c r="AK105" s="43"/>
      <c r="AL105" s="43"/>
      <c r="AM105" s="43"/>
      <c r="AN105" s="43"/>
      <c r="AO105" s="43"/>
      <c r="AP105" s="43"/>
      <c r="AQ105" s="43"/>
      <c r="AR105" s="43"/>
      <c r="AS105" s="43"/>
      <c r="AT105" s="43"/>
      <c r="AU105" s="43"/>
      <c r="AV105" s="43"/>
      <c r="AW105" s="43"/>
      <c r="AX105" s="43"/>
      <c r="AY105" s="43"/>
      <c r="AZ105" s="43"/>
      <c r="BA105" s="43"/>
      <c r="BB105" s="43"/>
      <c r="BC105" s="43"/>
      <c r="BD105" s="43"/>
      <c r="BE105" s="43"/>
      <c r="BF105" s="43"/>
      <c r="BG105" s="43"/>
      <c r="BH105" s="43"/>
      <c r="BI105" s="43"/>
      <c r="BJ105" s="43"/>
      <c r="BK105" s="43"/>
      <c r="BL105" s="43"/>
      <c r="BM105" s="43"/>
      <c r="BN105" s="43"/>
      <c r="BO105" s="43"/>
      <c r="BP105" s="43"/>
      <c r="BQ105" s="43"/>
      <c r="BR105" s="43"/>
      <c r="BS105" s="43"/>
      <c r="BT105" s="43"/>
      <c r="BU105" s="43"/>
      <c r="BV105" s="43"/>
      <c r="BW105" s="43"/>
      <c r="BX105" s="43"/>
      <c r="BY105" s="43"/>
      <c r="BZ105" s="43"/>
    </row>
    <row r="106" spans="2:78" s="44" customFormat="1" ht="45" customHeight="1">
      <c r="B106" s="66" t="s">
        <v>1037</v>
      </c>
      <c r="C106" s="53" t="s">
        <v>1204</v>
      </c>
      <c r="D106" s="45">
        <v>4</v>
      </c>
      <c r="E106" s="55">
        <v>55</v>
      </c>
      <c r="F106" s="55">
        <v>99.95</v>
      </c>
      <c r="G106" s="251">
        <v>811803033597</v>
      </c>
      <c r="H106" s="250"/>
      <c r="I106" s="180"/>
      <c r="J106" s="298" t="s">
        <v>1423</v>
      </c>
      <c r="K106" s="43"/>
      <c r="L106" s="43"/>
      <c r="M106" s="43"/>
      <c r="N106" s="43"/>
      <c r="O106" s="43"/>
      <c r="P106" s="43"/>
      <c r="Q106" s="43"/>
      <c r="R106" s="43"/>
      <c r="S106" s="43"/>
      <c r="T106" s="43"/>
      <c r="U106" s="43"/>
      <c r="V106" s="43"/>
      <c r="W106" s="43"/>
      <c r="X106" s="43"/>
      <c r="Y106" s="43"/>
      <c r="Z106" s="43"/>
      <c r="AA106" s="43"/>
      <c r="AB106" s="43"/>
      <c r="AC106" s="43"/>
      <c r="AD106" s="43"/>
      <c r="AE106" s="43"/>
      <c r="AF106" s="43"/>
      <c r="AG106" s="43"/>
      <c r="AH106" s="43"/>
      <c r="AI106" s="43"/>
      <c r="AJ106" s="43"/>
      <c r="AK106" s="43"/>
      <c r="AL106" s="43"/>
      <c r="AM106" s="43"/>
      <c r="AN106" s="43"/>
      <c r="AO106" s="43"/>
      <c r="AP106" s="43"/>
      <c r="AQ106" s="43"/>
      <c r="AR106" s="43"/>
      <c r="AS106" s="43"/>
      <c r="AT106" s="43"/>
      <c r="AU106" s="43"/>
      <c r="AV106" s="43"/>
      <c r="AW106" s="43"/>
      <c r="AX106" s="43"/>
      <c r="AY106" s="43"/>
      <c r="AZ106" s="43"/>
      <c r="BA106" s="43"/>
      <c r="BB106" s="43"/>
      <c r="BC106" s="43"/>
      <c r="BD106" s="43"/>
      <c r="BE106" s="43"/>
      <c r="BF106" s="43"/>
      <c r="BG106" s="43"/>
      <c r="BH106" s="43"/>
      <c r="BI106" s="43"/>
      <c r="BJ106" s="43"/>
      <c r="BK106" s="43"/>
      <c r="BL106" s="43"/>
      <c r="BM106" s="43"/>
      <c r="BN106" s="43"/>
      <c r="BO106" s="43"/>
      <c r="BP106" s="43"/>
      <c r="BQ106" s="43"/>
      <c r="BR106" s="43"/>
      <c r="BS106" s="43"/>
      <c r="BT106" s="43"/>
      <c r="BU106" s="43"/>
      <c r="BV106" s="43"/>
      <c r="BW106" s="43"/>
      <c r="BX106" s="43"/>
      <c r="BY106" s="43"/>
      <c r="BZ106" s="43"/>
    </row>
    <row r="107" spans="2:78" s="44" customFormat="1" ht="45" customHeight="1">
      <c r="B107" s="66" t="s">
        <v>1515</v>
      </c>
      <c r="C107" s="53" t="s">
        <v>1869</v>
      </c>
      <c r="D107" s="45">
        <v>3</v>
      </c>
      <c r="E107" s="55">
        <v>32</v>
      </c>
      <c r="F107" s="55">
        <v>59.99</v>
      </c>
      <c r="G107" s="251">
        <v>811803032538</v>
      </c>
      <c r="H107" s="250"/>
      <c r="I107" s="185"/>
      <c r="J107" s="450" t="s">
        <v>1885</v>
      </c>
      <c r="K107" s="43"/>
      <c r="L107" s="43"/>
      <c r="M107" s="43"/>
      <c r="N107" s="43"/>
      <c r="O107" s="43"/>
      <c r="P107" s="43"/>
      <c r="Q107" s="43"/>
      <c r="R107" s="43"/>
      <c r="S107" s="43"/>
      <c r="T107" s="43"/>
      <c r="U107" s="43"/>
      <c r="V107" s="43"/>
      <c r="W107" s="43"/>
      <c r="X107" s="43"/>
      <c r="Y107" s="43"/>
      <c r="Z107" s="43"/>
      <c r="AA107" s="43"/>
      <c r="AB107" s="43"/>
      <c r="AC107" s="43"/>
      <c r="AD107" s="43"/>
      <c r="AE107" s="43"/>
      <c r="AF107" s="43"/>
      <c r="AG107" s="43"/>
      <c r="AH107" s="43"/>
      <c r="AI107" s="43"/>
      <c r="AJ107" s="43"/>
      <c r="AK107" s="43"/>
      <c r="AL107" s="43"/>
      <c r="AM107" s="43"/>
      <c r="AN107" s="43"/>
      <c r="AO107" s="43"/>
      <c r="AP107" s="43"/>
      <c r="AQ107" s="43"/>
      <c r="AR107" s="43"/>
      <c r="AS107" s="43"/>
      <c r="AT107" s="43"/>
      <c r="AU107" s="43"/>
      <c r="AV107" s="43"/>
      <c r="AW107" s="43"/>
      <c r="AX107" s="43"/>
      <c r="AY107" s="43"/>
      <c r="AZ107" s="43"/>
      <c r="BA107" s="43"/>
      <c r="BB107" s="43"/>
      <c r="BC107" s="43"/>
      <c r="BD107" s="43"/>
      <c r="BE107" s="43"/>
      <c r="BF107" s="43"/>
      <c r="BG107" s="43"/>
      <c r="BH107" s="43"/>
      <c r="BI107" s="43"/>
      <c r="BJ107" s="43"/>
      <c r="BK107" s="43"/>
      <c r="BL107" s="43"/>
      <c r="BM107" s="43"/>
      <c r="BN107" s="43"/>
      <c r="BO107" s="43"/>
      <c r="BP107" s="43"/>
      <c r="BQ107" s="43"/>
      <c r="BR107" s="43"/>
      <c r="BS107" s="43"/>
      <c r="BT107" s="43"/>
      <c r="BU107" s="43"/>
      <c r="BV107" s="43"/>
      <c r="BW107" s="43"/>
      <c r="BX107" s="43"/>
      <c r="BY107" s="43"/>
      <c r="BZ107" s="43"/>
    </row>
    <row r="108" spans="2:78" s="44" customFormat="1" ht="73.5" customHeight="1">
      <c r="B108" s="66" t="s">
        <v>1874</v>
      </c>
      <c r="C108" s="53" t="s">
        <v>1875</v>
      </c>
      <c r="D108" s="45">
        <v>6</v>
      </c>
      <c r="E108" s="55">
        <v>30</v>
      </c>
      <c r="F108" s="55">
        <v>59.99</v>
      </c>
      <c r="G108" s="251">
        <v>811803035331</v>
      </c>
      <c r="H108" s="250"/>
      <c r="I108" s="185"/>
      <c r="J108" s="450" t="s">
        <v>1876</v>
      </c>
      <c r="K108" s="43"/>
      <c r="L108" s="43"/>
      <c r="M108" s="43"/>
      <c r="N108" s="43"/>
      <c r="O108" s="43"/>
      <c r="P108" s="43"/>
      <c r="Q108" s="43"/>
      <c r="R108" s="43"/>
      <c r="S108" s="43"/>
      <c r="T108" s="43"/>
      <c r="U108" s="43"/>
      <c r="V108" s="43"/>
      <c r="W108" s="43"/>
      <c r="X108" s="43"/>
      <c r="Y108" s="43"/>
      <c r="Z108" s="43"/>
      <c r="AA108" s="43"/>
      <c r="AB108" s="43"/>
      <c r="AC108" s="43"/>
      <c r="AD108" s="43"/>
      <c r="AE108" s="43"/>
      <c r="AF108" s="43"/>
      <c r="AG108" s="43"/>
      <c r="AH108" s="43"/>
      <c r="AI108" s="43"/>
      <c r="AJ108" s="43"/>
      <c r="AK108" s="43"/>
      <c r="AL108" s="43"/>
      <c r="AM108" s="43"/>
      <c r="AN108" s="43"/>
      <c r="AO108" s="43"/>
      <c r="AP108" s="43"/>
      <c r="AQ108" s="43"/>
      <c r="AR108" s="43"/>
      <c r="AS108" s="43"/>
      <c r="AT108" s="43"/>
      <c r="AU108" s="43"/>
      <c r="AV108" s="43"/>
      <c r="AW108" s="43"/>
      <c r="AX108" s="43"/>
      <c r="AY108" s="43"/>
      <c r="AZ108" s="43"/>
      <c r="BA108" s="43"/>
      <c r="BB108" s="43"/>
      <c r="BC108" s="43"/>
      <c r="BD108" s="43"/>
      <c r="BE108" s="43"/>
      <c r="BF108" s="43"/>
      <c r="BG108" s="43"/>
      <c r="BH108" s="43"/>
      <c r="BI108" s="43"/>
      <c r="BJ108" s="43"/>
      <c r="BK108" s="43"/>
      <c r="BL108" s="43"/>
      <c r="BM108" s="43"/>
      <c r="BN108" s="43"/>
      <c r="BO108" s="43"/>
      <c r="BP108" s="43"/>
      <c r="BQ108" s="43"/>
      <c r="BR108" s="43"/>
      <c r="BS108" s="43"/>
      <c r="BT108" s="43"/>
      <c r="BU108" s="43"/>
      <c r="BV108" s="43"/>
      <c r="BW108" s="43"/>
      <c r="BX108" s="43"/>
      <c r="BY108" s="43"/>
      <c r="BZ108" s="43"/>
    </row>
    <row r="109" spans="2:78" s="44" customFormat="1" ht="54.95" customHeight="1">
      <c r="B109" s="52" t="s">
        <v>703</v>
      </c>
      <c r="C109" s="77"/>
      <c r="D109" s="78"/>
      <c r="E109" s="68"/>
      <c r="F109" s="68"/>
      <c r="G109" s="250"/>
      <c r="H109" s="250"/>
      <c r="K109" s="43"/>
      <c r="L109" s="43"/>
      <c r="M109" s="43"/>
      <c r="N109" s="43"/>
      <c r="O109" s="43"/>
      <c r="P109" s="43"/>
      <c r="Q109" s="43"/>
      <c r="R109" s="43"/>
      <c r="S109" s="43"/>
      <c r="T109" s="43"/>
      <c r="U109" s="43"/>
      <c r="V109" s="43"/>
      <c r="W109" s="43"/>
      <c r="X109" s="43"/>
      <c r="Y109" s="43"/>
      <c r="Z109" s="43"/>
      <c r="AA109" s="43"/>
      <c r="AB109" s="43"/>
      <c r="AC109" s="43"/>
      <c r="AD109" s="43"/>
      <c r="AE109" s="43"/>
      <c r="AF109" s="43"/>
      <c r="AG109" s="43"/>
      <c r="AH109" s="43"/>
      <c r="AI109" s="43"/>
      <c r="AJ109" s="43"/>
      <c r="AK109" s="43"/>
      <c r="AL109" s="43"/>
      <c r="AM109" s="43"/>
      <c r="AN109" s="43"/>
      <c r="AO109" s="43"/>
      <c r="AP109" s="43"/>
      <c r="AQ109" s="43"/>
      <c r="AR109" s="43"/>
      <c r="AS109" s="43"/>
      <c r="AT109" s="43"/>
      <c r="AU109" s="43"/>
      <c r="AV109" s="43"/>
      <c r="AW109" s="43"/>
      <c r="AX109" s="43"/>
      <c r="AY109" s="43"/>
      <c r="AZ109" s="43"/>
      <c r="BA109" s="43"/>
      <c r="BB109" s="43"/>
      <c r="BC109" s="43"/>
      <c r="BD109" s="43"/>
      <c r="BE109" s="43"/>
      <c r="BF109" s="43"/>
      <c r="BG109" s="43"/>
      <c r="BH109" s="43"/>
      <c r="BI109" s="43"/>
      <c r="BJ109" s="43"/>
      <c r="BK109" s="43"/>
      <c r="BL109" s="43"/>
      <c r="BM109" s="43"/>
      <c r="BN109" s="43"/>
      <c r="BO109" s="43"/>
      <c r="BP109" s="43"/>
      <c r="BQ109" s="43"/>
      <c r="BR109" s="43"/>
      <c r="BS109" s="43"/>
      <c r="BT109" s="43"/>
      <c r="BU109" s="43"/>
      <c r="BV109" s="43"/>
      <c r="BW109" s="43"/>
      <c r="BX109" s="43"/>
      <c r="BY109" s="43"/>
      <c r="BZ109" s="43"/>
    </row>
    <row r="110" spans="2:78" s="96" customFormat="1" ht="42.75" customHeight="1">
      <c r="B110" s="60" t="s">
        <v>112</v>
      </c>
      <c r="C110" s="61" t="s">
        <v>731</v>
      </c>
      <c r="D110" s="62">
        <v>12</v>
      </c>
      <c r="E110" s="55">
        <v>2.145</v>
      </c>
      <c r="F110" s="55">
        <v>3.99</v>
      </c>
      <c r="G110" s="250">
        <v>812257014439</v>
      </c>
      <c r="H110" s="432"/>
      <c r="I110" s="180"/>
      <c r="J110" s="298" t="s">
        <v>1122</v>
      </c>
      <c r="K110" s="95"/>
      <c r="L110" s="95"/>
      <c r="M110" s="95"/>
      <c r="N110" s="95"/>
      <c r="O110" s="95"/>
      <c r="P110" s="95"/>
      <c r="Q110" s="95"/>
      <c r="R110" s="95"/>
      <c r="S110" s="95"/>
      <c r="T110" s="95"/>
      <c r="U110" s="95"/>
      <c r="V110" s="95"/>
      <c r="W110" s="95"/>
      <c r="X110" s="95"/>
      <c r="Y110" s="95"/>
      <c r="Z110" s="95"/>
      <c r="AA110" s="95"/>
      <c r="AB110" s="95"/>
      <c r="AC110" s="95"/>
      <c r="AD110" s="95"/>
      <c r="AE110" s="95"/>
      <c r="AF110" s="95"/>
      <c r="AG110" s="95"/>
      <c r="AH110" s="95"/>
      <c r="AI110" s="95"/>
      <c r="AJ110" s="95"/>
      <c r="AK110" s="95"/>
      <c r="AL110" s="95"/>
      <c r="AM110" s="95"/>
      <c r="AN110" s="95"/>
      <c r="AO110" s="95"/>
      <c r="AP110" s="95"/>
      <c r="AQ110" s="95"/>
      <c r="AR110" s="95"/>
      <c r="AS110" s="95"/>
      <c r="AT110" s="95"/>
      <c r="AU110" s="95"/>
      <c r="AV110" s="95"/>
      <c r="AW110" s="95"/>
      <c r="AX110" s="95"/>
      <c r="AY110" s="95"/>
      <c r="AZ110" s="95"/>
      <c r="BA110" s="95"/>
      <c r="BB110" s="95"/>
      <c r="BC110" s="95"/>
      <c r="BD110" s="95"/>
      <c r="BE110" s="95"/>
      <c r="BF110" s="95"/>
      <c r="BG110" s="95"/>
      <c r="BH110" s="95"/>
      <c r="BI110" s="95"/>
      <c r="BJ110" s="95"/>
      <c r="BK110" s="95"/>
      <c r="BL110" s="95"/>
      <c r="BM110" s="95"/>
      <c r="BN110" s="95"/>
      <c r="BO110" s="95"/>
      <c r="BP110" s="95"/>
      <c r="BQ110" s="95"/>
      <c r="BR110" s="95"/>
      <c r="BS110" s="95"/>
      <c r="BT110" s="95"/>
      <c r="BU110" s="95"/>
      <c r="BV110" s="95"/>
      <c r="BW110" s="95"/>
      <c r="BX110" s="95"/>
      <c r="BY110" s="95"/>
      <c r="BZ110" s="95"/>
    </row>
    <row r="111" spans="2:78" s="44" customFormat="1" ht="42.75" customHeight="1">
      <c r="B111" s="66" t="s">
        <v>37</v>
      </c>
      <c r="C111" s="46" t="s">
        <v>600</v>
      </c>
      <c r="D111" s="45">
        <v>6</v>
      </c>
      <c r="E111" s="55">
        <v>10.337249999999999</v>
      </c>
      <c r="F111" s="55">
        <v>17.989999999999998</v>
      </c>
      <c r="G111" s="251">
        <v>812257016129</v>
      </c>
      <c r="H111" s="250"/>
      <c r="I111" s="180"/>
      <c r="J111" s="298" t="s">
        <v>1120</v>
      </c>
      <c r="K111" s="43"/>
      <c r="L111" s="43"/>
      <c r="M111" s="43"/>
      <c r="N111" s="43"/>
      <c r="O111" s="43"/>
      <c r="P111" s="43"/>
      <c r="Q111" s="43"/>
      <c r="R111" s="43"/>
      <c r="S111" s="43"/>
      <c r="T111" s="43"/>
      <c r="U111" s="43"/>
      <c r="V111" s="43"/>
      <c r="W111" s="43"/>
      <c r="X111" s="43"/>
      <c r="Y111" s="43"/>
      <c r="Z111" s="43"/>
      <c r="AA111" s="43"/>
      <c r="AB111" s="43"/>
      <c r="AC111" s="43"/>
      <c r="AD111" s="43"/>
      <c r="AE111" s="43"/>
      <c r="AF111" s="43"/>
      <c r="AG111" s="43"/>
      <c r="AH111" s="43"/>
      <c r="AI111" s="43"/>
      <c r="AJ111" s="43"/>
      <c r="AK111" s="43"/>
      <c r="AL111" s="43"/>
      <c r="AM111" s="43"/>
      <c r="AN111" s="43"/>
      <c r="AO111" s="43"/>
      <c r="AP111" s="43"/>
      <c r="AQ111" s="43"/>
      <c r="AR111" s="43"/>
      <c r="AS111" s="43"/>
      <c r="AT111" s="43"/>
      <c r="AU111" s="43"/>
      <c r="AV111" s="43"/>
      <c r="AW111" s="43"/>
      <c r="AX111" s="43"/>
      <c r="AY111" s="43"/>
      <c r="AZ111" s="43"/>
      <c r="BA111" s="43"/>
      <c r="BB111" s="43"/>
      <c r="BC111" s="43"/>
      <c r="BD111" s="43"/>
      <c r="BE111" s="43"/>
      <c r="BF111" s="43"/>
      <c r="BG111" s="43"/>
      <c r="BH111" s="43"/>
      <c r="BI111" s="43"/>
      <c r="BJ111" s="43"/>
      <c r="BK111" s="43"/>
      <c r="BL111" s="43"/>
      <c r="BM111" s="43"/>
      <c r="BN111" s="43"/>
      <c r="BO111" s="43"/>
      <c r="BP111" s="43"/>
      <c r="BQ111" s="43"/>
      <c r="BR111" s="43"/>
      <c r="BS111" s="43"/>
      <c r="BT111" s="43"/>
      <c r="BU111" s="43"/>
      <c r="BV111" s="43"/>
      <c r="BW111" s="43"/>
      <c r="BX111" s="43"/>
      <c r="BY111" s="43"/>
      <c r="BZ111" s="43"/>
    </row>
    <row r="112" spans="2:78" s="44" customFormat="1" ht="51" customHeight="1">
      <c r="B112" s="66" t="s">
        <v>1865</v>
      </c>
      <c r="C112" s="46" t="s">
        <v>1866</v>
      </c>
      <c r="D112" s="45">
        <v>6</v>
      </c>
      <c r="E112" s="55">
        <v>79</v>
      </c>
      <c r="F112" s="55">
        <v>150</v>
      </c>
      <c r="G112" s="251">
        <v>811803035768</v>
      </c>
      <c r="H112" s="250"/>
      <c r="I112" s="180"/>
      <c r="J112" s="298" t="s">
        <v>1867</v>
      </c>
      <c r="K112" s="43"/>
      <c r="L112" s="43"/>
      <c r="M112" s="43"/>
      <c r="N112" s="43"/>
      <c r="O112" s="43"/>
      <c r="P112" s="43"/>
      <c r="Q112" s="43"/>
      <c r="R112" s="43"/>
      <c r="S112" s="43"/>
      <c r="T112" s="43"/>
      <c r="U112" s="43"/>
      <c r="V112" s="43"/>
      <c r="W112" s="43"/>
      <c r="X112" s="43"/>
      <c r="Y112" s="43"/>
      <c r="Z112" s="43"/>
      <c r="AA112" s="43"/>
      <c r="AB112" s="43"/>
      <c r="AC112" s="43"/>
      <c r="AD112" s="43"/>
      <c r="AE112" s="43"/>
      <c r="AF112" s="43"/>
      <c r="AG112" s="43"/>
      <c r="AH112" s="43"/>
      <c r="AI112" s="43"/>
      <c r="AJ112" s="43"/>
      <c r="AK112" s="43"/>
      <c r="AL112" s="43"/>
      <c r="AM112" s="43"/>
      <c r="AN112" s="43"/>
      <c r="AO112" s="43"/>
      <c r="AP112" s="43"/>
      <c r="AQ112" s="43"/>
      <c r="AR112" s="43"/>
      <c r="AS112" s="43"/>
      <c r="AT112" s="43"/>
      <c r="AU112" s="43"/>
      <c r="AV112" s="43"/>
      <c r="AW112" s="43"/>
      <c r="AX112" s="43"/>
      <c r="AY112" s="43"/>
      <c r="AZ112" s="43"/>
      <c r="BA112" s="43"/>
      <c r="BB112" s="43"/>
      <c r="BC112" s="43"/>
      <c r="BD112" s="43"/>
      <c r="BE112" s="43"/>
      <c r="BF112" s="43"/>
      <c r="BG112" s="43"/>
      <c r="BH112" s="43"/>
      <c r="BI112" s="43"/>
      <c r="BJ112" s="43"/>
      <c r="BK112" s="43"/>
      <c r="BL112" s="43"/>
      <c r="BM112" s="43"/>
      <c r="BN112" s="43"/>
      <c r="BO112" s="43"/>
      <c r="BP112" s="43"/>
      <c r="BQ112" s="43"/>
      <c r="BR112" s="43"/>
      <c r="BS112" s="43"/>
      <c r="BT112" s="43"/>
      <c r="BU112" s="43"/>
      <c r="BV112" s="43"/>
      <c r="BW112" s="43"/>
      <c r="BX112" s="43"/>
      <c r="BY112" s="43"/>
      <c r="BZ112" s="43"/>
    </row>
    <row r="113" spans="1:78" s="44" customFormat="1" ht="45" customHeight="1">
      <c r="B113" s="52" t="s">
        <v>554</v>
      </c>
      <c r="C113" s="53"/>
      <c r="D113" s="54"/>
      <c r="E113" s="55"/>
      <c r="F113" s="55"/>
      <c r="G113" s="251"/>
      <c r="H113" s="250"/>
      <c r="K113" s="43"/>
      <c r="L113" s="43"/>
      <c r="M113" s="43"/>
      <c r="N113" s="43"/>
      <c r="O113" s="43"/>
      <c r="P113" s="43"/>
      <c r="Q113" s="43"/>
      <c r="R113" s="43"/>
      <c r="S113" s="43"/>
      <c r="T113" s="43"/>
      <c r="U113" s="43"/>
      <c r="V113" s="43"/>
      <c r="W113" s="43"/>
      <c r="X113" s="43"/>
      <c r="Y113" s="43"/>
      <c r="Z113" s="43"/>
      <c r="AA113" s="43"/>
      <c r="AB113" s="43"/>
      <c r="AC113" s="43"/>
      <c r="AD113" s="43"/>
      <c r="AE113" s="43"/>
      <c r="AF113" s="43"/>
      <c r="AG113" s="43"/>
      <c r="AH113" s="43"/>
      <c r="AI113" s="43"/>
      <c r="AJ113" s="43"/>
      <c r="AK113" s="43"/>
      <c r="AL113" s="43"/>
      <c r="AM113" s="43"/>
      <c r="AN113" s="43"/>
      <c r="AO113" s="43"/>
      <c r="AP113" s="43"/>
      <c r="AQ113" s="43"/>
      <c r="AR113" s="43"/>
      <c r="AS113" s="43"/>
      <c r="AT113" s="43"/>
      <c r="AU113" s="43"/>
      <c r="AV113" s="43"/>
      <c r="AW113" s="43"/>
      <c r="AX113" s="43"/>
      <c r="AY113" s="43"/>
      <c r="AZ113" s="43"/>
      <c r="BA113" s="43"/>
      <c r="BB113" s="43"/>
      <c r="BC113" s="43"/>
      <c r="BD113" s="43"/>
      <c r="BE113" s="43"/>
      <c r="BF113" s="43"/>
      <c r="BG113" s="43"/>
      <c r="BH113" s="43"/>
      <c r="BI113" s="43"/>
      <c r="BJ113" s="43"/>
      <c r="BK113" s="43"/>
      <c r="BL113" s="43"/>
      <c r="BM113" s="43"/>
      <c r="BN113" s="43"/>
      <c r="BO113" s="43"/>
      <c r="BP113" s="43"/>
      <c r="BQ113" s="43"/>
      <c r="BR113" s="43"/>
      <c r="BS113" s="43"/>
      <c r="BT113" s="43"/>
      <c r="BU113" s="43"/>
      <c r="BV113" s="43"/>
      <c r="BW113" s="43"/>
      <c r="BX113" s="43"/>
      <c r="BY113" s="43"/>
      <c r="BZ113" s="43"/>
    </row>
    <row r="114" spans="1:78" s="44" customFormat="1" ht="45" customHeight="1">
      <c r="B114" s="303" t="s">
        <v>1142</v>
      </c>
      <c r="C114" s="304" t="s">
        <v>1143</v>
      </c>
      <c r="D114" s="382">
        <v>4</v>
      </c>
      <c r="E114" s="68">
        <v>27.5</v>
      </c>
      <c r="F114" s="68">
        <v>49.99</v>
      </c>
      <c r="G114" s="388">
        <v>811803033566</v>
      </c>
      <c r="H114" s="319"/>
      <c r="I114" s="180"/>
      <c r="J114" s="298" t="s">
        <v>1399</v>
      </c>
      <c r="K114" s="43"/>
      <c r="L114" s="43"/>
      <c r="M114" s="43"/>
      <c r="N114" s="43"/>
      <c r="O114" s="43"/>
      <c r="P114" s="43"/>
      <c r="Q114" s="43"/>
      <c r="R114" s="43"/>
      <c r="S114" s="43"/>
      <c r="T114" s="43"/>
      <c r="U114" s="43"/>
      <c r="V114" s="43"/>
      <c r="W114" s="43"/>
      <c r="X114" s="43"/>
      <c r="Y114" s="43"/>
      <c r="Z114" s="43"/>
      <c r="AA114" s="43"/>
      <c r="AB114" s="43"/>
      <c r="AC114" s="43"/>
      <c r="AD114" s="43"/>
      <c r="AE114" s="43"/>
      <c r="AF114" s="43"/>
      <c r="AG114" s="43"/>
      <c r="AH114" s="43"/>
      <c r="AI114" s="43"/>
      <c r="AJ114" s="43"/>
      <c r="AK114" s="43"/>
      <c r="AL114" s="43"/>
      <c r="AM114" s="43"/>
      <c r="AN114" s="43"/>
      <c r="AO114" s="43"/>
      <c r="AP114" s="43"/>
      <c r="AQ114" s="43"/>
      <c r="AR114" s="43"/>
      <c r="AS114" s="43"/>
      <c r="AT114" s="43"/>
      <c r="AU114" s="43"/>
      <c r="AV114" s="43"/>
      <c r="AW114" s="43"/>
      <c r="AX114" s="43"/>
      <c r="AY114" s="43"/>
      <c r="AZ114" s="43"/>
      <c r="BA114" s="43"/>
      <c r="BB114" s="43"/>
      <c r="BC114" s="43"/>
      <c r="BD114" s="43"/>
      <c r="BE114" s="43"/>
      <c r="BF114" s="43"/>
      <c r="BG114" s="43"/>
      <c r="BH114" s="43"/>
      <c r="BI114" s="43"/>
      <c r="BJ114" s="43"/>
      <c r="BK114" s="43"/>
      <c r="BL114" s="43"/>
      <c r="BM114" s="43"/>
      <c r="BN114" s="43"/>
      <c r="BO114" s="43"/>
      <c r="BP114" s="43"/>
      <c r="BQ114" s="43"/>
      <c r="BR114" s="43"/>
      <c r="BS114" s="43"/>
      <c r="BT114" s="43"/>
      <c r="BU114" s="43"/>
      <c r="BV114" s="43"/>
      <c r="BW114" s="43"/>
      <c r="BX114" s="43"/>
      <c r="BY114" s="43"/>
      <c r="BZ114" s="43"/>
    </row>
    <row r="115" spans="1:78" s="67" customFormat="1" ht="59.25" customHeight="1">
      <c r="A115" s="44"/>
      <c r="B115" s="67" t="s">
        <v>34</v>
      </c>
      <c r="C115" s="304" t="s">
        <v>1010</v>
      </c>
      <c r="D115" s="67">
        <v>6</v>
      </c>
      <c r="E115" s="68">
        <v>5.5</v>
      </c>
      <c r="F115" s="68">
        <v>9.99</v>
      </c>
      <c r="G115" s="388">
        <v>4007922153766</v>
      </c>
      <c r="H115" s="433"/>
      <c r="I115" s="180"/>
      <c r="J115" s="422" t="s">
        <v>1123</v>
      </c>
      <c r="K115" s="71"/>
      <c r="L115" s="71"/>
      <c r="M115" s="71"/>
      <c r="N115" s="71"/>
      <c r="O115" s="71"/>
      <c r="P115" s="71"/>
      <c r="Q115" s="71"/>
      <c r="R115" s="71"/>
      <c r="S115" s="71"/>
      <c r="T115" s="71"/>
      <c r="U115" s="71"/>
      <c r="V115" s="71"/>
      <c r="W115" s="71"/>
      <c r="X115" s="71"/>
      <c r="Y115" s="71"/>
      <c r="Z115" s="71"/>
      <c r="AA115" s="71"/>
      <c r="AB115" s="71"/>
      <c r="AC115" s="71"/>
      <c r="AD115" s="71"/>
      <c r="AE115" s="71"/>
      <c r="AF115" s="71"/>
      <c r="AG115" s="71"/>
      <c r="AH115" s="71"/>
      <c r="AI115" s="71"/>
      <c r="AJ115" s="71"/>
      <c r="AK115" s="71"/>
      <c r="AL115" s="71"/>
      <c r="AM115" s="71"/>
      <c r="AN115" s="71"/>
      <c r="AO115" s="71"/>
      <c r="AP115" s="71"/>
      <c r="AQ115" s="71"/>
      <c r="AR115" s="71"/>
      <c r="AS115" s="71"/>
      <c r="AT115" s="71"/>
      <c r="AU115" s="71"/>
      <c r="AV115" s="71"/>
      <c r="AW115" s="71"/>
      <c r="AX115" s="71"/>
      <c r="AY115" s="71"/>
      <c r="AZ115" s="71"/>
      <c r="BA115" s="71"/>
      <c r="BB115" s="71"/>
      <c r="BC115" s="71"/>
      <c r="BD115" s="71"/>
      <c r="BE115" s="71"/>
      <c r="BF115" s="71"/>
      <c r="BG115" s="71"/>
      <c r="BH115" s="71"/>
      <c r="BI115" s="71"/>
      <c r="BJ115" s="71"/>
      <c r="BK115" s="71"/>
      <c r="BL115" s="71"/>
      <c r="BM115" s="71"/>
      <c r="BN115" s="71"/>
      <c r="BO115" s="71"/>
      <c r="BP115" s="71"/>
      <c r="BQ115" s="71"/>
      <c r="BR115" s="71"/>
      <c r="BS115" s="71"/>
      <c r="BT115" s="71"/>
      <c r="BU115" s="71"/>
      <c r="BV115" s="71"/>
      <c r="BW115" s="71"/>
      <c r="BX115" s="71"/>
      <c r="BY115" s="71"/>
      <c r="BZ115" s="71"/>
    </row>
    <row r="116" spans="1:78" s="44" customFormat="1" ht="45" customHeight="1">
      <c r="B116" s="303" t="s">
        <v>479</v>
      </c>
      <c r="C116" s="304" t="s">
        <v>967</v>
      </c>
      <c r="D116" s="305">
        <v>4</v>
      </c>
      <c r="E116" s="68">
        <v>18.95</v>
      </c>
      <c r="F116" s="68">
        <v>39.99</v>
      </c>
      <c r="G116" s="391">
        <v>812257019816</v>
      </c>
      <c r="H116" s="250"/>
      <c r="I116" s="180"/>
      <c r="J116" s="427" t="s">
        <v>1116</v>
      </c>
      <c r="K116" s="43"/>
      <c r="L116" s="43"/>
      <c r="M116" s="43"/>
      <c r="N116" s="43"/>
      <c r="O116" s="43"/>
      <c r="P116" s="43"/>
      <c r="Q116" s="43"/>
      <c r="R116" s="43"/>
      <c r="S116" s="43"/>
      <c r="T116" s="43"/>
      <c r="U116" s="43"/>
      <c r="V116" s="43"/>
      <c r="W116" s="43"/>
      <c r="X116" s="43"/>
      <c r="Y116" s="43"/>
      <c r="Z116" s="43"/>
      <c r="AA116" s="43"/>
      <c r="AB116" s="43"/>
      <c r="AC116" s="43"/>
      <c r="AD116" s="43"/>
      <c r="AE116" s="43"/>
      <c r="AF116" s="43"/>
      <c r="AG116" s="43"/>
      <c r="AH116" s="43"/>
      <c r="AI116" s="43"/>
      <c r="AJ116" s="43"/>
      <c r="AK116" s="43"/>
      <c r="AL116" s="43"/>
      <c r="AM116" s="43"/>
      <c r="AN116" s="43"/>
      <c r="AO116" s="43"/>
      <c r="AP116" s="43"/>
      <c r="AQ116" s="43"/>
      <c r="AR116" s="43"/>
      <c r="AS116" s="43"/>
      <c r="AT116" s="43"/>
      <c r="AU116" s="43"/>
      <c r="AV116" s="43"/>
      <c r="AW116" s="43"/>
      <c r="AX116" s="43"/>
      <c r="AY116" s="43"/>
      <c r="AZ116" s="43"/>
      <c r="BA116" s="43"/>
      <c r="BB116" s="43"/>
      <c r="BC116" s="43"/>
      <c r="BD116" s="43"/>
      <c r="BE116" s="43"/>
      <c r="BF116" s="43"/>
      <c r="BG116" s="43"/>
      <c r="BH116" s="43"/>
      <c r="BI116" s="43"/>
      <c r="BJ116" s="43"/>
      <c r="BK116" s="43"/>
      <c r="BL116" s="43"/>
      <c r="BM116" s="43"/>
      <c r="BN116" s="43"/>
      <c r="BO116" s="43"/>
      <c r="BP116" s="43"/>
      <c r="BQ116" s="43"/>
      <c r="BR116" s="43"/>
      <c r="BS116" s="43"/>
      <c r="BT116" s="43"/>
      <c r="BU116" s="43"/>
      <c r="BV116" s="43"/>
      <c r="BW116" s="43"/>
      <c r="BX116" s="43"/>
      <c r="BY116" s="43"/>
      <c r="BZ116" s="43"/>
    </row>
    <row r="117" spans="1:78" s="96" customFormat="1" ht="62.25" customHeight="1">
      <c r="A117" s="67"/>
      <c r="B117" s="254" t="s">
        <v>1033</v>
      </c>
      <c r="C117" s="255" t="s">
        <v>987</v>
      </c>
      <c r="D117" s="256">
        <v>6</v>
      </c>
      <c r="E117" s="257">
        <v>5.25</v>
      </c>
      <c r="F117" s="257">
        <v>11.99</v>
      </c>
      <c r="G117" s="390">
        <v>811803032286</v>
      </c>
      <c r="H117" s="432"/>
      <c r="J117" s="441" t="s">
        <v>1445</v>
      </c>
      <c r="K117" s="95"/>
      <c r="L117" s="95"/>
      <c r="M117" s="95"/>
      <c r="N117" s="95"/>
      <c r="O117" s="95"/>
      <c r="P117" s="95"/>
      <c r="Q117" s="95"/>
      <c r="R117" s="95"/>
      <c r="S117" s="95"/>
      <c r="T117" s="95"/>
      <c r="U117" s="95"/>
      <c r="V117" s="95"/>
      <c r="W117" s="95"/>
      <c r="X117" s="95"/>
      <c r="Y117" s="95"/>
      <c r="Z117" s="95"/>
      <c r="AA117" s="95"/>
      <c r="AB117" s="95"/>
      <c r="AC117" s="95"/>
      <c r="AD117" s="95"/>
      <c r="AE117" s="95"/>
      <c r="AF117" s="95"/>
      <c r="AG117" s="95"/>
      <c r="AH117" s="95"/>
      <c r="AI117" s="95"/>
      <c r="AJ117" s="95"/>
      <c r="AK117" s="95"/>
      <c r="AL117" s="95"/>
      <c r="AM117" s="95"/>
      <c r="AN117" s="95"/>
      <c r="AO117" s="95"/>
      <c r="AP117" s="95"/>
      <c r="AQ117" s="95"/>
      <c r="AR117" s="95"/>
      <c r="AS117" s="95"/>
      <c r="AT117" s="95"/>
      <c r="AU117" s="95"/>
      <c r="AV117" s="95"/>
      <c r="AW117" s="95"/>
      <c r="AX117" s="95"/>
      <c r="AY117" s="95"/>
      <c r="AZ117" s="95"/>
      <c r="BA117" s="95"/>
      <c r="BB117" s="95"/>
      <c r="BC117" s="95"/>
      <c r="BD117" s="95"/>
      <c r="BE117" s="95"/>
      <c r="BF117" s="95"/>
      <c r="BG117" s="95"/>
      <c r="BH117" s="95"/>
      <c r="BI117" s="95"/>
      <c r="BJ117" s="95"/>
      <c r="BK117" s="95"/>
      <c r="BL117" s="95"/>
      <c r="BM117" s="95"/>
      <c r="BN117" s="95"/>
      <c r="BO117" s="95"/>
      <c r="BP117" s="95"/>
      <c r="BQ117" s="95"/>
      <c r="BR117" s="95"/>
      <c r="BS117" s="95"/>
      <c r="BT117" s="95"/>
      <c r="BU117" s="95"/>
      <c r="BV117" s="95"/>
      <c r="BW117" s="95"/>
      <c r="BX117" s="95"/>
      <c r="BY117" s="95"/>
      <c r="BZ117" s="95"/>
    </row>
    <row r="118" spans="1:78" s="96" customFormat="1" ht="59.25" customHeight="1">
      <c r="A118" s="44"/>
      <c r="B118" s="60" t="s">
        <v>1008</v>
      </c>
      <c r="C118" s="61" t="s">
        <v>714</v>
      </c>
      <c r="D118" s="45">
        <v>12</v>
      </c>
      <c r="E118" s="55">
        <v>5.4450000000000003</v>
      </c>
      <c r="F118" s="55">
        <v>9.99</v>
      </c>
      <c r="G118" s="251">
        <v>812257019281</v>
      </c>
      <c r="H118" s="434"/>
      <c r="I118" s="180"/>
      <c r="J118" s="298" t="s">
        <v>1050</v>
      </c>
      <c r="K118" s="95"/>
      <c r="L118" s="95"/>
      <c r="M118" s="95"/>
      <c r="N118" s="95"/>
      <c r="O118" s="95"/>
      <c r="P118" s="95"/>
      <c r="Q118" s="95"/>
      <c r="R118" s="95"/>
      <c r="S118" s="95"/>
      <c r="T118" s="95"/>
      <c r="U118" s="95"/>
      <c r="V118" s="95"/>
      <c r="W118" s="95"/>
      <c r="X118" s="95"/>
      <c r="Y118" s="95"/>
      <c r="Z118" s="95"/>
      <c r="AA118" s="95"/>
      <c r="AB118" s="95"/>
      <c r="AC118" s="95"/>
      <c r="AD118" s="95"/>
      <c r="AE118" s="95"/>
      <c r="AF118" s="95"/>
      <c r="AG118" s="95"/>
      <c r="AH118" s="95"/>
      <c r="AI118" s="95"/>
      <c r="AJ118" s="95"/>
      <c r="AK118" s="95"/>
      <c r="AL118" s="95"/>
      <c r="AM118" s="95"/>
      <c r="AN118" s="95"/>
      <c r="AO118" s="95"/>
      <c r="AP118" s="95"/>
      <c r="AQ118" s="95"/>
      <c r="AR118" s="95"/>
      <c r="AS118" s="95"/>
      <c r="AT118" s="95"/>
      <c r="AU118" s="95"/>
      <c r="AV118" s="95"/>
      <c r="AW118" s="95"/>
      <c r="AX118" s="95"/>
      <c r="AY118" s="95"/>
      <c r="AZ118" s="95"/>
      <c r="BA118" s="95"/>
      <c r="BB118" s="95"/>
      <c r="BC118" s="95"/>
      <c r="BD118" s="95"/>
      <c r="BE118" s="95"/>
      <c r="BF118" s="95"/>
      <c r="BG118" s="95"/>
      <c r="BH118" s="95"/>
      <c r="BI118" s="95"/>
      <c r="BJ118" s="95"/>
      <c r="BK118" s="95"/>
      <c r="BL118" s="95"/>
      <c r="BM118" s="95"/>
      <c r="BN118" s="95"/>
      <c r="BO118" s="95"/>
      <c r="BP118" s="95"/>
      <c r="BQ118" s="95"/>
      <c r="BR118" s="95"/>
      <c r="BS118" s="95"/>
      <c r="BT118" s="95"/>
      <c r="BU118" s="95"/>
      <c r="BV118" s="95"/>
      <c r="BW118" s="95"/>
    </row>
    <row r="119" spans="1:78" s="44" customFormat="1" ht="59.25" customHeight="1">
      <c r="B119" s="264" t="s">
        <v>31</v>
      </c>
      <c r="C119" s="265" t="s">
        <v>32</v>
      </c>
      <c r="D119" s="266">
        <v>6</v>
      </c>
      <c r="E119" s="267">
        <v>12.045</v>
      </c>
      <c r="F119" s="267">
        <v>19.989999999999998</v>
      </c>
      <c r="G119" s="619">
        <v>4007922152486</v>
      </c>
      <c r="H119" s="431"/>
      <c r="I119" s="180"/>
      <c r="J119" s="298" t="s">
        <v>1114</v>
      </c>
      <c r="K119" s="43"/>
      <c r="L119" s="43"/>
      <c r="M119" s="43"/>
      <c r="N119" s="43"/>
      <c r="O119" s="43"/>
      <c r="P119" s="43"/>
      <c r="Q119" s="43"/>
      <c r="R119" s="43"/>
      <c r="S119" s="43"/>
      <c r="T119" s="43"/>
      <c r="U119" s="43"/>
      <c r="V119" s="43"/>
      <c r="W119" s="43"/>
      <c r="X119" s="43"/>
      <c r="Y119" s="43"/>
      <c r="Z119" s="43"/>
      <c r="AA119" s="43"/>
      <c r="AB119" s="43"/>
      <c r="AC119" s="43"/>
      <c r="AD119" s="43"/>
      <c r="AE119" s="43"/>
      <c r="AF119" s="43"/>
      <c r="AG119" s="43"/>
      <c r="AH119" s="43"/>
      <c r="AI119" s="43"/>
      <c r="AJ119" s="43"/>
      <c r="AK119" s="43"/>
      <c r="AL119" s="43"/>
      <c r="AM119" s="43"/>
      <c r="AN119" s="43"/>
      <c r="AO119" s="43"/>
      <c r="AP119" s="43"/>
      <c r="AQ119" s="43"/>
      <c r="AR119" s="43"/>
      <c r="AS119" s="43"/>
      <c r="AT119" s="43"/>
      <c r="AU119" s="43"/>
      <c r="AV119" s="43"/>
      <c r="AW119" s="43"/>
      <c r="AX119" s="43"/>
      <c r="AY119" s="43"/>
      <c r="AZ119" s="43"/>
      <c r="BA119" s="43"/>
      <c r="BB119" s="43"/>
      <c r="BC119" s="43"/>
      <c r="BD119" s="43"/>
      <c r="BE119" s="43"/>
      <c r="BF119" s="43"/>
      <c r="BG119" s="43"/>
      <c r="BH119" s="43"/>
      <c r="BI119" s="43"/>
      <c r="BJ119" s="43"/>
      <c r="BK119" s="43"/>
      <c r="BL119" s="43"/>
      <c r="BM119" s="43"/>
      <c r="BN119" s="43"/>
      <c r="BO119" s="43"/>
      <c r="BP119" s="43"/>
      <c r="BQ119" s="43"/>
      <c r="BR119" s="43"/>
      <c r="BS119" s="43"/>
      <c r="BT119" s="43"/>
      <c r="BU119" s="43"/>
      <c r="BV119" s="43"/>
      <c r="BW119" s="43"/>
    </row>
    <row r="120" spans="1:78" s="44" customFormat="1" ht="45" customHeight="1">
      <c r="B120" s="60" t="s">
        <v>41</v>
      </c>
      <c r="C120" s="61" t="s">
        <v>42</v>
      </c>
      <c r="D120" s="45">
        <v>4</v>
      </c>
      <c r="E120" s="55">
        <v>21</v>
      </c>
      <c r="F120" s="55">
        <v>34.950000000000003</v>
      </c>
      <c r="G120" s="250">
        <v>812257016037</v>
      </c>
      <c r="H120" s="250"/>
      <c r="I120" s="180"/>
      <c r="J120" s="298" t="s">
        <v>1115</v>
      </c>
      <c r="K120" s="43"/>
      <c r="L120" s="43"/>
      <c r="M120" s="43"/>
      <c r="N120" s="43"/>
      <c r="O120" s="43"/>
      <c r="P120" s="43"/>
      <c r="Q120" s="43"/>
      <c r="R120" s="43"/>
      <c r="S120" s="43"/>
      <c r="T120" s="43"/>
      <c r="U120" s="43"/>
      <c r="V120" s="43"/>
      <c r="W120" s="43"/>
      <c r="X120" s="43"/>
      <c r="Y120" s="43"/>
      <c r="Z120" s="43"/>
      <c r="AA120" s="43"/>
      <c r="AB120" s="43"/>
      <c r="AC120" s="43"/>
      <c r="AD120" s="43"/>
      <c r="AE120" s="43"/>
      <c r="AF120" s="43"/>
      <c r="AG120" s="43"/>
      <c r="AH120" s="43"/>
      <c r="AI120" s="43"/>
      <c r="AJ120" s="43"/>
      <c r="AK120" s="43"/>
      <c r="AL120" s="43"/>
      <c r="AM120" s="43"/>
      <c r="AN120" s="43"/>
      <c r="AO120" s="43"/>
      <c r="AP120" s="43"/>
      <c r="AQ120" s="43"/>
      <c r="AR120" s="43"/>
      <c r="AS120" s="43"/>
      <c r="AT120" s="43"/>
      <c r="AU120" s="43"/>
      <c r="AV120" s="43"/>
      <c r="AW120" s="43"/>
      <c r="AX120" s="43"/>
      <c r="AY120" s="43"/>
      <c r="AZ120" s="43"/>
      <c r="BA120" s="43"/>
      <c r="BB120" s="43"/>
      <c r="BC120" s="43"/>
      <c r="BD120" s="43"/>
      <c r="BE120" s="43"/>
      <c r="BF120" s="43"/>
      <c r="BG120" s="43"/>
      <c r="BH120" s="43"/>
      <c r="BI120" s="43"/>
      <c r="BJ120" s="43"/>
      <c r="BK120" s="43"/>
      <c r="BL120" s="43"/>
      <c r="BM120" s="43"/>
      <c r="BN120" s="43"/>
      <c r="BO120" s="43"/>
      <c r="BP120" s="43"/>
      <c r="BQ120" s="43"/>
      <c r="BR120" s="43"/>
      <c r="BS120" s="43"/>
      <c r="BT120" s="43"/>
      <c r="BU120" s="43"/>
      <c r="BV120" s="43"/>
      <c r="BW120" s="43"/>
      <c r="BX120" s="43"/>
      <c r="BY120" s="43"/>
      <c r="BZ120" s="43"/>
    </row>
    <row r="121" spans="1:78" s="44" customFormat="1" ht="45" customHeight="1">
      <c r="B121" s="60" t="s">
        <v>800</v>
      </c>
      <c r="C121" s="61" t="s">
        <v>1036</v>
      </c>
      <c r="D121" s="62">
        <v>6</v>
      </c>
      <c r="E121" s="258">
        <v>6.95</v>
      </c>
      <c r="F121" s="258">
        <v>11.99</v>
      </c>
      <c r="G121" s="250">
        <v>812257019021</v>
      </c>
      <c r="H121" s="250"/>
      <c r="I121" s="180"/>
      <c r="J121" s="298" t="s">
        <v>1121</v>
      </c>
      <c r="K121" s="43"/>
      <c r="L121" s="43"/>
      <c r="M121" s="43"/>
      <c r="N121" s="43"/>
      <c r="O121" s="43"/>
      <c r="P121" s="43"/>
      <c r="Q121" s="43"/>
      <c r="R121" s="43"/>
      <c r="S121" s="43"/>
      <c r="T121" s="43"/>
      <c r="U121" s="43"/>
      <c r="V121" s="43"/>
      <c r="W121" s="43"/>
      <c r="X121" s="43"/>
      <c r="Y121" s="43"/>
      <c r="Z121" s="43"/>
      <c r="AA121" s="43"/>
      <c r="AB121" s="43"/>
      <c r="AC121" s="43"/>
      <c r="AD121" s="43"/>
      <c r="AE121" s="43"/>
      <c r="AF121" s="43"/>
      <c r="AG121" s="43"/>
      <c r="AH121" s="43"/>
      <c r="AI121" s="43"/>
      <c r="AJ121" s="43"/>
      <c r="AK121" s="43"/>
      <c r="AL121" s="43"/>
      <c r="AM121" s="43"/>
      <c r="AN121" s="43"/>
      <c r="AO121" s="43"/>
      <c r="AP121" s="43"/>
      <c r="AQ121" s="43"/>
      <c r="AR121" s="43"/>
      <c r="AS121" s="43"/>
      <c r="AT121" s="43"/>
      <c r="AU121" s="43"/>
      <c r="AV121" s="43"/>
      <c r="AW121" s="43"/>
      <c r="AX121" s="43"/>
      <c r="AY121" s="43"/>
      <c r="AZ121" s="43"/>
      <c r="BA121" s="43"/>
      <c r="BB121" s="43"/>
      <c r="BC121" s="43"/>
      <c r="BD121" s="43"/>
      <c r="BE121" s="43"/>
      <c r="BF121" s="43"/>
      <c r="BG121" s="43"/>
      <c r="BH121" s="43"/>
      <c r="BI121" s="43"/>
      <c r="BJ121" s="43"/>
      <c r="BK121" s="43"/>
      <c r="BL121" s="43"/>
      <c r="BM121" s="43"/>
      <c r="BN121" s="43"/>
      <c r="BO121" s="43"/>
      <c r="BP121" s="43"/>
      <c r="BQ121" s="43"/>
      <c r="BR121" s="43"/>
      <c r="BS121" s="43"/>
      <c r="BT121" s="43"/>
      <c r="BU121" s="43"/>
      <c r="BV121" s="43"/>
      <c r="BW121" s="43"/>
      <c r="BX121" s="43"/>
      <c r="BY121" s="43"/>
      <c r="BZ121" s="43"/>
    </row>
    <row r="122" spans="1:78" s="44" customFormat="1" ht="45" customHeight="1">
      <c r="B122" s="66" t="s">
        <v>1206</v>
      </c>
      <c r="C122" s="46" t="s">
        <v>1207</v>
      </c>
      <c r="D122" s="44">
        <v>8</v>
      </c>
      <c r="E122" s="55">
        <v>45</v>
      </c>
      <c r="F122" s="55">
        <v>89.95</v>
      </c>
      <c r="G122" s="318">
        <v>811803033986</v>
      </c>
      <c r="H122" s="250"/>
      <c r="I122" s="180"/>
      <c r="J122" s="298" t="s">
        <v>1424</v>
      </c>
      <c r="K122" s="43"/>
      <c r="L122" s="43"/>
      <c r="M122" s="43"/>
      <c r="N122" s="43"/>
      <c r="O122" s="43"/>
      <c r="P122" s="43"/>
      <c r="Q122" s="43"/>
      <c r="R122" s="43"/>
      <c r="S122" s="43"/>
      <c r="T122" s="43"/>
      <c r="U122" s="43"/>
      <c r="V122" s="43"/>
      <c r="W122" s="43"/>
      <c r="X122" s="43"/>
      <c r="Y122" s="43"/>
      <c r="Z122" s="43"/>
      <c r="AA122" s="43"/>
      <c r="AB122" s="43"/>
      <c r="AC122" s="43"/>
      <c r="AD122" s="43"/>
      <c r="AE122" s="43"/>
      <c r="AF122" s="43"/>
      <c r="AG122" s="43"/>
      <c r="AH122" s="43"/>
      <c r="AI122" s="43"/>
      <c r="AJ122" s="43"/>
      <c r="AK122" s="43"/>
      <c r="AL122" s="43"/>
      <c r="AM122" s="43"/>
      <c r="AN122" s="43"/>
      <c r="AO122" s="43"/>
      <c r="AP122" s="43"/>
      <c r="AQ122" s="43"/>
      <c r="AR122" s="43"/>
      <c r="AS122" s="43"/>
      <c r="AT122" s="43"/>
      <c r="AU122" s="43"/>
      <c r="AV122" s="43"/>
      <c r="AW122" s="43"/>
      <c r="AX122" s="43"/>
      <c r="AY122" s="43"/>
      <c r="AZ122" s="43"/>
      <c r="BA122" s="43"/>
      <c r="BB122" s="43"/>
      <c r="BC122" s="43"/>
      <c r="BD122" s="43"/>
      <c r="BE122" s="43"/>
      <c r="BF122" s="43"/>
      <c r="BG122" s="43"/>
      <c r="BH122" s="43"/>
      <c r="BI122" s="43"/>
      <c r="BJ122" s="43"/>
      <c r="BK122" s="43"/>
      <c r="BL122" s="43"/>
      <c r="BM122" s="43"/>
      <c r="BN122" s="43"/>
      <c r="BO122" s="43"/>
      <c r="BP122" s="43"/>
      <c r="BQ122" s="43"/>
      <c r="BR122" s="43"/>
      <c r="BS122" s="43"/>
      <c r="BT122" s="43"/>
      <c r="BU122" s="43"/>
      <c r="BV122" s="43"/>
      <c r="BW122" s="43"/>
      <c r="BX122" s="43"/>
      <c r="BY122" s="43"/>
      <c r="BZ122" s="43"/>
    </row>
    <row r="123" spans="1:78" s="44" customFormat="1" ht="45" customHeight="1">
      <c r="B123" s="60" t="s">
        <v>1870</v>
      </c>
      <c r="C123" s="53" t="s">
        <v>1871</v>
      </c>
      <c r="D123" s="610">
        <v>24</v>
      </c>
      <c r="E123" s="258">
        <v>20</v>
      </c>
      <c r="F123" s="258">
        <v>39.99</v>
      </c>
      <c r="G123" s="250">
        <v>812257019434</v>
      </c>
      <c r="H123" s="430"/>
      <c r="I123" s="282"/>
      <c r="J123" s="298" t="s">
        <v>1872</v>
      </c>
      <c r="K123" s="43"/>
      <c r="L123" s="43"/>
      <c r="M123" s="43"/>
      <c r="N123" s="43"/>
      <c r="O123" s="43"/>
      <c r="P123" s="43"/>
      <c r="Q123" s="43"/>
      <c r="R123" s="43"/>
      <c r="S123" s="43"/>
      <c r="T123" s="43"/>
      <c r="U123" s="43"/>
      <c r="V123" s="43"/>
      <c r="W123" s="43"/>
      <c r="X123" s="43"/>
      <c r="Y123" s="43"/>
      <c r="Z123" s="43"/>
      <c r="AA123" s="43"/>
      <c r="AB123" s="43"/>
      <c r="AC123" s="43"/>
      <c r="AD123" s="43"/>
      <c r="AE123" s="43"/>
      <c r="AF123" s="43"/>
      <c r="AG123" s="43"/>
      <c r="AH123" s="43"/>
      <c r="AI123" s="43"/>
      <c r="AJ123" s="43"/>
      <c r="AK123" s="43"/>
      <c r="AL123" s="43"/>
      <c r="AM123" s="43"/>
      <c r="AN123" s="43"/>
      <c r="AO123" s="43"/>
      <c r="AP123" s="43"/>
      <c r="AQ123" s="43"/>
      <c r="AR123" s="43"/>
      <c r="AS123" s="43"/>
      <c r="AT123" s="43"/>
      <c r="AU123" s="43"/>
      <c r="AV123" s="43"/>
      <c r="AW123" s="43"/>
      <c r="AX123" s="43"/>
      <c r="AY123" s="43"/>
      <c r="AZ123" s="43"/>
      <c r="BA123" s="43"/>
      <c r="BB123" s="43"/>
      <c r="BC123" s="43"/>
      <c r="BD123" s="43"/>
      <c r="BE123" s="43"/>
      <c r="BF123" s="43"/>
      <c r="BG123" s="43"/>
      <c r="BH123" s="43"/>
      <c r="BI123" s="43"/>
      <c r="BJ123" s="43"/>
      <c r="BK123" s="43"/>
      <c r="BL123" s="43"/>
      <c r="BM123" s="43"/>
      <c r="BN123" s="43"/>
      <c r="BO123" s="43"/>
      <c r="BP123" s="43"/>
      <c r="BQ123" s="43"/>
      <c r="BR123" s="43"/>
      <c r="BS123" s="43"/>
      <c r="BT123" s="43"/>
      <c r="BU123" s="43"/>
      <c r="BV123" s="43"/>
      <c r="BW123" s="43"/>
      <c r="BX123" s="43"/>
      <c r="BY123" s="43"/>
      <c r="BZ123" s="43"/>
    </row>
    <row r="124" spans="1:78" s="44" customFormat="1" ht="45" customHeight="1">
      <c r="B124" s="208" t="s">
        <v>503</v>
      </c>
      <c r="C124" s="209"/>
      <c r="D124" s="209"/>
      <c r="E124" s="209"/>
      <c r="F124" s="209"/>
      <c r="G124" s="209"/>
      <c r="H124" s="209"/>
      <c r="I124" s="209"/>
      <c r="J124" s="209"/>
      <c r="K124" s="43"/>
      <c r="L124" s="43"/>
      <c r="M124" s="43"/>
      <c r="N124" s="43"/>
      <c r="O124" s="43"/>
      <c r="P124" s="43"/>
      <c r="Q124" s="43"/>
      <c r="R124" s="43"/>
      <c r="S124" s="43"/>
      <c r="T124" s="43"/>
      <c r="U124" s="43"/>
      <c r="V124" s="43"/>
      <c r="W124" s="43"/>
      <c r="X124" s="43"/>
      <c r="Y124" s="43"/>
      <c r="Z124" s="43"/>
      <c r="AA124" s="43"/>
      <c r="AB124" s="43"/>
      <c r="AC124" s="43"/>
      <c r="AD124" s="43"/>
      <c r="AE124" s="43"/>
      <c r="AF124" s="43"/>
      <c r="AG124" s="43"/>
      <c r="AH124" s="43"/>
      <c r="AI124" s="43"/>
      <c r="AJ124" s="43"/>
      <c r="AK124" s="43"/>
      <c r="AL124" s="43"/>
      <c r="AM124" s="43"/>
      <c r="AN124" s="43"/>
      <c r="AO124" s="43"/>
      <c r="AP124" s="43"/>
      <c r="AQ124" s="43"/>
      <c r="AR124" s="43"/>
      <c r="AS124" s="43"/>
      <c r="AT124" s="43"/>
      <c r="AU124" s="43"/>
      <c r="AV124" s="43"/>
      <c r="AW124" s="43"/>
      <c r="AX124" s="43"/>
      <c r="AY124" s="43"/>
      <c r="AZ124" s="43"/>
      <c r="BA124" s="43"/>
      <c r="BB124" s="43"/>
      <c r="BC124" s="43"/>
      <c r="BD124" s="43"/>
      <c r="BE124" s="43"/>
      <c r="BF124" s="43"/>
      <c r="BG124" s="43"/>
      <c r="BH124" s="43"/>
      <c r="BI124" s="43"/>
      <c r="BJ124" s="43"/>
      <c r="BK124" s="43"/>
      <c r="BL124" s="43"/>
      <c r="BM124" s="43"/>
      <c r="BN124" s="43"/>
      <c r="BO124" s="43"/>
      <c r="BP124" s="43"/>
      <c r="BQ124" s="43"/>
      <c r="BR124" s="43"/>
      <c r="BS124" s="43"/>
      <c r="BT124" s="43"/>
      <c r="BU124" s="43"/>
      <c r="BV124" s="43"/>
      <c r="BW124" s="43"/>
      <c r="BX124" s="43"/>
      <c r="BY124" s="43"/>
      <c r="BZ124" s="43"/>
    </row>
    <row r="125" spans="1:78" s="44" customFormat="1" ht="45" customHeight="1">
      <c r="B125" s="52" t="s">
        <v>15</v>
      </c>
      <c r="C125" s="53"/>
      <c r="D125" s="54"/>
      <c r="E125" s="55"/>
      <c r="F125" s="55"/>
      <c r="G125" s="251"/>
      <c r="H125" s="430"/>
      <c r="K125" s="43"/>
      <c r="L125" s="43"/>
      <c r="M125" s="43"/>
      <c r="N125" s="43"/>
      <c r="O125" s="43"/>
      <c r="P125" s="43"/>
      <c r="Q125" s="43"/>
      <c r="R125" s="43"/>
      <c r="S125" s="43"/>
      <c r="T125" s="43"/>
      <c r="U125" s="43"/>
      <c r="V125" s="43"/>
      <c r="W125" s="43"/>
      <c r="X125" s="43"/>
      <c r="Y125" s="43"/>
      <c r="Z125" s="43"/>
      <c r="AA125" s="43"/>
      <c r="AB125" s="43"/>
      <c r="AC125" s="43"/>
      <c r="AD125" s="43"/>
      <c r="AE125" s="43"/>
      <c r="AF125" s="43"/>
      <c r="AG125" s="43"/>
      <c r="AH125" s="43"/>
      <c r="AI125" s="43"/>
      <c r="AJ125" s="43"/>
      <c r="AK125" s="43"/>
      <c r="AL125" s="43"/>
      <c r="AM125" s="43"/>
      <c r="AN125" s="43"/>
      <c r="AO125" s="43"/>
      <c r="AP125" s="43"/>
      <c r="AQ125" s="43"/>
      <c r="AR125" s="43"/>
      <c r="AS125" s="43"/>
      <c r="AT125" s="43"/>
      <c r="AU125" s="43"/>
      <c r="AV125" s="43"/>
      <c r="AW125" s="43"/>
      <c r="AX125" s="43"/>
      <c r="AY125" s="43"/>
      <c r="AZ125" s="43"/>
      <c r="BA125" s="43"/>
      <c r="BB125" s="43"/>
      <c r="BC125" s="43"/>
      <c r="BD125" s="43"/>
      <c r="BE125" s="43"/>
      <c r="BF125" s="43"/>
      <c r="BG125" s="43"/>
      <c r="BH125" s="43"/>
      <c r="BI125" s="43"/>
      <c r="BJ125" s="43"/>
      <c r="BK125" s="43"/>
      <c r="BL125" s="43"/>
      <c r="BM125" s="43"/>
      <c r="BN125" s="43"/>
      <c r="BO125" s="43"/>
      <c r="BP125" s="43"/>
      <c r="BQ125" s="43"/>
      <c r="BR125" s="43"/>
      <c r="BS125" s="43"/>
      <c r="BT125" s="43"/>
      <c r="BU125" s="43"/>
      <c r="BV125" s="43"/>
      <c r="BW125" s="43"/>
      <c r="BX125" s="43"/>
      <c r="BY125" s="43"/>
      <c r="BZ125" s="43"/>
    </row>
    <row r="126" spans="1:78" s="44" customFormat="1" ht="45" customHeight="1">
      <c r="B126" s="67" t="s">
        <v>96</v>
      </c>
      <c r="C126" s="249" t="s">
        <v>578</v>
      </c>
      <c r="D126" s="67">
        <v>4</v>
      </c>
      <c r="E126" s="68">
        <v>21</v>
      </c>
      <c r="F126" s="68">
        <v>39.99</v>
      </c>
      <c r="G126" s="391">
        <v>812257016877</v>
      </c>
      <c r="H126" s="430"/>
      <c r="I126" s="180"/>
      <c r="J126" s="298" t="s">
        <v>1059</v>
      </c>
      <c r="K126" s="43"/>
      <c r="L126" s="43"/>
      <c r="M126" s="43"/>
      <c r="N126" s="43"/>
      <c r="O126" s="43"/>
      <c r="P126" s="43"/>
      <c r="Q126" s="43"/>
      <c r="R126" s="43"/>
      <c r="S126" s="43"/>
      <c r="T126" s="43"/>
      <c r="U126" s="43"/>
      <c r="V126" s="43"/>
      <c r="W126" s="43"/>
      <c r="X126" s="43"/>
      <c r="Y126" s="43"/>
      <c r="Z126" s="43"/>
      <c r="AA126" s="43"/>
      <c r="AB126" s="43"/>
      <c r="AC126" s="43"/>
      <c r="AD126" s="43"/>
      <c r="AE126" s="43"/>
      <c r="AF126" s="43"/>
      <c r="AG126" s="43"/>
      <c r="AH126" s="43"/>
      <c r="AI126" s="43"/>
      <c r="AJ126" s="43"/>
      <c r="AK126" s="43"/>
      <c r="AL126" s="43"/>
      <c r="AM126" s="43"/>
      <c r="AN126" s="43"/>
      <c r="AO126" s="43"/>
      <c r="AP126" s="43"/>
      <c r="AQ126" s="43"/>
      <c r="AR126" s="43"/>
      <c r="AS126" s="43"/>
      <c r="AT126" s="43"/>
      <c r="AU126" s="43"/>
      <c r="AV126" s="43"/>
      <c r="AW126" s="43"/>
      <c r="AX126" s="43"/>
      <c r="AY126" s="43"/>
      <c r="AZ126" s="43"/>
      <c r="BA126" s="43"/>
      <c r="BB126" s="43"/>
      <c r="BC126" s="43"/>
      <c r="BD126" s="43"/>
      <c r="BE126" s="43"/>
      <c r="BF126" s="43"/>
      <c r="BG126" s="43"/>
      <c r="BH126" s="43"/>
      <c r="BI126" s="43"/>
      <c r="BJ126" s="43"/>
      <c r="BK126" s="43"/>
      <c r="BL126" s="43"/>
      <c r="BM126" s="43"/>
      <c r="BN126" s="43"/>
      <c r="BO126" s="43"/>
      <c r="BP126" s="43"/>
      <c r="BQ126" s="43"/>
      <c r="BR126" s="43"/>
      <c r="BS126" s="43"/>
      <c r="BT126" s="43"/>
      <c r="BU126" s="43"/>
      <c r="BV126" s="43"/>
      <c r="BW126" s="43"/>
      <c r="BX126" s="43"/>
      <c r="BY126" s="43"/>
      <c r="BZ126" s="43"/>
    </row>
    <row r="127" spans="1:78" s="96" customFormat="1" ht="45" customHeight="1">
      <c r="A127" s="44"/>
      <c r="B127" s="272" t="s">
        <v>98</v>
      </c>
      <c r="C127" s="270" t="s">
        <v>580</v>
      </c>
      <c r="D127" s="272">
        <v>2</v>
      </c>
      <c r="E127" s="267">
        <v>51.975000000000001</v>
      </c>
      <c r="F127" s="267">
        <v>89.99</v>
      </c>
      <c r="G127" s="276">
        <v>812257016891</v>
      </c>
      <c r="H127" s="435"/>
      <c r="I127" s="180"/>
      <c r="J127" s="298" t="s">
        <v>1065</v>
      </c>
      <c r="K127" s="95"/>
      <c r="L127" s="95"/>
      <c r="M127" s="95"/>
      <c r="N127" s="95"/>
      <c r="O127" s="95"/>
      <c r="P127" s="95"/>
      <c r="Q127" s="95"/>
      <c r="R127" s="95"/>
      <c r="S127" s="95"/>
      <c r="T127" s="95"/>
      <c r="U127" s="95"/>
      <c r="V127" s="95"/>
      <c r="W127" s="95"/>
      <c r="X127" s="95"/>
      <c r="Y127" s="95"/>
      <c r="Z127" s="95"/>
      <c r="AA127" s="95"/>
      <c r="AB127" s="95"/>
      <c r="AC127" s="95"/>
      <c r="AD127" s="95"/>
      <c r="AE127" s="95"/>
      <c r="AF127" s="95"/>
      <c r="AG127" s="95"/>
      <c r="AH127" s="95"/>
      <c r="AI127" s="95"/>
      <c r="AJ127" s="95"/>
      <c r="AK127" s="95"/>
      <c r="AL127" s="95"/>
      <c r="AM127" s="95"/>
      <c r="AN127" s="95"/>
      <c r="AO127" s="95"/>
      <c r="AP127" s="95"/>
      <c r="AQ127" s="95"/>
      <c r="AR127" s="95"/>
      <c r="AS127" s="95"/>
      <c r="AT127" s="95"/>
      <c r="AU127" s="95"/>
      <c r="AV127" s="95"/>
      <c r="AW127" s="95"/>
      <c r="AX127" s="95"/>
      <c r="AY127" s="95"/>
      <c r="AZ127" s="95"/>
      <c r="BA127" s="95"/>
      <c r="BB127" s="95"/>
      <c r="BC127" s="95"/>
      <c r="BD127" s="95"/>
      <c r="BE127" s="95"/>
      <c r="BF127" s="95"/>
      <c r="BG127" s="95"/>
      <c r="BH127" s="95"/>
      <c r="BI127" s="95"/>
      <c r="BJ127" s="95"/>
      <c r="BK127" s="95"/>
      <c r="BL127" s="95"/>
      <c r="BM127" s="95"/>
      <c r="BN127" s="95"/>
      <c r="BO127" s="95"/>
      <c r="BP127" s="95"/>
      <c r="BQ127" s="95"/>
      <c r="BR127" s="95"/>
      <c r="BS127" s="95"/>
      <c r="BT127" s="95"/>
      <c r="BU127" s="95"/>
      <c r="BV127" s="95"/>
      <c r="BW127" s="95"/>
      <c r="BX127" s="95"/>
      <c r="BY127" s="95"/>
      <c r="BZ127" s="95"/>
    </row>
    <row r="128" spans="1:78" s="96" customFormat="1" ht="45" customHeight="1">
      <c r="A128" s="44"/>
      <c r="B128" s="273" t="s">
        <v>97</v>
      </c>
      <c r="C128" s="274" t="s">
        <v>579</v>
      </c>
      <c r="D128" s="273">
        <v>4</v>
      </c>
      <c r="E128" s="262">
        <v>38.950000000000003</v>
      </c>
      <c r="F128" s="262">
        <v>59.99</v>
      </c>
      <c r="G128" s="263">
        <v>812257016884</v>
      </c>
      <c r="H128" s="435"/>
      <c r="I128" s="180"/>
      <c r="J128" s="298" t="s">
        <v>1060</v>
      </c>
      <c r="K128" s="95"/>
      <c r="L128" s="95"/>
      <c r="M128" s="95"/>
      <c r="N128" s="95"/>
      <c r="O128" s="95"/>
      <c r="P128" s="95"/>
      <c r="Q128" s="95"/>
      <c r="R128" s="95"/>
      <c r="S128" s="95"/>
      <c r="T128" s="95"/>
      <c r="U128" s="95"/>
      <c r="V128" s="95"/>
      <c r="W128" s="95"/>
      <c r="X128" s="95"/>
      <c r="Y128" s="95"/>
      <c r="Z128" s="95"/>
      <c r="AA128" s="95"/>
      <c r="AB128" s="95"/>
      <c r="AC128" s="95"/>
      <c r="AD128" s="95"/>
      <c r="AE128" s="95"/>
      <c r="AF128" s="95"/>
      <c r="AG128" s="95"/>
      <c r="AH128" s="95"/>
      <c r="AI128" s="95"/>
      <c r="AJ128" s="95"/>
      <c r="AK128" s="95"/>
      <c r="AL128" s="95"/>
      <c r="AM128" s="95"/>
      <c r="AN128" s="95"/>
      <c r="AO128" s="95"/>
      <c r="AP128" s="95"/>
      <c r="AQ128" s="95"/>
      <c r="AR128" s="95"/>
      <c r="AS128" s="95"/>
      <c r="AT128" s="95"/>
      <c r="AU128" s="95"/>
      <c r="AV128" s="95"/>
      <c r="AW128" s="95"/>
      <c r="AX128" s="95"/>
      <c r="AY128" s="95"/>
      <c r="AZ128" s="95"/>
      <c r="BA128" s="95"/>
      <c r="BB128" s="95"/>
      <c r="BC128" s="95"/>
      <c r="BD128" s="95"/>
      <c r="BE128" s="95"/>
      <c r="BF128" s="95"/>
      <c r="BG128" s="95"/>
      <c r="BH128" s="95"/>
      <c r="BI128" s="95"/>
      <c r="BJ128" s="95"/>
      <c r="BK128" s="95"/>
      <c r="BL128" s="95"/>
      <c r="BM128" s="95"/>
      <c r="BN128" s="95"/>
      <c r="BO128" s="95"/>
      <c r="BP128" s="95"/>
      <c r="BQ128" s="95"/>
      <c r="BR128" s="95"/>
      <c r="BS128" s="95"/>
      <c r="BT128" s="95"/>
      <c r="BU128" s="95"/>
      <c r="BV128" s="95"/>
      <c r="BW128" s="95"/>
      <c r="BX128" s="95"/>
      <c r="BY128" s="95"/>
      <c r="BZ128" s="95"/>
    </row>
    <row r="129" spans="1:79" s="96" customFormat="1" ht="45" customHeight="1">
      <c r="A129" s="44"/>
      <c r="B129" s="259" t="s">
        <v>542</v>
      </c>
      <c r="C129" s="268" t="s">
        <v>572</v>
      </c>
      <c r="D129" s="269">
        <v>4</v>
      </c>
      <c r="E129" s="262">
        <v>26.95</v>
      </c>
      <c r="F129" s="262">
        <v>39.99</v>
      </c>
      <c r="G129" s="263">
        <v>812257015405</v>
      </c>
      <c r="H129" s="435"/>
      <c r="I129" s="180"/>
      <c r="J129" s="298" t="s">
        <v>1061</v>
      </c>
      <c r="K129" s="95"/>
      <c r="L129" s="95"/>
      <c r="M129" s="95"/>
      <c r="N129" s="95"/>
      <c r="O129" s="95"/>
      <c r="P129" s="95"/>
      <c r="Q129" s="95"/>
      <c r="R129" s="95"/>
      <c r="S129" s="95"/>
      <c r="T129" s="95"/>
      <c r="U129" s="95"/>
      <c r="V129" s="95"/>
      <c r="W129" s="95"/>
      <c r="X129" s="95"/>
      <c r="Y129" s="95"/>
      <c r="Z129" s="95"/>
      <c r="AA129" s="95"/>
      <c r="AB129" s="95"/>
      <c r="AC129" s="95"/>
      <c r="AD129" s="95"/>
      <c r="AE129" s="95"/>
      <c r="AF129" s="95"/>
      <c r="AG129" s="95"/>
      <c r="AH129" s="95"/>
      <c r="AI129" s="95"/>
      <c r="AJ129" s="95"/>
      <c r="AK129" s="95"/>
      <c r="AL129" s="95"/>
      <c r="AM129" s="95"/>
      <c r="AN129" s="95"/>
      <c r="AO129" s="95"/>
      <c r="AP129" s="95"/>
      <c r="AQ129" s="95"/>
      <c r="AR129" s="95"/>
      <c r="AS129" s="95"/>
      <c r="AT129" s="95"/>
      <c r="AU129" s="95"/>
      <c r="AV129" s="95"/>
      <c r="AW129" s="95"/>
      <c r="AX129" s="95"/>
      <c r="AY129" s="95"/>
      <c r="AZ129" s="95"/>
      <c r="BA129" s="95"/>
      <c r="BB129" s="95"/>
      <c r="BC129" s="95"/>
      <c r="BD129" s="95"/>
      <c r="BE129" s="95"/>
      <c r="BF129" s="95"/>
      <c r="BG129" s="95"/>
      <c r="BH129" s="95"/>
      <c r="BI129" s="95"/>
      <c r="BJ129" s="95"/>
      <c r="BK129" s="95"/>
      <c r="BL129" s="95"/>
      <c r="BM129" s="95"/>
      <c r="BN129" s="95"/>
      <c r="BO129" s="95"/>
      <c r="BP129" s="95"/>
      <c r="BQ129" s="95"/>
      <c r="BR129" s="95"/>
      <c r="BS129" s="95"/>
      <c r="BT129" s="95"/>
      <c r="BU129" s="95"/>
      <c r="BV129" s="95"/>
      <c r="BW129" s="95"/>
      <c r="BX129" s="95"/>
      <c r="BY129" s="95"/>
      <c r="BZ129" s="95"/>
    </row>
    <row r="130" spans="1:79" s="44" customFormat="1" ht="59.25" customHeight="1">
      <c r="A130" s="140"/>
      <c r="B130" s="273" t="s">
        <v>99</v>
      </c>
      <c r="C130" s="274" t="s">
        <v>512</v>
      </c>
      <c r="D130" s="273">
        <v>1</v>
      </c>
      <c r="E130" s="262">
        <v>101.58225000000002</v>
      </c>
      <c r="F130" s="262">
        <v>169.99</v>
      </c>
      <c r="G130" s="263">
        <v>812257017362</v>
      </c>
      <c r="H130" s="431"/>
      <c r="I130" s="180"/>
      <c r="J130" s="298" t="s">
        <v>1068</v>
      </c>
      <c r="K130" s="43"/>
      <c r="L130" s="43"/>
      <c r="M130" s="43"/>
      <c r="N130" s="43"/>
      <c r="O130" s="43"/>
      <c r="P130" s="43"/>
      <c r="Q130" s="43"/>
      <c r="R130" s="43"/>
      <c r="S130" s="43"/>
      <c r="T130" s="43"/>
      <c r="U130" s="43"/>
      <c r="V130" s="43"/>
      <c r="W130" s="43"/>
      <c r="X130" s="43"/>
      <c r="Y130" s="43"/>
      <c r="Z130" s="43"/>
      <c r="AA130" s="43"/>
      <c r="AB130" s="43"/>
      <c r="AC130" s="43"/>
      <c r="AD130" s="43"/>
      <c r="AE130" s="43"/>
      <c r="AF130" s="43"/>
      <c r="AG130" s="43"/>
      <c r="AH130" s="43"/>
      <c r="AI130" s="43"/>
      <c r="AJ130" s="43"/>
      <c r="AK130" s="43"/>
      <c r="AL130" s="43"/>
      <c r="AM130" s="43"/>
      <c r="AN130" s="43"/>
      <c r="AO130" s="43"/>
      <c r="AP130" s="43"/>
      <c r="AQ130" s="43"/>
      <c r="AR130" s="43"/>
      <c r="AS130" s="43"/>
      <c r="AT130" s="43"/>
      <c r="AU130" s="43"/>
      <c r="AV130" s="43"/>
      <c r="AW130" s="43"/>
      <c r="AX130" s="43"/>
      <c r="AY130" s="43"/>
      <c r="AZ130" s="43"/>
      <c r="BA130" s="43"/>
      <c r="BB130" s="43"/>
      <c r="BC130" s="43"/>
      <c r="BD130" s="43"/>
      <c r="BE130" s="43"/>
      <c r="BF130" s="43"/>
      <c r="BG130" s="43"/>
      <c r="BH130" s="43"/>
      <c r="BI130" s="43"/>
      <c r="BJ130" s="43"/>
      <c r="BK130" s="43"/>
      <c r="BL130" s="43"/>
      <c r="BM130" s="43"/>
      <c r="BN130" s="43"/>
      <c r="BO130" s="43"/>
      <c r="BP130" s="43"/>
      <c r="BQ130" s="43"/>
      <c r="BR130" s="43"/>
      <c r="BS130" s="43"/>
      <c r="BT130" s="43"/>
      <c r="BU130" s="43"/>
      <c r="BV130" s="43"/>
      <c r="BW130" s="43"/>
    </row>
    <row r="131" spans="1:79" s="44" customFormat="1" ht="59.25" customHeight="1">
      <c r="A131" s="140"/>
      <c r="B131" s="273" t="s">
        <v>541</v>
      </c>
      <c r="C131" s="274" t="s">
        <v>573</v>
      </c>
      <c r="D131" s="384">
        <v>4</v>
      </c>
      <c r="E131" s="262">
        <v>40.950000000000003</v>
      </c>
      <c r="F131" s="262">
        <v>69.989999999999995</v>
      </c>
      <c r="G131" s="263">
        <v>812257015320</v>
      </c>
      <c r="H131" s="431"/>
      <c r="I131" s="180"/>
      <c r="J131" s="298" t="s">
        <v>1071</v>
      </c>
      <c r="K131" s="43"/>
      <c r="L131" s="43"/>
      <c r="M131" s="43"/>
      <c r="N131" s="43"/>
      <c r="O131" s="43"/>
      <c r="P131" s="43"/>
      <c r="Q131" s="43"/>
      <c r="R131" s="43"/>
      <c r="S131" s="43"/>
      <c r="T131" s="43"/>
      <c r="U131" s="43"/>
      <c r="V131" s="43"/>
      <c r="W131" s="43"/>
      <c r="X131" s="43"/>
      <c r="Y131" s="43"/>
      <c r="Z131" s="43"/>
      <c r="AA131" s="43"/>
      <c r="AB131" s="43"/>
      <c r="AC131" s="43"/>
      <c r="AD131" s="43"/>
      <c r="AE131" s="43"/>
      <c r="AF131" s="43"/>
      <c r="AG131" s="43"/>
      <c r="AH131" s="43"/>
      <c r="AI131" s="43"/>
      <c r="AJ131" s="43"/>
      <c r="AK131" s="43"/>
      <c r="AL131" s="43"/>
      <c r="AM131" s="43"/>
      <c r="AN131" s="43"/>
      <c r="AO131" s="43"/>
      <c r="AP131" s="43"/>
      <c r="AQ131" s="43"/>
      <c r="AR131" s="43"/>
      <c r="AS131" s="43"/>
      <c r="AT131" s="43"/>
      <c r="AU131" s="43"/>
      <c r="AV131" s="43"/>
      <c r="AW131" s="43"/>
      <c r="AX131" s="43"/>
      <c r="AY131" s="43"/>
      <c r="AZ131" s="43"/>
      <c r="BA131" s="43"/>
      <c r="BB131" s="43"/>
      <c r="BC131" s="43"/>
      <c r="BD131" s="43"/>
      <c r="BE131" s="43"/>
      <c r="BF131" s="43"/>
      <c r="BG131" s="43"/>
      <c r="BH131" s="43"/>
      <c r="BI131" s="43"/>
      <c r="BJ131" s="43"/>
      <c r="BK131" s="43"/>
      <c r="BL131" s="43"/>
      <c r="BM131" s="43"/>
      <c r="BN131" s="43"/>
      <c r="BO131" s="43"/>
      <c r="BP131" s="43"/>
      <c r="BQ131" s="43"/>
      <c r="BR131" s="43"/>
      <c r="BS131" s="43"/>
      <c r="BT131" s="43"/>
      <c r="BU131" s="43"/>
      <c r="BV131" s="43"/>
      <c r="BW131" s="43"/>
      <c r="BX131" s="43"/>
      <c r="BY131" s="43"/>
      <c r="BZ131" s="43"/>
    </row>
    <row r="132" spans="1:79" s="44" customFormat="1" ht="45" customHeight="1">
      <c r="B132" s="275" t="s">
        <v>6</v>
      </c>
      <c r="C132" s="260"/>
      <c r="D132" s="261"/>
      <c r="E132" s="262"/>
      <c r="F132" s="262"/>
      <c r="G132" s="271"/>
      <c r="H132" s="263"/>
      <c r="K132" s="43"/>
      <c r="L132" s="43"/>
      <c r="M132" s="43"/>
      <c r="N132" s="43"/>
      <c r="O132" s="43"/>
      <c r="P132" s="43"/>
      <c r="Q132" s="43"/>
      <c r="R132" s="43"/>
      <c r="S132" s="43"/>
      <c r="T132" s="43"/>
      <c r="U132" s="43"/>
      <c r="V132" s="43"/>
      <c r="W132" s="43"/>
      <c r="X132" s="43"/>
      <c r="Y132" s="43"/>
      <c r="Z132" s="43"/>
      <c r="AA132" s="43"/>
      <c r="AB132" s="43"/>
      <c r="AC132" s="43"/>
      <c r="AD132" s="43"/>
      <c r="AE132" s="43"/>
      <c r="AF132" s="43"/>
      <c r="AG132" s="43"/>
      <c r="AH132" s="43"/>
      <c r="AI132" s="43"/>
      <c r="AJ132" s="43"/>
      <c r="AK132" s="43"/>
      <c r="AL132" s="43"/>
      <c r="AM132" s="43"/>
      <c r="AN132" s="43"/>
      <c r="AO132" s="43"/>
      <c r="AP132" s="43"/>
      <c r="AQ132" s="43"/>
      <c r="AR132" s="43"/>
      <c r="AS132" s="43"/>
      <c r="AT132" s="43"/>
      <c r="AU132" s="43"/>
      <c r="AV132" s="43"/>
      <c r="AW132" s="43"/>
      <c r="AX132" s="43"/>
      <c r="AY132" s="43"/>
      <c r="AZ132" s="43"/>
      <c r="BA132" s="43"/>
      <c r="BB132" s="43"/>
      <c r="BC132" s="43"/>
      <c r="BD132" s="43"/>
      <c r="BE132" s="43"/>
      <c r="BF132" s="43"/>
      <c r="BG132" s="43"/>
      <c r="BH132" s="43"/>
      <c r="BI132" s="43"/>
      <c r="BJ132" s="43"/>
      <c r="BK132" s="43"/>
      <c r="BL132" s="43"/>
      <c r="BM132" s="43"/>
      <c r="BN132" s="43"/>
      <c r="BO132" s="43"/>
      <c r="BP132" s="43"/>
      <c r="BQ132" s="43"/>
      <c r="BR132" s="43"/>
      <c r="BS132" s="43"/>
      <c r="BT132" s="43"/>
      <c r="BU132" s="43"/>
      <c r="BV132" s="43"/>
      <c r="BW132" s="43"/>
      <c r="BX132" s="43"/>
      <c r="BY132" s="43"/>
      <c r="BZ132" s="43"/>
    </row>
    <row r="133" spans="1:79" s="67" customFormat="1" ht="45" customHeight="1">
      <c r="A133" s="96"/>
      <c r="B133" s="272" t="s">
        <v>482</v>
      </c>
      <c r="C133" s="270" t="s">
        <v>569</v>
      </c>
      <c r="D133" s="272">
        <v>4</v>
      </c>
      <c r="E133" s="267">
        <v>8.6349999999999998</v>
      </c>
      <c r="F133" s="267">
        <v>15.99</v>
      </c>
      <c r="G133" s="387">
        <v>812257018475</v>
      </c>
      <c r="H133" s="436"/>
      <c r="I133" s="180"/>
      <c r="J133" s="298" t="s">
        <v>1055</v>
      </c>
      <c r="K133" s="306"/>
      <c r="L133" s="306"/>
      <c r="M133" s="306"/>
      <c r="N133" s="306"/>
      <c r="O133" s="306"/>
      <c r="P133" s="306"/>
      <c r="Q133" s="306"/>
      <c r="R133" s="306"/>
      <c r="S133" s="306"/>
      <c r="T133" s="306"/>
      <c r="U133" s="306"/>
      <c r="V133" s="306"/>
      <c r="W133" s="306"/>
      <c r="X133" s="306"/>
      <c r="Y133" s="306"/>
      <c r="Z133" s="306"/>
      <c r="AA133" s="306"/>
      <c r="AB133" s="306"/>
      <c r="AC133" s="306"/>
      <c r="AD133" s="306"/>
      <c r="AE133" s="306"/>
      <c r="AF133" s="306"/>
      <c r="AG133" s="306"/>
      <c r="AH133" s="306"/>
      <c r="AI133" s="306"/>
      <c r="AJ133" s="306"/>
      <c r="AK133" s="306"/>
      <c r="AL133" s="306"/>
      <c r="AM133" s="306"/>
      <c r="AN133" s="306"/>
      <c r="AO133" s="306"/>
      <c r="AP133" s="306"/>
      <c r="AQ133" s="306"/>
      <c r="AR133" s="306"/>
      <c r="AS133" s="306"/>
      <c r="AT133" s="306"/>
      <c r="AU133" s="306"/>
      <c r="AV133" s="306"/>
      <c r="AW133" s="306"/>
      <c r="AX133" s="306"/>
      <c r="AY133" s="306"/>
      <c r="AZ133" s="306"/>
      <c r="BA133" s="306"/>
      <c r="BB133" s="306"/>
      <c r="BC133" s="306"/>
      <c r="BD133" s="306"/>
      <c r="BE133" s="306"/>
      <c r="BF133" s="306"/>
      <c r="BG133" s="306"/>
      <c r="BH133" s="306"/>
      <c r="BI133" s="306"/>
      <c r="BJ133" s="306"/>
      <c r="BK133" s="306"/>
      <c r="BL133" s="306"/>
      <c r="BM133" s="306"/>
      <c r="BN133" s="306"/>
      <c r="BO133" s="306"/>
      <c r="BP133" s="306"/>
      <c r="BQ133" s="306"/>
      <c r="BR133" s="306"/>
      <c r="BS133" s="306"/>
      <c r="BT133" s="306"/>
      <c r="BU133" s="306"/>
      <c r="BV133" s="306"/>
      <c r="BW133" s="306"/>
      <c r="BX133" s="306"/>
      <c r="BY133" s="306"/>
      <c r="BZ133" s="306"/>
    </row>
    <row r="134" spans="1:79" s="312" customFormat="1" ht="45" customHeight="1">
      <c r="A134" s="307"/>
      <c r="B134" s="308" t="s">
        <v>89</v>
      </c>
      <c r="C134" s="309" t="s">
        <v>575</v>
      </c>
      <c r="D134" s="308">
        <v>4</v>
      </c>
      <c r="E134" s="310">
        <v>23.594999999999999</v>
      </c>
      <c r="F134" s="310">
        <v>39.99</v>
      </c>
      <c r="G134" s="392">
        <v>812257016921</v>
      </c>
      <c r="H134" s="437"/>
      <c r="I134" s="180"/>
      <c r="J134" s="298" t="s">
        <v>1057</v>
      </c>
      <c r="K134" s="311"/>
      <c r="L134" s="311"/>
      <c r="M134" s="311"/>
      <c r="N134" s="311"/>
      <c r="O134" s="311"/>
      <c r="P134" s="311"/>
      <c r="Q134" s="311"/>
      <c r="R134" s="311"/>
      <c r="S134" s="311"/>
      <c r="T134" s="311"/>
      <c r="U134" s="311"/>
      <c r="V134" s="311"/>
      <c r="W134" s="311"/>
      <c r="X134" s="311"/>
      <c r="Y134" s="311"/>
      <c r="Z134" s="311"/>
      <c r="AA134" s="311"/>
      <c r="AB134" s="311"/>
      <c r="AC134" s="311"/>
      <c r="AD134" s="311"/>
      <c r="AE134" s="311"/>
      <c r="AF134" s="311"/>
      <c r="AG134" s="311"/>
      <c r="AH134" s="311"/>
      <c r="AI134" s="311"/>
      <c r="AJ134" s="311"/>
      <c r="AK134" s="311"/>
      <c r="AL134" s="311"/>
      <c r="AM134" s="311"/>
      <c r="AN134" s="311"/>
      <c r="AO134" s="311"/>
      <c r="AP134" s="311"/>
      <c r="AQ134" s="311"/>
      <c r="AR134" s="311"/>
      <c r="AS134" s="311"/>
      <c r="AT134" s="311"/>
      <c r="AU134" s="311"/>
      <c r="AV134" s="311"/>
      <c r="AW134" s="311"/>
      <c r="AX134" s="311"/>
      <c r="AY134" s="311"/>
      <c r="AZ134" s="311"/>
      <c r="BA134" s="311"/>
      <c r="BB134" s="311"/>
      <c r="BC134" s="311"/>
      <c r="BD134" s="311"/>
      <c r="BE134" s="311"/>
      <c r="BF134" s="311"/>
      <c r="BG134" s="311"/>
      <c r="BH134" s="311"/>
      <c r="BI134" s="311"/>
      <c r="BJ134" s="311"/>
      <c r="BK134" s="311"/>
      <c r="BL134" s="311"/>
      <c r="BM134" s="311"/>
      <c r="BN134" s="311"/>
      <c r="BO134" s="311"/>
      <c r="BP134" s="311"/>
      <c r="BQ134" s="311"/>
      <c r="BR134" s="311"/>
      <c r="BS134" s="311"/>
      <c r="BT134" s="311"/>
      <c r="BU134" s="311"/>
      <c r="BV134" s="311"/>
      <c r="BW134" s="311"/>
      <c r="BX134" s="311"/>
      <c r="BY134" s="311"/>
      <c r="BZ134" s="311"/>
    </row>
    <row r="135" spans="1:79" s="44" customFormat="1" ht="45" customHeight="1">
      <c r="A135" s="96"/>
      <c r="B135" s="264" t="s">
        <v>483</v>
      </c>
      <c r="C135" s="606" t="s">
        <v>571</v>
      </c>
      <c r="D135" s="607">
        <v>4</v>
      </c>
      <c r="E135" s="267">
        <v>28.95</v>
      </c>
      <c r="F135" s="267">
        <v>44.99</v>
      </c>
      <c r="G135" s="276">
        <v>812257018376</v>
      </c>
      <c r="H135" s="431"/>
      <c r="I135" s="282"/>
      <c r="J135" s="298" t="s">
        <v>1375</v>
      </c>
      <c r="K135" s="43"/>
      <c r="L135" s="43"/>
      <c r="M135" s="43"/>
      <c r="N135" s="43"/>
      <c r="O135" s="43"/>
      <c r="P135" s="43"/>
      <c r="Q135" s="43"/>
      <c r="R135" s="43"/>
      <c r="S135" s="43"/>
      <c r="T135" s="43"/>
      <c r="U135" s="43"/>
      <c r="V135" s="43"/>
      <c r="W135" s="43"/>
      <c r="X135" s="43"/>
      <c r="Y135" s="43"/>
      <c r="Z135" s="43"/>
      <c r="AA135" s="43"/>
      <c r="AB135" s="43"/>
      <c r="AC135" s="43"/>
      <c r="AD135" s="43"/>
      <c r="AE135" s="43"/>
      <c r="AF135" s="43"/>
      <c r="AG135" s="43"/>
      <c r="AH135" s="43"/>
      <c r="AI135" s="43"/>
      <c r="AJ135" s="43"/>
      <c r="AK135" s="43"/>
      <c r="AL135" s="43"/>
      <c r="AM135" s="43"/>
      <c r="AN135" s="43"/>
      <c r="AO135" s="43"/>
      <c r="AP135" s="43"/>
      <c r="AQ135" s="43"/>
      <c r="AR135" s="43"/>
      <c r="AS135" s="43"/>
      <c r="AT135" s="43"/>
      <c r="AU135" s="43"/>
      <c r="AV135" s="43"/>
      <c r="AW135" s="43"/>
      <c r="AX135" s="43"/>
      <c r="AY135" s="43"/>
      <c r="AZ135" s="43"/>
      <c r="BA135" s="43"/>
      <c r="BB135" s="43"/>
      <c r="BC135" s="43"/>
      <c r="BD135" s="43"/>
      <c r="BE135" s="43"/>
      <c r="BF135" s="43"/>
      <c r="BG135" s="43"/>
      <c r="BH135" s="43"/>
      <c r="BI135" s="43"/>
      <c r="BJ135" s="43"/>
      <c r="BK135" s="43"/>
      <c r="BL135" s="43"/>
      <c r="BM135" s="43"/>
      <c r="BN135" s="43"/>
      <c r="BO135" s="43"/>
      <c r="BP135" s="43"/>
      <c r="BQ135" s="43"/>
      <c r="BR135" s="43"/>
      <c r="BS135" s="43"/>
      <c r="BT135" s="43"/>
      <c r="BU135" s="43"/>
      <c r="BV135" s="43"/>
      <c r="BW135" s="43"/>
      <c r="BX135" s="43"/>
      <c r="BY135" s="43"/>
      <c r="BZ135" s="43"/>
    </row>
    <row r="136" spans="1:79" s="44" customFormat="1" ht="45" customHeight="1">
      <c r="A136" s="96"/>
      <c r="B136" s="60" t="s">
        <v>535</v>
      </c>
      <c r="C136" s="53" t="s">
        <v>540</v>
      </c>
      <c r="D136" s="386">
        <v>4</v>
      </c>
      <c r="E136" s="262">
        <v>22.5</v>
      </c>
      <c r="F136" s="262">
        <v>39.99</v>
      </c>
      <c r="G136" s="250">
        <v>812257015955</v>
      </c>
      <c r="H136" s="431"/>
      <c r="I136" s="282"/>
      <c r="J136" s="298" t="s">
        <v>1072</v>
      </c>
      <c r="K136" s="43"/>
      <c r="L136" s="43"/>
      <c r="M136" s="43"/>
      <c r="N136" s="43"/>
      <c r="O136" s="43"/>
      <c r="P136" s="43"/>
      <c r="Q136" s="43"/>
      <c r="R136" s="43"/>
      <c r="S136" s="43"/>
      <c r="T136" s="43"/>
      <c r="U136" s="43"/>
      <c r="V136" s="43"/>
      <c r="W136" s="43"/>
      <c r="X136" s="43"/>
      <c r="Y136" s="43"/>
      <c r="Z136" s="43"/>
      <c r="AA136" s="43"/>
      <c r="AB136" s="43"/>
      <c r="AC136" s="43"/>
      <c r="AD136" s="43"/>
      <c r="AE136" s="43"/>
      <c r="AF136" s="43"/>
      <c r="AG136" s="43"/>
      <c r="AH136" s="43"/>
      <c r="AI136" s="43"/>
      <c r="AJ136" s="43"/>
      <c r="AK136" s="43"/>
      <c r="AL136" s="43"/>
      <c r="AM136" s="43"/>
      <c r="AN136" s="43"/>
      <c r="AO136" s="43"/>
      <c r="AP136" s="43"/>
      <c r="AQ136" s="43"/>
      <c r="AR136" s="43"/>
      <c r="AS136" s="43"/>
      <c r="AT136" s="43"/>
      <c r="AU136" s="43"/>
      <c r="AV136" s="43"/>
      <c r="AW136" s="43"/>
      <c r="AX136" s="43"/>
      <c r="AY136" s="43"/>
      <c r="AZ136" s="43"/>
      <c r="BA136" s="43"/>
      <c r="BB136" s="43"/>
      <c r="BC136" s="43"/>
      <c r="BD136" s="43"/>
      <c r="BE136" s="43"/>
      <c r="BF136" s="43"/>
      <c r="BG136" s="43"/>
      <c r="BH136" s="43"/>
      <c r="BI136" s="43"/>
      <c r="BJ136" s="43"/>
      <c r="BK136" s="43"/>
      <c r="BL136" s="43"/>
      <c r="BM136" s="43"/>
      <c r="BN136" s="43"/>
      <c r="BO136" s="43"/>
      <c r="BP136" s="43"/>
      <c r="BQ136" s="43"/>
      <c r="BR136" s="43"/>
      <c r="BS136" s="43"/>
      <c r="BT136" s="43"/>
      <c r="BU136" s="43"/>
      <c r="BV136" s="43"/>
      <c r="BW136" s="43"/>
      <c r="BX136" s="43"/>
      <c r="BY136" s="43"/>
      <c r="BZ136" s="43"/>
    </row>
    <row r="137" spans="1:79" s="44" customFormat="1" ht="45" customHeight="1">
      <c r="A137" s="96"/>
      <c r="B137" s="273" t="s">
        <v>87</v>
      </c>
      <c r="C137" s="274" t="s">
        <v>504</v>
      </c>
      <c r="D137" s="273">
        <v>4</v>
      </c>
      <c r="E137" s="262">
        <v>18.95</v>
      </c>
      <c r="F137" s="262">
        <v>29.99</v>
      </c>
      <c r="G137" s="263">
        <v>812257016907</v>
      </c>
      <c r="H137" s="431"/>
      <c r="I137" s="180"/>
      <c r="J137" s="298" t="s">
        <v>1073</v>
      </c>
      <c r="K137" s="43"/>
      <c r="L137" s="43"/>
      <c r="M137" s="43"/>
      <c r="N137" s="43"/>
      <c r="O137" s="43"/>
      <c r="P137" s="43"/>
      <c r="Q137" s="43"/>
      <c r="R137" s="43"/>
      <c r="S137" s="43"/>
      <c r="T137" s="43"/>
      <c r="U137" s="43"/>
      <c r="V137" s="43"/>
      <c r="W137" s="43"/>
      <c r="X137" s="43"/>
      <c r="Y137" s="43"/>
      <c r="Z137" s="43"/>
      <c r="AA137" s="43"/>
      <c r="AB137" s="43"/>
      <c r="AC137" s="43"/>
      <c r="AD137" s="43"/>
      <c r="AE137" s="43"/>
      <c r="AF137" s="43"/>
      <c r="AG137" s="43"/>
      <c r="AH137" s="43"/>
      <c r="AI137" s="43"/>
      <c r="AJ137" s="43"/>
      <c r="AK137" s="43"/>
      <c r="AL137" s="43"/>
      <c r="AM137" s="43"/>
      <c r="AN137" s="43"/>
      <c r="AO137" s="43"/>
      <c r="AP137" s="43"/>
      <c r="AQ137" s="43"/>
      <c r="AR137" s="43"/>
      <c r="AS137" s="43"/>
      <c r="AT137" s="43"/>
      <c r="AU137" s="43"/>
      <c r="AV137" s="43"/>
      <c r="AW137" s="43"/>
      <c r="AX137" s="43"/>
      <c r="AY137" s="43"/>
      <c r="AZ137" s="43"/>
      <c r="BA137" s="43"/>
      <c r="BB137" s="43"/>
      <c r="BC137" s="43"/>
      <c r="BD137" s="43"/>
      <c r="BE137" s="43"/>
      <c r="BF137" s="43"/>
      <c r="BG137" s="43"/>
      <c r="BH137" s="43"/>
      <c r="BI137" s="43"/>
      <c r="BJ137" s="43"/>
      <c r="BK137" s="43"/>
      <c r="BL137" s="43"/>
      <c r="BM137" s="43"/>
      <c r="BN137" s="43"/>
      <c r="BO137" s="43"/>
      <c r="BP137" s="43"/>
      <c r="BQ137" s="43"/>
      <c r="BR137" s="43"/>
      <c r="BS137" s="43"/>
      <c r="BT137" s="43"/>
      <c r="BU137" s="43"/>
      <c r="BV137" s="43"/>
      <c r="BW137" s="43"/>
      <c r="BX137" s="43"/>
      <c r="BY137" s="43"/>
      <c r="BZ137" s="43"/>
    </row>
    <row r="138" spans="1:79" s="96" customFormat="1" ht="45" customHeight="1">
      <c r="B138" s="272" t="s">
        <v>91</v>
      </c>
      <c r="C138" s="608" t="s">
        <v>577</v>
      </c>
      <c r="D138" s="604">
        <v>4</v>
      </c>
      <c r="E138" s="267">
        <v>40</v>
      </c>
      <c r="F138" s="267">
        <v>79.989999999999995</v>
      </c>
      <c r="G138" s="276">
        <v>812257015474</v>
      </c>
      <c r="H138" s="435"/>
      <c r="I138" s="282"/>
      <c r="J138" s="298" t="s">
        <v>1069</v>
      </c>
      <c r="K138" s="95"/>
      <c r="L138" s="95"/>
      <c r="M138" s="95"/>
      <c r="N138" s="95"/>
      <c r="O138" s="95"/>
      <c r="P138" s="95"/>
      <c r="Q138" s="95"/>
      <c r="R138" s="95"/>
      <c r="S138" s="95"/>
      <c r="T138" s="95"/>
      <c r="U138" s="95"/>
      <c r="V138" s="95"/>
      <c r="W138" s="95"/>
      <c r="X138" s="95"/>
      <c r="Y138" s="95"/>
      <c r="Z138" s="95"/>
      <c r="AA138" s="95"/>
      <c r="AB138" s="95"/>
      <c r="AC138" s="95"/>
      <c r="AD138" s="95"/>
      <c r="AE138" s="95"/>
      <c r="AF138" s="95"/>
      <c r="AG138" s="95"/>
      <c r="AH138" s="95"/>
      <c r="AI138" s="95"/>
      <c r="AJ138" s="95"/>
      <c r="AK138" s="95"/>
      <c r="AL138" s="95"/>
      <c r="AM138" s="95"/>
      <c r="AN138" s="95"/>
      <c r="AO138" s="95"/>
      <c r="AP138" s="95"/>
      <c r="AQ138" s="95"/>
      <c r="AR138" s="95"/>
      <c r="AS138" s="95"/>
      <c r="AT138" s="95"/>
      <c r="AU138" s="95"/>
      <c r="AV138" s="95"/>
      <c r="AW138" s="95"/>
      <c r="AX138" s="95"/>
      <c r="AY138" s="95"/>
      <c r="AZ138" s="95"/>
      <c r="BA138" s="95"/>
      <c r="BB138" s="95"/>
      <c r="BC138" s="95"/>
      <c r="BD138" s="95"/>
      <c r="BE138" s="95"/>
      <c r="BF138" s="95"/>
      <c r="BG138" s="95"/>
      <c r="BH138" s="95"/>
      <c r="BI138" s="95"/>
      <c r="BJ138" s="95"/>
      <c r="BK138" s="95"/>
      <c r="BL138" s="95"/>
      <c r="BM138" s="95"/>
      <c r="BN138" s="95"/>
      <c r="BO138" s="95"/>
      <c r="BP138" s="95"/>
      <c r="BQ138" s="95"/>
      <c r="BR138" s="95"/>
      <c r="BS138" s="95"/>
      <c r="BT138" s="95"/>
      <c r="BU138" s="95"/>
      <c r="BV138" s="95"/>
      <c r="BW138" s="95"/>
      <c r="BX138" s="95"/>
      <c r="BY138" s="95"/>
      <c r="BZ138" s="95"/>
    </row>
    <row r="139" spans="1:79" s="44" customFormat="1" ht="45" customHeight="1">
      <c r="B139" s="52" t="s">
        <v>554</v>
      </c>
      <c r="C139" s="53"/>
      <c r="D139" s="54"/>
      <c r="E139" s="55"/>
      <c r="F139" s="55"/>
      <c r="G139" s="251"/>
      <c r="H139" s="250"/>
      <c r="K139" s="43"/>
      <c r="L139" s="43"/>
      <c r="M139" s="43"/>
      <c r="N139" s="43"/>
      <c r="O139" s="43"/>
      <c r="P139" s="43"/>
      <c r="Q139" s="43"/>
      <c r="R139" s="43"/>
      <c r="S139" s="43"/>
      <c r="T139" s="43"/>
      <c r="U139" s="43"/>
      <c r="V139" s="43"/>
      <c r="W139" s="43"/>
      <c r="X139" s="43"/>
      <c r="Y139" s="43"/>
      <c r="Z139" s="43"/>
      <c r="AA139" s="43"/>
      <c r="AB139" s="43"/>
      <c r="AC139" s="43"/>
      <c r="AD139" s="43"/>
      <c r="AE139" s="43"/>
      <c r="AF139" s="43"/>
      <c r="AG139" s="43"/>
      <c r="AH139" s="43"/>
      <c r="AI139" s="43"/>
      <c r="AJ139" s="43"/>
      <c r="AK139" s="43"/>
      <c r="AL139" s="43"/>
      <c r="AM139" s="43"/>
      <c r="AN139" s="43"/>
      <c r="AO139" s="43"/>
      <c r="AP139" s="43"/>
      <c r="AQ139" s="43"/>
      <c r="AR139" s="43"/>
      <c r="AS139" s="43"/>
      <c r="AT139" s="43"/>
      <c r="AU139" s="43"/>
      <c r="AV139" s="43"/>
      <c r="AW139" s="43"/>
      <c r="AX139" s="43"/>
      <c r="AY139" s="43"/>
      <c r="AZ139" s="43"/>
      <c r="BA139" s="43"/>
      <c r="BB139" s="43"/>
      <c r="BC139" s="43"/>
      <c r="BD139" s="43"/>
      <c r="BE139" s="43"/>
      <c r="BF139" s="43"/>
      <c r="BG139" s="43"/>
      <c r="BH139" s="43"/>
      <c r="BI139" s="43"/>
      <c r="BJ139" s="43"/>
      <c r="BK139" s="43"/>
      <c r="BL139" s="43"/>
      <c r="BM139" s="43"/>
      <c r="BN139" s="43"/>
      <c r="BO139" s="43"/>
      <c r="BP139" s="43"/>
      <c r="BQ139" s="43"/>
      <c r="BR139" s="43"/>
      <c r="BS139" s="43"/>
      <c r="BT139" s="43"/>
      <c r="BU139" s="43"/>
      <c r="BV139" s="43"/>
      <c r="BW139" s="43"/>
      <c r="BX139" s="43"/>
      <c r="BY139" s="43"/>
      <c r="BZ139" s="43"/>
    </row>
    <row r="140" spans="1:79" s="96" customFormat="1" ht="45" customHeight="1">
      <c r="B140" s="44" t="s">
        <v>485</v>
      </c>
      <c r="C140" s="46" t="s">
        <v>568</v>
      </c>
      <c r="D140" s="44">
        <v>6</v>
      </c>
      <c r="E140" s="55">
        <v>7.95</v>
      </c>
      <c r="F140" s="55">
        <v>12.99</v>
      </c>
      <c r="G140" s="251">
        <v>812257018482</v>
      </c>
      <c r="H140" s="432"/>
      <c r="I140" s="180"/>
      <c r="J140" s="298" t="s">
        <v>1070</v>
      </c>
      <c r="K140" s="95"/>
      <c r="L140" s="95"/>
      <c r="M140" s="95"/>
      <c r="N140" s="95"/>
      <c r="O140" s="95"/>
      <c r="P140" s="95"/>
      <c r="Q140" s="95"/>
      <c r="R140" s="95"/>
      <c r="S140" s="95"/>
      <c r="T140" s="95"/>
      <c r="U140" s="95"/>
      <c r="V140" s="95"/>
      <c r="W140" s="95"/>
      <c r="X140" s="95"/>
      <c r="Y140" s="95"/>
      <c r="Z140" s="95"/>
      <c r="AA140" s="95"/>
      <c r="AB140" s="95"/>
      <c r="AC140" s="95"/>
      <c r="AD140" s="95"/>
      <c r="AE140" s="95"/>
      <c r="AF140" s="95"/>
      <c r="AG140" s="95"/>
      <c r="AH140" s="95"/>
      <c r="AI140" s="95"/>
      <c r="AJ140" s="95"/>
      <c r="AK140" s="95"/>
      <c r="AL140" s="95"/>
      <c r="AM140" s="95"/>
      <c r="AN140" s="95"/>
      <c r="AO140" s="95"/>
      <c r="AP140" s="95"/>
      <c r="AQ140" s="95"/>
      <c r="AR140" s="95"/>
      <c r="AS140" s="95"/>
      <c r="AT140" s="95"/>
      <c r="AU140" s="95"/>
      <c r="AV140" s="95"/>
      <c r="AW140" s="95"/>
      <c r="AX140" s="95"/>
      <c r="AY140" s="95"/>
      <c r="AZ140" s="95"/>
      <c r="BA140" s="95"/>
      <c r="BB140" s="95"/>
      <c r="BC140" s="95"/>
      <c r="BD140" s="95"/>
      <c r="BE140" s="95"/>
      <c r="BF140" s="95"/>
      <c r="BG140" s="95"/>
      <c r="BH140" s="95"/>
      <c r="BI140" s="95"/>
      <c r="BJ140" s="95"/>
      <c r="BK140" s="95"/>
      <c r="BL140" s="95"/>
      <c r="BM140" s="95"/>
      <c r="BN140" s="95"/>
      <c r="BO140" s="95"/>
      <c r="BP140" s="95"/>
      <c r="BQ140" s="95"/>
      <c r="BR140" s="95"/>
      <c r="BS140" s="95"/>
      <c r="BT140" s="95"/>
      <c r="BU140" s="95"/>
      <c r="BV140" s="95"/>
      <c r="BW140" s="95"/>
      <c r="BX140" s="95"/>
      <c r="BY140" s="95"/>
      <c r="BZ140" s="95"/>
    </row>
    <row r="141" spans="1:79" s="67" customFormat="1" ht="45" customHeight="1">
      <c r="A141" s="96"/>
      <c r="B141" s="67" t="s">
        <v>489</v>
      </c>
      <c r="C141" s="249" t="s">
        <v>567</v>
      </c>
      <c r="D141" s="67">
        <v>4</v>
      </c>
      <c r="E141" s="68">
        <v>6.8722500000000011</v>
      </c>
      <c r="F141" s="68">
        <v>14.99</v>
      </c>
      <c r="G141" s="388">
        <v>812257018499</v>
      </c>
      <c r="H141" s="433"/>
      <c r="I141" s="180"/>
      <c r="J141" s="298" t="s">
        <v>1074</v>
      </c>
      <c r="K141" s="71"/>
      <c r="L141" s="71"/>
      <c r="M141" s="71"/>
      <c r="N141" s="71"/>
      <c r="O141" s="71"/>
      <c r="P141" s="71"/>
      <c r="Q141" s="71"/>
      <c r="R141" s="71"/>
      <c r="S141" s="71"/>
      <c r="T141" s="71"/>
      <c r="U141" s="71"/>
      <c r="V141" s="71"/>
      <c r="W141" s="71"/>
      <c r="X141" s="71"/>
      <c r="Y141" s="71"/>
      <c r="Z141" s="71"/>
      <c r="AA141" s="71"/>
      <c r="AB141" s="71"/>
      <c r="AC141" s="71"/>
      <c r="AD141" s="71"/>
      <c r="AE141" s="71"/>
      <c r="AF141" s="71"/>
      <c r="AG141" s="71"/>
      <c r="AH141" s="71"/>
      <c r="AI141" s="71"/>
      <c r="AJ141" s="71"/>
      <c r="AK141" s="71"/>
      <c r="AL141" s="71"/>
      <c r="AM141" s="71"/>
      <c r="AN141" s="71"/>
      <c r="AO141" s="71"/>
      <c r="AP141" s="71"/>
      <c r="AQ141" s="71"/>
      <c r="AR141" s="71"/>
      <c r="AS141" s="71"/>
      <c r="AT141" s="71"/>
      <c r="AU141" s="71"/>
      <c r="AV141" s="71"/>
      <c r="AW141" s="71"/>
      <c r="AX141" s="71"/>
      <c r="AY141" s="71"/>
      <c r="AZ141" s="71"/>
      <c r="BA141" s="71"/>
      <c r="BB141" s="71"/>
      <c r="BC141" s="71"/>
      <c r="BD141" s="71"/>
      <c r="BE141" s="71"/>
      <c r="BF141" s="71"/>
      <c r="BG141" s="71"/>
      <c r="BH141" s="71"/>
      <c r="BI141" s="71"/>
      <c r="BJ141" s="71"/>
      <c r="BK141" s="71"/>
      <c r="BL141" s="71"/>
      <c r="BM141" s="71"/>
      <c r="BN141" s="71"/>
      <c r="BO141" s="71"/>
      <c r="BP141" s="71"/>
      <c r="BQ141" s="71"/>
      <c r="BR141" s="71"/>
      <c r="BS141" s="71"/>
      <c r="BT141" s="71"/>
      <c r="BU141" s="71"/>
      <c r="BV141" s="71"/>
      <c r="BW141" s="71"/>
      <c r="BX141" s="71"/>
      <c r="BY141" s="71"/>
      <c r="BZ141" s="71"/>
    </row>
    <row r="142" spans="1:79" s="96" customFormat="1" ht="45" customHeight="1">
      <c r="A142" s="67"/>
      <c r="B142" s="67" t="s">
        <v>1154</v>
      </c>
      <c r="C142" s="249" t="s">
        <v>990</v>
      </c>
      <c r="D142" s="67">
        <v>6</v>
      </c>
      <c r="E142" s="68">
        <v>7.6450000000000005</v>
      </c>
      <c r="F142" s="68">
        <v>12.99</v>
      </c>
      <c r="G142" s="391">
        <v>812257016952</v>
      </c>
      <c r="H142" s="432"/>
      <c r="J142" s="441" t="s">
        <v>1446</v>
      </c>
      <c r="K142" s="95"/>
      <c r="L142" s="95"/>
      <c r="M142" s="95"/>
      <c r="N142" s="95"/>
      <c r="O142" s="95"/>
      <c r="P142" s="95"/>
      <c r="Q142" s="95"/>
      <c r="R142" s="95"/>
      <c r="S142" s="95"/>
      <c r="T142" s="95"/>
      <c r="U142" s="95"/>
      <c r="V142" s="95"/>
      <c r="W142" s="95"/>
      <c r="X142" s="95"/>
      <c r="Y142" s="95"/>
      <c r="Z142" s="95"/>
      <c r="AA142" s="95"/>
      <c r="AB142" s="95"/>
      <c r="AC142" s="95"/>
      <c r="AD142" s="95"/>
      <c r="AE142" s="95"/>
      <c r="AF142" s="95"/>
      <c r="AG142" s="95"/>
      <c r="AH142" s="95"/>
      <c r="AI142" s="95"/>
      <c r="AJ142" s="95"/>
      <c r="AK142" s="95"/>
      <c r="AL142" s="95"/>
      <c r="AM142" s="95"/>
      <c r="AN142" s="95"/>
      <c r="AO142" s="95"/>
      <c r="AP142" s="95"/>
      <c r="AQ142" s="95"/>
      <c r="AR142" s="95"/>
      <c r="AS142" s="95"/>
      <c r="AT142" s="95"/>
      <c r="AU142" s="95"/>
      <c r="AV142" s="95"/>
      <c r="AW142" s="95"/>
      <c r="AX142" s="95"/>
      <c r="AY142" s="95"/>
      <c r="AZ142" s="95"/>
      <c r="BA142" s="95"/>
      <c r="BB142" s="95"/>
      <c r="BC142" s="95"/>
      <c r="BD142" s="95"/>
      <c r="BE142" s="95"/>
      <c r="BF142" s="95"/>
      <c r="BG142" s="95"/>
      <c r="BH142" s="95"/>
      <c r="BI142" s="95"/>
      <c r="BJ142" s="95"/>
      <c r="BK142" s="95"/>
      <c r="BL142" s="95"/>
      <c r="BM142" s="95"/>
      <c r="BN142" s="95"/>
      <c r="BO142" s="95"/>
      <c r="BP142" s="95"/>
      <c r="BQ142" s="95"/>
      <c r="BR142" s="95"/>
      <c r="BS142" s="95"/>
      <c r="BT142" s="95"/>
      <c r="BU142" s="95"/>
      <c r="BV142" s="95"/>
      <c r="BW142" s="95"/>
      <c r="BX142" s="95"/>
      <c r="BY142" s="95"/>
      <c r="BZ142" s="95"/>
    </row>
    <row r="143" spans="1:79" s="96" customFormat="1" ht="45" customHeight="1">
      <c r="A143" s="67"/>
      <c r="B143" s="67" t="s">
        <v>93</v>
      </c>
      <c r="C143" s="249" t="s">
        <v>508</v>
      </c>
      <c r="D143" s="67">
        <v>6</v>
      </c>
      <c r="E143" s="68">
        <v>15.015000000000002</v>
      </c>
      <c r="F143" s="68">
        <v>24.99</v>
      </c>
      <c r="G143" s="391">
        <v>812257016945</v>
      </c>
      <c r="H143" s="432"/>
      <c r="I143" s="180"/>
      <c r="J143" s="298" t="s">
        <v>1064</v>
      </c>
      <c r="K143" s="95"/>
      <c r="L143" s="95"/>
      <c r="M143" s="95"/>
      <c r="N143" s="95"/>
      <c r="O143" s="95"/>
      <c r="P143" s="95"/>
      <c r="Q143" s="95"/>
      <c r="R143" s="95"/>
      <c r="S143" s="95"/>
      <c r="T143" s="95"/>
      <c r="U143" s="95"/>
      <c r="V143" s="95"/>
      <c r="W143" s="95"/>
      <c r="X143" s="95"/>
      <c r="Y143" s="95"/>
      <c r="Z143" s="95"/>
      <c r="AA143" s="95"/>
      <c r="AB143" s="95"/>
      <c r="AC143" s="95"/>
      <c r="AD143" s="95"/>
      <c r="AE143" s="95"/>
      <c r="AF143" s="95"/>
      <c r="AG143" s="95"/>
      <c r="AH143" s="95"/>
      <c r="AI143" s="95"/>
      <c r="AJ143" s="95"/>
      <c r="AK143" s="95"/>
      <c r="AL143" s="95"/>
      <c r="AM143" s="95"/>
      <c r="AN143" s="95"/>
      <c r="AO143" s="95"/>
      <c r="AP143" s="95"/>
      <c r="AQ143" s="95"/>
      <c r="AR143" s="95"/>
      <c r="AS143" s="95"/>
      <c r="AT143" s="95"/>
      <c r="AU143" s="95"/>
      <c r="AV143" s="95"/>
      <c r="AW143" s="95"/>
      <c r="AX143" s="95"/>
      <c r="AY143" s="95"/>
      <c r="AZ143" s="95"/>
      <c r="BA143" s="95"/>
      <c r="BB143" s="95"/>
      <c r="BC143" s="95"/>
      <c r="BD143" s="95"/>
      <c r="BE143" s="95"/>
      <c r="BF143" s="95"/>
      <c r="BG143" s="95"/>
      <c r="BH143" s="95"/>
      <c r="BI143" s="95"/>
      <c r="BJ143" s="95"/>
      <c r="BK143" s="95"/>
      <c r="BL143" s="95"/>
      <c r="BM143" s="95"/>
      <c r="BN143" s="95"/>
      <c r="BO143" s="95"/>
      <c r="BP143" s="95"/>
      <c r="BQ143" s="95"/>
      <c r="BR143" s="95"/>
      <c r="BS143" s="95"/>
      <c r="BT143" s="95"/>
      <c r="BU143" s="95"/>
      <c r="BV143" s="95"/>
      <c r="BW143" s="95"/>
      <c r="BX143" s="95"/>
      <c r="BY143" s="95"/>
      <c r="BZ143" s="95"/>
    </row>
    <row r="144" spans="1:79" s="44" customFormat="1" ht="45" customHeight="1">
      <c r="B144" s="44" t="s">
        <v>102</v>
      </c>
      <c r="C144" s="46" t="s">
        <v>1047</v>
      </c>
      <c r="D144" s="44">
        <v>4</v>
      </c>
      <c r="E144" s="55">
        <v>23.5</v>
      </c>
      <c r="F144" s="55">
        <v>39.99</v>
      </c>
      <c r="G144" s="250">
        <v>812257017331</v>
      </c>
      <c r="H144" s="438"/>
      <c r="I144" s="180"/>
      <c r="J144" s="298" t="s">
        <v>1066</v>
      </c>
      <c r="K144" s="43"/>
      <c r="L144" s="43"/>
      <c r="M144" s="43"/>
      <c r="N144" s="43"/>
      <c r="O144" s="43"/>
      <c r="P144" s="43"/>
      <c r="Q144" s="43"/>
      <c r="R144" s="43"/>
      <c r="S144" s="43"/>
      <c r="T144" s="43"/>
      <c r="U144" s="43"/>
      <c r="V144" s="43"/>
      <c r="W144" s="43"/>
      <c r="X144" s="43"/>
      <c r="Y144" s="43"/>
      <c r="Z144" s="43"/>
      <c r="AA144" s="43"/>
      <c r="AB144" s="43"/>
      <c r="AC144" s="43"/>
      <c r="AD144" s="43"/>
      <c r="AE144" s="43"/>
      <c r="AF144" s="43"/>
      <c r="AG144" s="43"/>
      <c r="AH144" s="43"/>
      <c r="AI144" s="43"/>
      <c r="AJ144" s="43"/>
      <c r="AK144" s="43"/>
      <c r="AL144" s="43"/>
      <c r="AM144" s="43"/>
      <c r="AN144" s="43"/>
      <c r="AO144" s="43"/>
      <c r="AP144" s="43"/>
      <c r="AQ144" s="43"/>
      <c r="AR144" s="43"/>
      <c r="AS144" s="43"/>
      <c r="AT144" s="43"/>
      <c r="AU144" s="43"/>
      <c r="AV144" s="43"/>
      <c r="AW144" s="43"/>
      <c r="AX144" s="43"/>
      <c r="AY144" s="43"/>
      <c r="AZ144" s="43"/>
      <c r="BA144" s="43"/>
      <c r="BB144" s="43"/>
      <c r="BC144" s="43"/>
      <c r="BD144" s="43"/>
      <c r="BE144" s="43"/>
      <c r="BF144" s="43"/>
      <c r="BG144" s="43"/>
      <c r="BH144" s="43"/>
      <c r="BI144" s="43"/>
      <c r="BJ144" s="43"/>
      <c r="BK144" s="43"/>
      <c r="BL144" s="43"/>
      <c r="BM144" s="43"/>
      <c r="BN144" s="43"/>
      <c r="BO144" s="43"/>
      <c r="BP144" s="43"/>
      <c r="BQ144" s="43"/>
      <c r="BR144" s="43"/>
      <c r="BS144" s="43"/>
      <c r="BT144" s="43"/>
      <c r="BU144" s="43"/>
      <c r="BV144" s="43"/>
      <c r="BW144" s="43"/>
      <c r="BX144" s="43"/>
      <c r="BY144" s="43"/>
      <c r="BZ144" s="43"/>
      <c r="CA144" s="43"/>
    </row>
    <row r="145" spans="2:79" s="44" customFormat="1" ht="45" customHeight="1">
      <c r="B145" s="303" t="s">
        <v>484</v>
      </c>
      <c r="C145" s="249" t="s">
        <v>1048</v>
      </c>
      <c r="D145" s="382">
        <v>4</v>
      </c>
      <c r="E145" s="68">
        <v>24.15</v>
      </c>
      <c r="F145" s="68">
        <v>39.99</v>
      </c>
      <c r="G145" s="391">
        <v>812257014217</v>
      </c>
      <c r="H145" s="432"/>
      <c r="I145" s="180"/>
      <c r="J145" s="298" t="s">
        <v>1067</v>
      </c>
      <c r="K145" s="43"/>
      <c r="L145" s="43"/>
      <c r="M145" s="43"/>
      <c r="N145" s="43"/>
      <c r="O145" s="43"/>
      <c r="P145" s="43"/>
      <c r="Q145" s="43"/>
      <c r="R145" s="43"/>
      <c r="S145" s="43"/>
      <c r="T145" s="43"/>
      <c r="U145" s="43"/>
      <c r="V145" s="43"/>
      <c r="W145" s="43"/>
      <c r="X145" s="43"/>
      <c r="Y145" s="43"/>
      <c r="Z145" s="43"/>
      <c r="AA145" s="43"/>
      <c r="AB145" s="43"/>
      <c r="AC145" s="43"/>
      <c r="AD145" s="43"/>
      <c r="AE145" s="43"/>
      <c r="AF145" s="43"/>
      <c r="AG145" s="43"/>
      <c r="AH145" s="43"/>
      <c r="AI145" s="43"/>
      <c r="AJ145" s="43"/>
      <c r="AK145" s="43"/>
      <c r="AL145" s="43"/>
      <c r="AM145" s="43"/>
      <c r="AN145" s="43"/>
      <c r="AO145" s="43"/>
      <c r="AP145" s="43"/>
      <c r="AQ145" s="43"/>
      <c r="AR145" s="43"/>
      <c r="AS145" s="43"/>
      <c r="AT145" s="43"/>
      <c r="AU145" s="43"/>
      <c r="AV145" s="43"/>
      <c r="AW145" s="43"/>
      <c r="AX145" s="43"/>
      <c r="AY145" s="43"/>
      <c r="AZ145" s="43"/>
      <c r="BA145" s="43"/>
      <c r="BB145" s="43"/>
      <c r="BC145" s="43"/>
      <c r="BD145" s="43"/>
      <c r="BE145" s="43"/>
      <c r="BF145" s="43"/>
      <c r="BG145" s="43"/>
      <c r="BH145" s="43"/>
      <c r="BI145" s="43"/>
      <c r="BJ145" s="43"/>
      <c r="BK145" s="43"/>
      <c r="BL145" s="43"/>
      <c r="BM145" s="43"/>
      <c r="BN145" s="43"/>
      <c r="BO145" s="43"/>
      <c r="BP145" s="43"/>
      <c r="BQ145" s="43"/>
      <c r="BR145" s="43"/>
      <c r="BS145" s="43"/>
      <c r="BT145" s="43"/>
      <c r="BU145" s="43"/>
      <c r="BV145" s="43"/>
      <c r="BW145" s="43"/>
      <c r="BX145" s="43"/>
      <c r="BY145" s="43"/>
      <c r="BZ145" s="43"/>
      <c r="CA145" s="43"/>
    </row>
    <row r="146" spans="2:79" s="44" customFormat="1" ht="45" customHeight="1">
      <c r="B146" s="323" t="s">
        <v>1169</v>
      </c>
      <c r="C146" s="324"/>
      <c r="D146" s="324"/>
      <c r="E146" s="324"/>
      <c r="F146" s="324"/>
      <c r="G146" s="324"/>
      <c r="H146" s="324"/>
      <c r="I146" s="324"/>
      <c r="J146" s="324"/>
      <c r="K146" s="43"/>
      <c r="L146" s="43"/>
      <c r="M146" s="43"/>
      <c r="N146" s="43"/>
      <c r="O146" s="43"/>
      <c r="P146" s="43"/>
      <c r="Q146" s="43"/>
      <c r="R146" s="43"/>
      <c r="S146" s="43"/>
      <c r="T146" s="43"/>
      <c r="U146" s="43"/>
      <c r="V146" s="43"/>
      <c r="W146" s="43"/>
      <c r="X146" s="43"/>
      <c r="Y146" s="43"/>
      <c r="Z146" s="43"/>
      <c r="AA146" s="43"/>
      <c r="AB146" s="43"/>
      <c r="AC146" s="43"/>
      <c r="AD146" s="43"/>
      <c r="AE146" s="43"/>
      <c r="AF146" s="43"/>
      <c r="AG146" s="43"/>
      <c r="AH146" s="43"/>
      <c r="AI146" s="43"/>
      <c r="AJ146" s="43"/>
      <c r="AK146" s="43"/>
      <c r="AL146" s="43"/>
      <c r="AM146" s="43"/>
      <c r="AN146" s="43"/>
      <c r="AO146" s="43"/>
      <c r="AP146" s="43"/>
      <c r="AQ146" s="43"/>
      <c r="AR146" s="43"/>
      <c r="AS146" s="43"/>
      <c r="AT146" s="43"/>
      <c r="AU146" s="43"/>
      <c r="AV146" s="43"/>
      <c r="AW146" s="43"/>
      <c r="AX146" s="43"/>
      <c r="AY146" s="43"/>
      <c r="AZ146" s="43"/>
      <c r="BA146" s="43"/>
      <c r="BB146" s="43"/>
      <c r="BC146" s="43"/>
      <c r="BD146" s="43"/>
      <c r="BE146" s="43"/>
      <c r="BF146" s="43"/>
      <c r="BG146" s="43"/>
      <c r="BH146" s="43"/>
      <c r="BI146" s="43"/>
      <c r="BJ146" s="43"/>
      <c r="BK146" s="43"/>
      <c r="BL146" s="43"/>
      <c r="BM146" s="43"/>
      <c r="BN146" s="43"/>
      <c r="BO146" s="43"/>
      <c r="BP146" s="43"/>
      <c r="BQ146" s="43"/>
      <c r="BR146" s="43"/>
      <c r="BS146" s="43"/>
      <c r="BT146" s="43"/>
      <c r="BU146" s="43"/>
      <c r="BV146" s="43"/>
      <c r="BW146" s="43"/>
      <c r="BX146" s="43"/>
      <c r="BY146" s="43"/>
      <c r="BZ146" s="43"/>
      <c r="CA146" s="43"/>
    </row>
    <row r="147" spans="2:79" s="44" customFormat="1" ht="45" customHeight="1">
      <c r="B147" s="382" t="s">
        <v>1166</v>
      </c>
      <c r="C147" s="609" t="s">
        <v>1167</v>
      </c>
      <c r="D147" s="67">
        <v>6</v>
      </c>
      <c r="E147" s="68">
        <v>98</v>
      </c>
      <c r="F147" s="68">
        <v>179.99</v>
      </c>
      <c r="G147" s="391">
        <v>811803033382</v>
      </c>
      <c r="H147" s="430"/>
      <c r="I147" s="180"/>
      <c r="J147" s="298" t="s">
        <v>1404</v>
      </c>
      <c r="K147" s="43"/>
      <c r="L147" s="43"/>
      <c r="M147" s="43"/>
      <c r="N147" s="43"/>
      <c r="O147" s="43"/>
      <c r="P147" s="43"/>
      <c r="Q147" s="43"/>
      <c r="R147" s="43"/>
      <c r="S147" s="43"/>
      <c r="T147" s="43"/>
      <c r="U147" s="43"/>
      <c r="V147" s="43"/>
      <c r="W147" s="43"/>
      <c r="X147" s="43"/>
      <c r="Y147" s="43"/>
      <c r="Z147" s="43"/>
      <c r="AA147" s="43"/>
      <c r="AB147" s="43"/>
      <c r="AC147" s="43"/>
      <c r="AD147" s="43"/>
      <c r="AE147" s="43"/>
      <c r="AF147" s="43"/>
      <c r="AG147" s="43"/>
      <c r="AH147" s="43"/>
      <c r="AI147" s="43"/>
      <c r="AJ147" s="43"/>
      <c r="AK147" s="43"/>
      <c r="AL147" s="43"/>
      <c r="AM147" s="43"/>
      <c r="AN147" s="43"/>
      <c r="AO147" s="43"/>
      <c r="AP147" s="43"/>
      <c r="AQ147" s="43"/>
      <c r="AR147" s="43"/>
      <c r="AS147" s="43"/>
      <c r="AT147" s="43"/>
      <c r="AU147" s="43"/>
      <c r="AV147" s="43"/>
      <c r="AW147" s="43"/>
      <c r="AX147" s="43"/>
      <c r="AY147" s="43"/>
      <c r="AZ147" s="43"/>
      <c r="BA147" s="43"/>
      <c r="BB147" s="43"/>
      <c r="BC147" s="43"/>
      <c r="BD147" s="43"/>
      <c r="BE147" s="43"/>
      <c r="BF147" s="43"/>
      <c r="BG147" s="43"/>
      <c r="BH147" s="43"/>
      <c r="BI147" s="43"/>
      <c r="BJ147" s="43"/>
      <c r="BK147" s="43"/>
      <c r="BL147" s="43"/>
      <c r="BM147" s="43"/>
      <c r="BN147" s="43"/>
      <c r="BO147" s="43"/>
      <c r="BP147" s="43"/>
      <c r="BQ147" s="43"/>
      <c r="BR147" s="43"/>
      <c r="BS147" s="43"/>
      <c r="BT147" s="43"/>
      <c r="BU147" s="43"/>
      <c r="BV147" s="43"/>
      <c r="BW147" s="43"/>
      <c r="BX147" s="43"/>
      <c r="BY147" s="43"/>
      <c r="BZ147" s="43"/>
      <c r="CA147" s="43"/>
    </row>
    <row r="148" spans="2:79" s="44" customFormat="1" ht="45" customHeight="1">
      <c r="B148" s="45">
        <v>800</v>
      </c>
      <c r="C148" s="46" t="s">
        <v>1164</v>
      </c>
      <c r="D148" s="45">
        <v>6</v>
      </c>
      <c r="E148" s="55">
        <v>16</v>
      </c>
      <c r="F148" s="55">
        <v>29.99</v>
      </c>
      <c r="G148" s="251">
        <v>811803034211</v>
      </c>
      <c r="H148" s="251"/>
      <c r="I148" s="180"/>
      <c r="J148" s="298" t="s">
        <v>1401</v>
      </c>
      <c r="K148" s="43"/>
      <c r="L148" s="43"/>
      <c r="M148" s="43"/>
      <c r="N148" s="43"/>
      <c r="O148" s="43"/>
      <c r="P148" s="43"/>
      <c r="Q148" s="43"/>
      <c r="R148" s="43"/>
      <c r="S148" s="43"/>
      <c r="T148" s="43"/>
      <c r="U148" s="43"/>
      <c r="V148" s="43"/>
      <c r="W148" s="43"/>
      <c r="X148" s="43"/>
      <c r="Y148" s="43"/>
      <c r="Z148" s="43"/>
      <c r="AA148" s="43"/>
      <c r="AB148" s="43"/>
      <c r="AC148" s="43"/>
      <c r="AD148" s="43"/>
      <c r="AE148" s="43"/>
      <c r="AF148" s="43"/>
      <c r="AG148" s="43"/>
      <c r="AH148" s="43"/>
      <c r="AI148" s="43"/>
      <c r="AJ148" s="43"/>
      <c r="AK148" s="43"/>
      <c r="AL148" s="43"/>
      <c r="AM148" s="43"/>
      <c r="AN148" s="43"/>
      <c r="AO148" s="43"/>
      <c r="AP148" s="43"/>
      <c r="AQ148" s="43"/>
      <c r="AR148" s="43"/>
      <c r="AS148" s="43"/>
      <c r="AT148" s="43"/>
      <c r="AU148" s="43"/>
      <c r="AV148" s="43"/>
      <c r="AW148" s="43"/>
      <c r="AX148" s="43"/>
      <c r="AY148" s="43"/>
      <c r="AZ148" s="43"/>
      <c r="BA148" s="43"/>
      <c r="BB148" s="43"/>
      <c r="BC148" s="43"/>
      <c r="BD148" s="43"/>
      <c r="BE148" s="43"/>
      <c r="BF148" s="43"/>
      <c r="BG148" s="43"/>
      <c r="BH148" s="43"/>
      <c r="BI148" s="43"/>
      <c r="BJ148" s="43"/>
      <c r="BK148" s="43"/>
      <c r="BL148" s="43"/>
      <c r="BM148" s="43"/>
      <c r="BN148" s="43"/>
      <c r="BO148" s="43"/>
      <c r="BP148" s="43"/>
      <c r="BQ148" s="43"/>
      <c r="BR148" s="43"/>
      <c r="BS148" s="43"/>
      <c r="BT148" s="43"/>
      <c r="BU148" s="43"/>
      <c r="BV148" s="43"/>
      <c r="BW148" s="43"/>
      <c r="BX148" s="43"/>
      <c r="BY148" s="43"/>
      <c r="BZ148" s="43"/>
      <c r="CA148" s="43"/>
    </row>
    <row r="149" spans="2:79" s="44" customFormat="1" ht="45" customHeight="1">
      <c r="B149" s="329" t="s">
        <v>1178</v>
      </c>
      <c r="C149" s="328"/>
      <c r="D149" s="328"/>
      <c r="E149" s="328"/>
      <c r="F149" s="328"/>
      <c r="G149" s="328"/>
      <c r="H149" s="328"/>
      <c r="I149" s="328"/>
      <c r="J149" s="328"/>
      <c r="K149" s="43"/>
      <c r="L149" s="43"/>
      <c r="M149" s="43"/>
      <c r="N149" s="43"/>
      <c r="O149" s="43"/>
      <c r="P149" s="43"/>
      <c r="Q149" s="43"/>
      <c r="R149" s="43"/>
      <c r="S149" s="43"/>
      <c r="T149" s="43"/>
      <c r="U149" s="43"/>
      <c r="V149" s="43"/>
      <c r="W149" s="43"/>
      <c r="X149" s="43"/>
      <c r="Y149" s="43"/>
      <c r="Z149" s="43"/>
      <c r="AA149" s="43"/>
      <c r="AB149" s="43"/>
      <c r="AC149" s="43"/>
      <c r="AD149" s="43"/>
      <c r="AE149" s="43"/>
      <c r="AF149" s="43"/>
      <c r="AG149" s="43"/>
      <c r="AH149" s="43"/>
      <c r="AI149" s="43"/>
      <c r="AJ149" s="43"/>
      <c r="AK149" s="43"/>
      <c r="AL149" s="43"/>
      <c r="AM149" s="43"/>
      <c r="AN149" s="43"/>
      <c r="AO149" s="43"/>
      <c r="AP149" s="43"/>
      <c r="AQ149" s="43"/>
      <c r="AR149" s="43"/>
      <c r="AS149" s="43"/>
      <c r="AT149" s="43"/>
      <c r="AU149" s="43"/>
      <c r="AV149" s="43"/>
      <c r="AW149" s="43"/>
      <c r="AX149" s="43"/>
      <c r="AY149" s="43"/>
      <c r="AZ149" s="43"/>
      <c r="BA149" s="43"/>
      <c r="BB149" s="43"/>
      <c r="BC149" s="43"/>
      <c r="BD149" s="43"/>
      <c r="BE149" s="43"/>
      <c r="BF149" s="43"/>
      <c r="BG149" s="43"/>
      <c r="BH149" s="43"/>
      <c r="BI149" s="43"/>
      <c r="BJ149" s="43"/>
      <c r="BK149" s="43"/>
      <c r="BL149" s="43"/>
      <c r="BM149" s="43"/>
      <c r="BN149" s="43"/>
      <c r="BO149" s="43"/>
      <c r="BP149" s="43"/>
      <c r="BQ149" s="43"/>
      <c r="BR149" s="43"/>
      <c r="BS149" s="43"/>
      <c r="BT149" s="43"/>
      <c r="BU149" s="43"/>
      <c r="BV149" s="43"/>
      <c r="BW149" s="43"/>
      <c r="BX149" s="43"/>
      <c r="BY149" s="43"/>
      <c r="BZ149" s="43"/>
      <c r="CA149" s="43"/>
    </row>
    <row r="150" spans="2:79" s="44" customFormat="1" ht="45" customHeight="1">
      <c r="B150" s="67" t="s">
        <v>1176</v>
      </c>
      <c r="C150" s="609" t="s">
        <v>1177</v>
      </c>
      <c r="D150" s="382">
        <v>1</v>
      </c>
      <c r="E150" s="68">
        <v>405</v>
      </c>
      <c r="F150" s="68">
        <v>649.99</v>
      </c>
      <c r="G150" s="388">
        <v>811803030770</v>
      </c>
      <c r="H150" s="251"/>
      <c r="I150" s="180"/>
      <c r="J150" s="298" t="s">
        <v>1411</v>
      </c>
      <c r="K150" s="43"/>
      <c r="L150" s="43"/>
      <c r="M150" s="43"/>
      <c r="N150" s="43"/>
      <c r="O150" s="43"/>
      <c r="P150" s="43"/>
      <c r="Q150" s="43"/>
      <c r="R150" s="43"/>
      <c r="S150" s="43"/>
      <c r="T150" s="43"/>
      <c r="U150" s="43"/>
      <c r="V150" s="43"/>
      <c r="W150" s="43"/>
      <c r="X150" s="43"/>
      <c r="Y150" s="43"/>
      <c r="Z150" s="43"/>
      <c r="AA150" s="43"/>
      <c r="AB150" s="43"/>
      <c r="AC150" s="43"/>
      <c r="AD150" s="43"/>
      <c r="AE150" s="43"/>
      <c r="AF150" s="43"/>
      <c r="AG150" s="43"/>
      <c r="AH150" s="43"/>
      <c r="AI150" s="43"/>
      <c r="AJ150" s="43"/>
      <c r="AK150" s="43"/>
      <c r="AL150" s="43"/>
      <c r="AM150" s="43"/>
      <c r="AN150" s="43"/>
      <c r="AO150" s="43"/>
      <c r="AP150" s="43"/>
      <c r="AQ150" s="43"/>
      <c r="AR150" s="43"/>
      <c r="AS150" s="43"/>
      <c r="AT150" s="43"/>
      <c r="AU150" s="43"/>
      <c r="AV150" s="43"/>
      <c r="AW150" s="43"/>
      <c r="AX150" s="43"/>
      <c r="AY150" s="43"/>
      <c r="AZ150" s="43"/>
      <c r="BA150" s="43"/>
      <c r="BB150" s="43"/>
      <c r="BC150" s="43"/>
      <c r="BD150" s="43"/>
      <c r="BE150" s="43"/>
      <c r="BF150" s="43"/>
      <c r="BG150" s="43"/>
      <c r="BH150" s="43"/>
      <c r="BI150" s="43"/>
      <c r="BJ150" s="43"/>
      <c r="BK150" s="43"/>
      <c r="BL150" s="43"/>
      <c r="BM150" s="43"/>
      <c r="BN150" s="43"/>
      <c r="BO150" s="43"/>
      <c r="BP150" s="43"/>
      <c r="BQ150" s="43"/>
      <c r="BR150" s="43"/>
      <c r="BS150" s="43"/>
      <c r="BT150" s="43"/>
      <c r="BU150" s="43"/>
      <c r="BV150" s="43"/>
      <c r="BW150" s="43"/>
      <c r="BX150" s="43"/>
      <c r="BY150" s="43"/>
      <c r="BZ150" s="43"/>
      <c r="CA150" s="43"/>
    </row>
    <row r="151" spans="2:79" s="44" customFormat="1" ht="45" customHeight="1">
      <c r="B151" s="44" t="s">
        <v>1198</v>
      </c>
      <c r="C151" s="325" t="s">
        <v>1199</v>
      </c>
      <c r="D151" s="45">
        <v>4</v>
      </c>
      <c r="E151" s="55">
        <v>178</v>
      </c>
      <c r="F151" s="55">
        <v>349.99</v>
      </c>
      <c r="G151" s="251">
        <v>811803034983</v>
      </c>
      <c r="H151" s="251"/>
      <c r="I151" s="180" t="s">
        <v>207</v>
      </c>
      <c r="J151" s="298" t="s">
        <v>1420</v>
      </c>
      <c r="K151" s="43"/>
      <c r="L151" s="43"/>
      <c r="M151" s="43"/>
      <c r="N151" s="43"/>
      <c r="O151" s="43"/>
      <c r="P151" s="43"/>
      <c r="Q151" s="43"/>
      <c r="R151" s="43"/>
      <c r="S151" s="43"/>
      <c r="T151" s="43"/>
      <c r="U151" s="43"/>
      <c r="V151" s="43"/>
      <c r="W151" s="43"/>
      <c r="X151" s="43"/>
      <c r="Y151" s="43"/>
      <c r="Z151" s="43"/>
      <c r="AA151" s="43"/>
      <c r="AB151" s="43"/>
      <c r="AC151" s="43"/>
      <c r="AD151" s="43"/>
      <c r="AE151" s="43"/>
      <c r="AF151" s="43"/>
      <c r="AG151" s="43"/>
      <c r="AH151" s="43"/>
      <c r="AI151" s="43"/>
      <c r="AJ151" s="43"/>
      <c r="AK151" s="43"/>
      <c r="AL151" s="43"/>
      <c r="AM151" s="43"/>
      <c r="AN151" s="43"/>
      <c r="AO151" s="43"/>
      <c r="AP151" s="43"/>
      <c r="AQ151" s="43"/>
      <c r="AR151" s="43"/>
      <c r="AS151" s="43"/>
      <c r="AT151" s="43"/>
      <c r="AU151" s="43"/>
      <c r="AV151" s="43"/>
      <c r="AW151" s="43"/>
      <c r="AX151" s="43"/>
      <c r="AY151" s="43"/>
      <c r="AZ151" s="43"/>
      <c r="BA151" s="43"/>
      <c r="BB151" s="43"/>
      <c r="BC151" s="43"/>
      <c r="BD151" s="43"/>
      <c r="BE151" s="43"/>
      <c r="BF151" s="43"/>
      <c r="BG151" s="43"/>
      <c r="BH151" s="43"/>
      <c r="BI151" s="43"/>
      <c r="BJ151" s="43"/>
      <c r="BK151" s="43"/>
      <c r="BL151" s="43"/>
      <c r="BM151" s="43"/>
      <c r="BN151" s="43"/>
      <c r="BO151" s="43"/>
      <c r="BP151" s="43"/>
      <c r="BQ151" s="43"/>
      <c r="BR151" s="43"/>
      <c r="BS151" s="43"/>
      <c r="BT151" s="43"/>
      <c r="BU151" s="43"/>
      <c r="BV151" s="43"/>
      <c r="BW151" s="43"/>
      <c r="BX151" s="43"/>
      <c r="BY151" s="43"/>
      <c r="BZ151" s="43"/>
    </row>
    <row r="152" spans="2:79" s="44" customFormat="1" ht="45" customHeight="1">
      <c r="B152" s="44" t="s">
        <v>1200</v>
      </c>
      <c r="C152" s="325" t="s">
        <v>1201</v>
      </c>
      <c r="D152" s="45">
        <v>4</v>
      </c>
      <c r="E152" s="55">
        <v>178</v>
      </c>
      <c r="F152" s="55">
        <v>349.99</v>
      </c>
      <c r="G152" s="251">
        <v>811803034990</v>
      </c>
      <c r="H152" s="251"/>
      <c r="I152" s="180"/>
      <c r="J152" s="298" t="s">
        <v>1421</v>
      </c>
      <c r="K152" s="43"/>
      <c r="L152" s="43"/>
      <c r="M152" s="43"/>
      <c r="N152" s="43"/>
      <c r="O152" s="43"/>
      <c r="P152" s="43"/>
      <c r="Q152" s="43"/>
      <c r="R152" s="43"/>
      <c r="S152" s="43"/>
      <c r="T152" s="43"/>
      <c r="U152" s="43"/>
      <c r="V152" s="43"/>
      <c r="W152" s="43"/>
      <c r="X152" s="43"/>
      <c r="Y152" s="43"/>
      <c r="Z152" s="43"/>
      <c r="AA152" s="43"/>
      <c r="AB152" s="43"/>
      <c r="AC152" s="43"/>
      <c r="AD152" s="43"/>
      <c r="AE152" s="43"/>
      <c r="AF152" s="43"/>
      <c r="AG152" s="43"/>
      <c r="AH152" s="43"/>
      <c r="AI152" s="43"/>
      <c r="AJ152" s="43"/>
      <c r="AK152" s="43"/>
      <c r="AL152" s="43"/>
      <c r="AM152" s="43"/>
      <c r="AN152" s="43"/>
      <c r="AO152" s="43"/>
      <c r="AP152" s="43"/>
      <c r="AQ152" s="43"/>
      <c r="AR152" s="43"/>
      <c r="AS152" s="43"/>
      <c r="AT152" s="43"/>
      <c r="AU152" s="43"/>
      <c r="AV152" s="43"/>
      <c r="AW152" s="43"/>
      <c r="AX152" s="43"/>
      <c r="AY152" s="43"/>
      <c r="AZ152" s="43"/>
      <c r="BA152" s="43"/>
      <c r="BB152" s="43"/>
      <c r="BC152" s="43"/>
      <c r="BD152" s="43"/>
      <c r="BE152" s="43"/>
      <c r="BF152" s="43"/>
      <c r="BG152" s="43"/>
      <c r="BH152" s="43"/>
      <c r="BI152" s="43"/>
      <c r="BJ152" s="43"/>
      <c r="BK152" s="43"/>
      <c r="BL152" s="43"/>
      <c r="BM152" s="43"/>
      <c r="BN152" s="43"/>
      <c r="BO152" s="43"/>
      <c r="BP152" s="43"/>
      <c r="BQ152" s="43"/>
      <c r="BR152" s="43"/>
      <c r="BS152" s="43"/>
      <c r="BT152" s="43"/>
      <c r="BU152" s="43"/>
      <c r="BV152" s="43"/>
      <c r="BW152" s="43"/>
      <c r="BX152" s="43"/>
      <c r="BY152" s="43"/>
      <c r="BZ152" s="43"/>
    </row>
    <row r="153" spans="2:79" s="44" customFormat="1" ht="45" customHeight="1">
      <c r="B153" s="44" t="s">
        <v>1202</v>
      </c>
      <c r="C153" s="325" t="s">
        <v>1203</v>
      </c>
      <c r="D153" s="45">
        <v>4</v>
      </c>
      <c r="E153" s="55">
        <v>214</v>
      </c>
      <c r="F153" s="55">
        <v>399.99</v>
      </c>
      <c r="G153" s="251">
        <v>811803035003</v>
      </c>
      <c r="H153" s="251"/>
      <c r="I153" s="180"/>
      <c r="J153" s="298" t="s">
        <v>1422</v>
      </c>
      <c r="K153" s="43"/>
      <c r="L153" s="43"/>
      <c r="M153" s="43"/>
      <c r="N153" s="43"/>
      <c r="O153" s="43"/>
      <c r="P153" s="43"/>
      <c r="Q153" s="43"/>
      <c r="R153" s="43"/>
      <c r="S153" s="43"/>
      <c r="T153" s="43"/>
      <c r="U153" s="43"/>
      <c r="V153" s="43"/>
      <c r="W153" s="43"/>
      <c r="X153" s="43"/>
      <c r="Y153" s="43"/>
      <c r="Z153" s="43"/>
      <c r="AA153" s="43"/>
      <c r="AB153" s="43"/>
      <c r="AC153" s="43"/>
      <c r="AD153" s="43"/>
      <c r="AE153" s="43"/>
      <c r="AF153" s="43"/>
      <c r="AG153" s="43"/>
      <c r="AH153" s="43"/>
      <c r="AI153" s="43"/>
      <c r="AJ153" s="43"/>
      <c r="AK153" s="43"/>
      <c r="AL153" s="43"/>
      <c r="AM153" s="43"/>
      <c r="AN153" s="43"/>
      <c r="AO153" s="43"/>
      <c r="AP153" s="43"/>
      <c r="AQ153" s="43"/>
      <c r="AR153" s="43"/>
      <c r="AS153" s="43"/>
      <c r="AT153" s="43"/>
      <c r="AU153" s="43"/>
      <c r="AV153" s="43"/>
      <c r="AW153" s="43"/>
      <c r="AX153" s="43"/>
      <c r="AY153" s="43"/>
      <c r="AZ153" s="43"/>
      <c r="BA153" s="43"/>
      <c r="BB153" s="43"/>
      <c r="BC153" s="43"/>
      <c r="BD153" s="43"/>
      <c r="BE153" s="43"/>
      <c r="BF153" s="43"/>
      <c r="BG153" s="43"/>
      <c r="BH153" s="43"/>
      <c r="BI153" s="43"/>
      <c r="BJ153" s="43"/>
      <c r="BK153" s="43"/>
      <c r="BL153" s="43"/>
      <c r="BM153" s="43"/>
      <c r="BN153" s="43"/>
      <c r="BO153" s="43"/>
      <c r="BP153" s="43"/>
      <c r="BQ153" s="43"/>
      <c r="BR153" s="43"/>
      <c r="BS153" s="43"/>
      <c r="BT153" s="43"/>
      <c r="BU153" s="43"/>
      <c r="BV153" s="43"/>
      <c r="BW153" s="43"/>
      <c r="BX153" s="43"/>
      <c r="BY153" s="43"/>
      <c r="BZ153" s="43"/>
    </row>
    <row r="154" spans="2:79" s="44" customFormat="1" ht="45" customHeight="1">
      <c r="B154" s="44" t="s">
        <v>1844</v>
      </c>
      <c r="C154" s="325" t="s">
        <v>1845</v>
      </c>
      <c r="D154" s="44">
        <v>100</v>
      </c>
      <c r="E154" s="55">
        <v>1.2</v>
      </c>
      <c r="F154" s="55">
        <v>2.5</v>
      </c>
      <c r="G154" s="56">
        <v>811803035423</v>
      </c>
      <c r="H154" s="430"/>
      <c r="I154" s="180"/>
      <c r="J154" s="298" t="s">
        <v>1848</v>
      </c>
      <c r="K154" s="593"/>
      <c r="L154" s="43"/>
      <c r="M154" s="43"/>
      <c r="N154" s="43"/>
      <c r="O154" s="43"/>
      <c r="P154" s="43"/>
      <c r="Q154" s="43"/>
      <c r="R154" s="43"/>
      <c r="S154" s="43"/>
      <c r="T154" s="43"/>
      <c r="U154" s="43"/>
      <c r="V154" s="43"/>
      <c r="W154" s="43"/>
      <c r="X154" s="43"/>
      <c r="Y154" s="43"/>
      <c r="Z154" s="43"/>
      <c r="AA154" s="43"/>
      <c r="AB154" s="43"/>
      <c r="AC154" s="43"/>
      <c r="AD154" s="43"/>
      <c r="AE154" s="43"/>
      <c r="AF154" s="43"/>
      <c r="AG154" s="43"/>
      <c r="AH154" s="43"/>
      <c r="AI154" s="43"/>
      <c r="AJ154" s="43"/>
      <c r="AK154" s="43"/>
      <c r="AL154" s="43"/>
      <c r="AM154" s="43"/>
      <c r="AN154" s="43"/>
      <c r="AO154" s="43"/>
      <c r="AP154" s="43"/>
      <c r="AQ154" s="43"/>
      <c r="AR154" s="43"/>
      <c r="AS154" s="43"/>
      <c r="AT154" s="43"/>
      <c r="AU154" s="43"/>
      <c r="AV154" s="43"/>
      <c r="AW154" s="43"/>
      <c r="AX154" s="43"/>
      <c r="AY154" s="43"/>
      <c r="AZ154" s="43"/>
      <c r="BA154" s="43"/>
      <c r="BB154" s="43"/>
      <c r="BC154" s="43"/>
      <c r="BD154" s="43"/>
      <c r="BE154" s="43"/>
      <c r="BF154" s="43"/>
      <c r="BG154" s="43"/>
      <c r="BH154" s="43"/>
      <c r="BI154" s="43"/>
      <c r="BJ154" s="43"/>
      <c r="BK154" s="43"/>
      <c r="BL154" s="43"/>
      <c r="BM154" s="43"/>
      <c r="BN154" s="43"/>
      <c r="BO154" s="43"/>
      <c r="BP154" s="43"/>
      <c r="BQ154" s="43"/>
      <c r="BR154" s="43"/>
      <c r="BS154" s="43"/>
      <c r="BT154" s="43"/>
      <c r="BU154" s="43"/>
      <c r="BV154" s="43"/>
      <c r="BW154" s="43"/>
      <c r="BX154" s="43"/>
      <c r="BY154" s="43"/>
      <c r="BZ154" s="43"/>
    </row>
    <row r="155" spans="2:79" s="44" customFormat="1" ht="45" customHeight="1">
      <c r="B155" s="44" t="s">
        <v>1846</v>
      </c>
      <c r="C155" s="325" t="s">
        <v>1847</v>
      </c>
      <c r="D155" s="44">
        <v>400</v>
      </c>
      <c r="E155" s="55">
        <v>1.2</v>
      </c>
      <c r="F155" s="55">
        <v>2.5</v>
      </c>
      <c r="G155" s="56">
        <v>811803035423</v>
      </c>
      <c r="H155" s="430"/>
      <c r="I155" s="180"/>
      <c r="J155" s="298" t="s">
        <v>1848</v>
      </c>
      <c r="K155" s="593"/>
      <c r="L155" s="43"/>
      <c r="M155" s="43"/>
      <c r="N155" s="43"/>
      <c r="O155" s="43"/>
      <c r="P155" s="43"/>
      <c r="Q155" s="43"/>
      <c r="R155" s="43"/>
      <c r="S155" s="43"/>
      <c r="T155" s="43"/>
      <c r="U155" s="43"/>
      <c r="V155" s="43"/>
      <c r="W155" s="43"/>
      <c r="X155" s="43"/>
      <c r="Y155" s="43"/>
      <c r="Z155" s="43"/>
      <c r="AA155" s="43"/>
      <c r="AB155" s="43"/>
      <c r="AC155" s="43"/>
      <c r="AD155" s="43"/>
      <c r="AE155" s="43"/>
      <c r="AF155" s="43"/>
      <c r="AG155" s="43"/>
      <c r="AH155" s="43"/>
      <c r="AI155" s="43"/>
      <c r="AJ155" s="43"/>
      <c r="AK155" s="43"/>
      <c r="AL155" s="43"/>
      <c r="AM155" s="43"/>
      <c r="AN155" s="43"/>
      <c r="AO155" s="43"/>
      <c r="AP155" s="43"/>
      <c r="AQ155" s="43"/>
      <c r="AR155" s="43"/>
      <c r="AS155" s="43"/>
      <c r="AT155" s="43"/>
      <c r="AU155" s="43"/>
      <c r="AV155" s="43"/>
      <c r="AW155" s="43"/>
      <c r="AX155" s="43"/>
      <c r="AY155" s="43"/>
      <c r="AZ155" s="43"/>
      <c r="BA155" s="43"/>
      <c r="BB155" s="43"/>
      <c r="BC155" s="43"/>
      <c r="BD155" s="43"/>
      <c r="BE155" s="43"/>
      <c r="BF155" s="43"/>
      <c r="BG155" s="43"/>
      <c r="BH155" s="43"/>
      <c r="BI155" s="43"/>
      <c r="BJ155" s="43"/>
      <c r="BK155" s="43"/>
      <c r="BL155" s="43"/>
      <c r="BM155" s="43"/>
      <c r="BN155" s="43"/>
      <c r="BO155" s="43"/>
      <c r="BP155" s="43"/>
      <c r="BQ155" s="43"/>
      <c r="BR155" s="43"/>
      <c r="BS155" s="43"/>
      <c r="BT155" s="43"/>
      <c r="BU155" s="43"/>
      <c r="BV155" s="43"/>
      <c r="BW155" s="43"/>
      <c r="BX155" s="43"/>
      <c r="BY155" s="43"/>
      <c r="BZ155" s="43"/>
    </row>
    <row r="156" spans="2:79" s="44" customFormat="1" ht="45" customHeight="1">
      <c r="B156" s="611" t="s">
        <v>1881</v>
      </c>
      <c r="C156" s="612"/>
      <c r="D156" s="613"/>
      <c r="E156" s="614"/>
      <c r="F156" s="615"/>
      <c r="G156" s="615"/>
      <c r="H156" s="616"/>
      <c r="I156" s="617"/>
      <c r="J156" s="618"/>
      <c r="K156" s="593"/>
      <c r="L156" s="43"/>
      <c r="M156" s="43"/>
      <c r="N156" s="43"/>
      <c r="O156" s="43"/>
      <c r="P156" s="43"/>
      <c r="Q156" s="43"/>
      <c r="R156" s="43"/>
      <c r="S156" s="43"/>
      <c r="T156" s="43"/>
      <c r="U156" s="43"/>
      <c r="V156" s="43"/>
      <c r="W156" s="43"/>
      <c r="X156" s="43"/>
      <c r="Y156" s="43"/>
      <c r="Z156" s="43"/>
      <c r="AA156" s="43"/>
      <c r="AB156" s="43"/>
      <c r="AC156" s="43"/>
      <c r="AD156" s="43"/>
      <c r="AE156" s="43"/>
      <c r="AF156" s="43"/>
      <c r="AG156" s="43"/>
      <c r="AH156" s="43"/>
      <c r="AI156" s="43"/>
      <c r="AJ156" s="43"/>
      <c r="AK156" s="43"/>
      <c r="AL156" s="43"/>
      <c r="AM156" s="43"/>
      <c r="AN156" s="43"/>
      <c r="AO156" s="43"/>
      <c r="AP156" s="43"/>
      <c r="AQ156" s="43"/>
      <c r="AR156" s="43"/>
      <c r="AS156" s="43"/>
      <c r="AT156" s="43"/>
      <c r="AU156" s="43"/>
      <c r="AV156" s="43"/>
      <c r="AW156" s="43"/>
      <c r="AX156" s="43"/>
      <c r="AY156" s="43"/>
      <c r="AZ156" s="43"/>
      <c r="BA156" s="43"/>
      <c r="BB156" s="43"/>
      <c r="BC156" s="43"/>
      <c r="BD156" s="43"/>
      <c r="BE156" s="43"/>
      <c r="BF156" s="43"/>
      <c r="BG156" s="43"/>
      <c r="BH156" s="43"/>
      <c r="BI156" s="43"/>
      <c r="BJ156" s="43"/>
      <c r="BK156" s="43"/>
      <c r="BL156" s="43"/>
      <c r="BM156" s="43"/>
      <c r="BN156" s="43"/>
      <c r="BO156" s="43"/>
      <c r="BP156" s="43"/>
      <c r="BQ156" s="43"/>
      <c r="BR156" s="43"/>
      <c r="BS156" s="43"/>
      <c r="BT156" s="43"/>
      <c r="BU156" s="43"/>
      <c r="BV156" s="43"/>
      <c r="BW156" s="43"/>
      <c r="BX156" s="43"/>
      <c r="BY156" s="43"/>
      <c r="BZ156" s="43"/>
    </row>
    <row r="157" spans="2:79" s="44" customFormat="1" ht="53.25" customHeight="1">
      <c r="B157" s="44" t="s">
        <v>1882</v>
      </c>
      <c r="C157" s="325" t="s">
        <v>1883</v>
      </c>
      <c r="D157" s="45"/>
      <c r="E157" s="55">
        <v>367</v>
      </c>
      <c r="F157" s="55">
        <v>459</v>
      </c>
      <c r="G157" s="251">
        <v>811803035829</v>
      </c>
      <c r="H157" s="430"/>
      <c r="I157" s="180"/>
      <c r="J157" s="298" t="s">
        <v>1884</v>
      </c>
      <c r="K157" s="43"/>
      <c r="L157" s="43"/>
      <c r="M157" s="43"/>
      <c r="N157" s="43"/>
      <c r="O157" s="43"/>
      <c r="P157" s="43"/>
      <c r="Q157" s="43"/>
      <c r="R157" s="43"/>
      <c r="S157" s="43"/>
      <c r="T157" s="43"/>
      <c r="U157" s="43"/>
      <c r="V157" s="43"/>
      <c r="W157" s="43"/>
      <c r="X157" s="43"/>
      <c r="Y157" s="43"/>
      <c r="Z157" s="43"/>
      <c r="AA157" s="43"/>
      <c r="AB157" s="43"/>
      <c r="AC157" s="43"/>
      <c r="AD157" s="43"/>
      <c r="AE157" s="43"/>
      <c r="AF157" s="43"/>
      <c r="AG157" s="43"/>
      <c r="AH157" s="43"/>
      <c r="AI157" s="43"/>
      <c r="AJ157" s="43"/>
      <c r="AK157" s="43"/>
      <c r="AL157" s="43"/>
      <c r="AM157" s="43"/>
      <c r="AN157" s="43"/>
      <c r="AO157" s="43"/>
      <c r="AP157" s="43"/>
      <c r="AQ157" s="43"/>
      <c r="AR157" s="43"/>
      <c r="AS157" s="43"/>
      <c r="AT157" s="43"/>
      <c r="AU157" s="43"/>
      <c r="AV157" s="43"/>
      <c r="AW157" s="43"/>
      <c r="AX157" s="43"/>
      <c r="AY157" s="43"/>
      <c r="AZ157" s="43"/>
      <c r="BA157" s="43"/>
      <c r="BB157" s="43"/>
      <c r="BC157" s="43"/>
      <c r="BD157" s="43"/>
      <c r="BE157" s="43"/>
      <c r="BF157" s="43"/>
      <c r="BG157" s="43"/>
      <c r="BH157" s="43"/>
      <c r="BI157" s="43"/>
      <c r="BJ157" s="43"/>
      <c r="BK157" s="43"/>
      <c r="BL157" s="43"/>
      <c r="BM157" s="43"/>
      <c r="BN157" s="43"/>
      <c r="BO157" s="43"/>
      <c r="BP157" s="43"/>
      <c r="BQ157" s="43"/>
      <c r="BR157" s="43"/>
      <c r="BS157" s="43"/>
      <c r="BT157" s="43"/>
      <c r="BU157" s="43"/>
      <c r="BV157" s="43"/>
      <c r="BW157" s="43"/>
      <c r="BX157" s="43"/>
      <c r="BY157" s="43"/>
      <c r="BZ157" s="43"/>
    </row>
    <row r="158" spans="2:79" s="109" customFormat="1" ht="49.5" customHeight="1">
      <c r="C158" s="108"/>
      <c r="E158" s="110"/>
      <c r="F158" s="110"/>
      <c r="G158" s="111"/>
      <c r="H158" s="253"/>
      <c r="K158" s="113"/>
      <c r="L158" s="113"/>
      <c r="M158" s="113"/>
      <c r="N158" s="113"/>
      <c r="O158" s="113"/>
      <c r="P158" s="113"/>
      <c r="Q158" s="113"/>
      <c r="R158" s="113"/>
      <c r="S158" s="113"/>
      <c r="T158" s="113"/>
      <c r="U158" s="113"/>
      <c r="V158" s="113"/>
      <c r="W158" s="113"/>
      <c r="X158" s="113"/>
      <c r="Y158" s="113"/>
      <c r="Z158" s="113"/>
      <c r="AA158" s="113"/>
      <c r="AB158" s="113"/>
      <c r="AC158" s="113"/>
      <c r="AD158" s="113"/>
      <c r="AE158" s="113"/>
      <c r="AF158" s="113"/>
      <c r="AG158" s="113"/>
      <c r="AH158" s="113"/>
      <c r="AI158" s="113"/>
      <c r="AJ158" s="113"/>
      <c r="AK158" s="113"/>
      <c r="AL158" s="113"/>
      <c r="AM158" s="113"/>
      <c r="AN158" s="113"/>
      <c r="AO158" s="113"/>
      <c r="AP158" s="113"/>
      <c r="AQ158" s="113"/>
      <c r="AR158" s="113"/>
      <c r="AS158" s="113"/>
      <c r="AT158" s="113"/>
      <c r="AU158" s="113"/>
      <c r="AV158" s="113"/>
      <c r="AW158" s="113"/>
      <c r="AX158" s="113"/>
      <c r="AY158" s="113"/>
      <c r="AZ158" s="113"/>
      <c r="BA158" s="113"/>
      <c r="BB158" s="113"/>
      <c r="BC158" s="113"/>
      <c r="BD158" s="113"/>
      <c r="BE158" s="113"/>
      <c r="BF158" s="113"/>
      <c r="BG158" s="113"/>
      <c r="BH158" s="113"/>
      <c r="BI158" s="113"/>
      <c r="BJ158" s="113"/>
      <c r="BK158" s="113"/>
      <c r="BL158" s="113"/>
      <c r="BM158" s="113"/>
      <c r="BN158" s="113"/>
      <c r="BO158" s="113"/>
      <c r="BP158" s="113"/>
      <c r="BQ158" s="113"/>
      <c r="BR158" s="113"/>
      <c r="BS158" s="113"/>
      <c r="BT158" s="113"/>
      <c r="BU158" s="113"/>
      <c r="BV158" s="113"/>
      <c r="BW158" s="113"/>
      <c r="BX158" s="113"/>
      <c r="BY158" s="113"/>
      <c r="BZ158" s="113"/>
    </row>
    <row r="159" spans="2:79" ht="49.5" customHeight="1"/>
  </sheetData>
  <sortState xmlns:xlrd2="http://schemas.microsoft.com/office/spreadsheetml/2017/richdata2" ref="B140:G143">
    <sortCondition ref="F140:F143"/>
  </sortState>
  <mergeCells count="2">
    <mergeCell ref="B1:H1"/>
    <mergeCell ref="B2:H2"/>
  </mergeCells>
  <hyperlinks>
    <hyperlink ref="J6" r:id="rId1" xr:uid="{1A97B7AB-E88D-406D-A5A0-58A0D3A860EF}"/>
    <hyperlink ref="J7" r:id="rId2" xr:uid="{EBA70C5F-4BC8-4A91-A42F-6576EE4849EB}"/>
    <hyperlink ref="J8" r:id="rId3" xr:uid="{D66DB429-735B-490C-97F5-C1B2FC963AD9}"/>
    <hyperlink ref="J9" r:id="rId4" xr:uid="{C718FAEA-472E-4342-8012-C5F8DAF19006}"/>
    <hyperlink ref="J10" r:id="rId5" xr:uid="{E2EAB71B-589C-438C-A3F3-90156B8CCA5A}"/>
    <hyperlink ref="J11" r:id="rId6" xr:uid="{56B2CF4B-7726-4976-8768-16FF69E041D6}"/>
    <hyperlink ref="J12" r:id="rId7" xr:uid="{8B4739FB-41F0-45F9-9818-C1AD538231E8}"/>
    <hyperlink ref="J13" r:id="rId8" xr:uid="{4D1296FE-DB8F-4091-A02E-074A03B232C8}"/>
    <hyperlink ref="J14" r:id="rId9" xr:uid="{EB135676-EC72-4BF6-855F-9AE4A235228A}"/>
    <hyperlink ref="J15" r:id="rId10" xr:uid="{7985973F-663F-402C-AA2B-3490D7583D5B}"/>
    <hyperlink ref="J16" r:id="rId11" xr:uid="{87739922-9681-4314-BD55-673D899E9126}"/>
    <hyperlink ref="J17" r:id="rId12" xr:uid="{4A609503-B361-4B22-9A6A-7040DF61F0BC}"/>
    <hyperlink ref="J18" r:id="rId13" xr:uid="{33196D42-F8CF-40B7-9768-0BFA09DD8E2C}"/>
    <hyperlink ref="J22" r:id="rId14" xr:uid="{B3C38694-BA3B-4A8B-8818-A380F74DBB55}"/>
    <hyperlink ref="J23" r:id="rId15" xr:uid="{9CE5195D-10D6-4101-A0E0-6F7A1C9BEC33}"/>
    <hyperlink ref="J27" r:id="rId16" xr:uid="{404F347C-6F19-46D9-82E8-07F6D1B890E1}"/>
    <hyperlink ref="J28" r:id="rId17" xr:uid="{CFF63566-8A9F-472D-8F8D-150E50503C21}"/>
    <hyperlink ref="J29" r:id="rId18" xr:uid="{85F59E61-3765-40FF-AF85-C2FE1DE417E9}"/>
    <hyperlink ref="J30" r:id="rId19" xr:uid="{F7AEF95F-B034-494F-9C66-95DB279F9625}"/>
    <hyperlink ref="J31" r:id="rId20" xr:uid="{F7C6139B-F02E-4604-B5DE-B2C636772DB9}"/>
    <hyperlink ref="J32" r:id="rId21" xr:uid="{77475FB5-F972-460D-80D9-C94823035CD1}"/>
    <hyperlink ref="J33" r:id="rId22" xr:uid="{CB929E90-505F-4DAD-B11F-8AFBED5DD4F7}"/>
    <hyperlink ref="J34" r:id="rId23" xr:uid="{208DFA5A-BCF6-4D96-A029-D2E63494C171}"/>
    <hyperlink ref="J35" r:id="rId24" xr:uid="{EECCF155-E362-425F-959C-F5BE25C85BC0}"/>
    <hyperlink ref="J36" r:id="rId25" xr:uid="{88544871-0A0A-43C9-9301-C1FA4EA20DEE}"/>
    <hyperlink ref="J37" r:id="rId26" xr:uid="{7B83628E-D2E0-4ADF-8879-462FA54BD503}"/>
    <hyperlink ref="J38" r:id="rId27" xr:uid="{123356B1-1F43-46F7-A320-26A701E9ACA3}"/>
    <hyperlink ref="J39" r:id="rId28" xr:uid="{E5DF0644-B770-4ACC-9916-0724557502BE}"/>
    <hyperlink ref="J40" r:id="rId29" xr:uid="{BE22C6C8-5CCD-40CE-8EA7-584117A74CDE}"/>
    <hyperlink ref="J41" r:id="rId30" xr:uid="{814E25AC-62B9-4FB4-8A98-226CADE42444}"/>
    <hyperlink ref="J42" r:id="rId31" xr:uid="{7E0D1EF9-8842-4C86-A3A5-C0477DD353A9}"/>
    <hyperlink ref="J43" r:id="rId32" xr:uid="{A9EB5C8A-2F4A-435D-B52F-75CB3BB5458B}"/>
    <hyperlink ref="J44" r:id="rId33" xr:uid="{9E7B8053-912C-4C44-9161-72611025BA15}"/>
    <hyperlink ref="J45" r:id="rId34" xr:uid="{F2BB5169-2B93-4F1F-A0A6-F56A4780E055}"/>
    <hyperlink ref="J46" r:id="rId35" xr:uid="{8F4288B2-6026-480D-9813-43167E97FAB5}"/>
    <hyperlink ref="J47" r:id="rId36" xr:uid="{4787D755-441A-4908-9FF1-18AB6087A609}"/>
    <hyperlink ref="J48" r:id="rId37" xr:uid="{066AB30C-203E-4034-B094-8528054B1209}"/>
    <hyperlink ref="J49" r:id="rId38" xr:uid="{B74C0661-9F5A-4B9E-B96E-344F3E231E40}"/>
    <hyperlink ref="J50" r:id="rId39" xr:uid="{F56D9E67-8308-4A5B-841C-F18DC92555F2}"/>
    <hyperlink ref="J51" r:id="rId40" xr:uid="{9617304E-3A98-4355-8925-4D522380717F}"/>
    <hyperlink ref="J52" r:id="rId41" xr:uid="{6F7C1240-F2D2-4BED-BD95-E80F6A359444}"/>
    <hyperlink ref="J53" r:id="rId42" xr:uid="{03D6EE5C-269F-4D6A-90FF-01F9ED89FE93}"/>
    <hyperlink ref="J54" r:id="rId43" xr:uid="{55AC65EB-F3C3-4B61-AF13-41FFA024E7EF}"/>
    <hyperlink ref="J65" r:id="rId44" xr:uid="{00665B22-D07D-4854-98E8-F1D87C0DE5F8}"/>
    <hyperlink ref="J66" r:id="rId45" xr:uid="{9DF12218-58A9-43FE-BDF7-F8D6AAB02456}"/>
    <hyperlink ref="J67" r:id="rId46" xr:uid="{F74C2F0B-5921-4BD4-B11F-2815E0967D16}"/>
    <hyperlink ref="J68" r:id="rId47" xr:uid="{2F4D1EAB-7EA4-4958-A7A9-8C4A22EB7D08}"/>
    <hyperlink ref="J69" r:id="rId48" xr:uid="{A1DBC0CE-5885-4742-AC09-223D54C76AE6}"/>
    <hyperlink ref="J70" r:id="rId49" xr:uid="{7466BC6C-DCE5-4698-8CA7-8C4BA3FC86CE}"/>
    <hyperlink ref="J71" r:id="rId50" xr:uid="{C88D9034-C23C-4A8C-9E24-CD07D53197D5}"/>
    <hyperlink ref="J72" r:id="rId51" xr:uid="{C332D50B-05B7-4FC2-882D-6E2B32BB8A21}"/>
    <hyperlink ref="J73" r:id="rId52" xr:uid="{A62F3A39-2BFE-4DC4-A7AA-165C40164CD5}"/>
    <hyperlink ref="J64" r:id="rId53" xr:uid="{3E84D1CD-E616-4DFC-A159-268DFEAD9C98}"/>
    <hyperlink ref="J74" r:id="rId54" xr:uid="{5674202E-EC6E-450D-8842-4E985BD66BD3}"/>
    <hyperlink ref="J75" r:id="rId55" xr:uid="{E8110D08-90B8-4E97-AA28-6E0EF066CC1F}"/>
    <hyperlink ref="J76" r:id="rId56" xr:uid="{0B045886-461B-4568-AECC-1064F040034E}"/>
    <hyperlink ref="J77" r:id="rId57" xr:uid="{1A4098C5-A76E-44B7-88F9-F00B7A7919F1}"/>
    <hyperlink ref="J79" r:id="rId58" xr:uid="{DFC5C72A-B3AC-432A-91D4-D9F039F353F2}"/>
    <hyperlink ref="J80" r:id="rId59" xr:uid="{0D7DBECE-542F-49F7-B656-EC0F41F0C165}"/>
    <hyperlink ref="J81" r:id="rId60" xr:uid="{FEF3ACBA-6F8E-4B20-8E87-0E589EF7D11A}"/>
    <hyperlink ref="J82" r:id="rId61" xr:uid="{8366E1BF-2EAE-4116-885C-2AD079DAAE0C}"/>
    <hyperlink ref="J86" r:id="rId62" xr:uid="{DBA722EC-5421-413A-BA50-D59922E9E3EA}"/>
    <hyperlink ref="J87" r:id="rId63" xr:uid="{D474EF7D-4DE7-4EB6-8D38-6248772108A4}"/>
    <hyperlink ref="J88" r:id="rId64" xr:uid="{3899C757-89B9-4F94-B429-4F6444F85E13}"/>
    <hyperlink ref="J89" r:id="rId65" xr:uid="{2642810F-5B30-4CB1-8E15-E05F26FC2F8D}"/>
    <hyperlink ref="J90" r:id="rId66" xr:uid="{FF64F844-E091-4D60-AB28-243EC39ACC55}"/>
    <hyperlink ref="J91" r:id="rId67" xr:uid="{05E6B3C5-9D38-495B-85A8-749E579655DD}"/>
    <hyperlink ref="J92" r:id="rId68" xr:uid="{8BD597F4-13A5-47B1-BB71-17F807160799}"/>
    <hyperlink ref="J93" r:id="rId69" xr:uid="{20222C4B-2321-4E49-B937-038D9D47102B}"/>
    <hyperlink ref="J94" r:id="rId70" xr:uid="{D8F3DCA7-C200-43B5-A339-C3864B17B3E4}"/>
    <hyperlink ref="J95" r:id="rId71" xr:uid="{8C2740C6-4428-4A00-A078-0DF86B7597F3}"/>
    <hyperlink ref="J96" r:id="rId72" xr:uid="{79A9BD09-F18B-4FB9-BC49-3E3FC336FC61}"/>
    <hyperlink ref="J97" r:id="rId73" xr:uid="{FC5E8A77-FFA5-41DA-ABF0-3EF535E18612}"/>
    <hyperlink ref="J99" r:id="rId74" xr:uid="{F8B93081-A7BC-42D3-BEFB-DEFDC215A9F2}"/>
    <hyperlink ref="J100" r:id="rId75" xr:uid="{E73114AD-0A95-4D53-A2C3-4710AD81174C}"/>
    <hyperlink ref="J101" r:id="rId76" xr:uid="{4EA50A25-7256-4CDC-A397-17E6B004D0E6}"/>
    <hyperlink ref="J102" r:id="rId77" xr:uid="{C8A9B8B3-A4BE-4493-AEAA-46E98C5D901B}"/>
    <hyperlink ref="J103" r:id="rId78" xr:uid="{F76CC16F-F4EB-47F2-8A73-8CD6090E3AC6}"/>
    <hyperlink ref="J104" r:id="rId79" xr:uid="{155F8EC8-C54F-4482-8799-BE7751918660}"/>
    <hyperlink ref="J105" r:id="rId80" xr:uid="{48688657-5158-4D10-BA30-43202D7E6B3C}"/>
    <hyperlink ref="J106" r:id="rId81" xr:uid="{15C87674-4503-4CB7-B73E-89FE02F738E7}"/>
    <hyperlink ref="J110" r:id="rId82" xr:uid="{BF21FA5B-A8B9-4B85-A992-EB6DDBF53D95}"/>
    <hyperlink ref="J111" r:id="rId83" xr:uid="{A1ED7E49-9F30-4F29-8E32-ADC499CEC8D6}"/>
    <hyperlink ref="J114" r:id="rId84" xr:uid="{88E2E4CF-5939-4726-8225-FA78B0FEF4BB}"/>
    <hyperlink ref="J115" r:id="rId85" xr:uid="{DBEEA1AE-7544-498C-A2B6-186AF1E5854F}"/>
    <hyperlink ref="J116" r:id="rId86" xr:uid="{A650FCD9-CBDE-4ACA-AA27-4F56B7516AE5}"/>
    <hyperlink ref="J117" r:id="rId87" xr:uid="{B90BB5C9-DF30-452A-9EC5-817A22CB17F7}"/>
    <hyperlink ref="J118" r:id="rId88" xr:uid="{2408C322-72BC-4107-9AF1-84844CD0FCBE}"/>
    <hyperlink ref="J119" r:id="rId89" xr:uid="{C0A83FE7-11E3-478B-9D99-6ABE589ED781}"/>
    <hyperlink ref="J120" r:id="rId90" xr:uid="{C3650F3A-60E7-4836-8996-A9E32D1096A0}"/>
    <hyperlink ref="J121" r:id="rId91" xr:uid="{C5ACA571-2520-4880-B22E-EBF2892CCB81}"/>
    <hyperlink ref="J122" r:id="rId92" xr:uid="{3AE7241C-C79E-4BB0-A2BB-2A3D2E60B18B}"/>
    <hyperlink ref="J126" r:id="rId93" xr:uid="{1C52C567-B81C-4B36-975B-92A868A6764A}"/>
    <hyperlink ref="J127" r:id="rId94" xr:uid="{E354C2CE-5D69-4A45-9020-E3DD88BCC4CE}"/>
    <hyperlink ref="J128" r:id="rId95" xr:uid="{B31370E1-0CA1-4BB0-A0B5-B300933CA7FC}"/>
    <hyperlink ref="J129" r:id="rId96" xr:uid="{9B4B787E-341E-4257-A2A0-99BD30160E1A}"/>
    <hyperlink ref="J130" r:id="rId97" xr:uid="{6AEADB1A-70B7-4398-B3A9-763C03DFB7ED}"/>
    <hyperlink ref="J131" r:id="rId98" xr:uid="{79170088-7535-4496-882F-11DDF18B1FD7}"/>
    <hyperlink ref="J133" r:id="rId99" xr:uid="{085B34C7-7F29-4225-A62D-C349FC8E9ED7}"/>
    <hyperlink ref="J134" r:id="rId100" xr:uid="{5A634E60-2391-4CD4-92B6-4DC9D81FD32F}"/>
    <hyperlink ref="J135" r:id="rId101" xr:uid="{38E47DDE-F3DC-480E-BD86-1DC6F03AB33A}"/>
    <hyperlink ref="J136" r:id="rId102" xr:uid="{AAB99620-2DC4-4317-956C-FED15185868B}"/>
    <hyperlink ref="J137" r:id="rId103" xr:uid="{58DED637-2A42-4B22-99FA-54A3CEF31A49}"/>
    <hyperlink ref="J138" r:id="rId104" xr:uid="{DCE90113-D0BB-47CE-ABB7-17B669054CC6}"/>
    <hyperlink ref="J140" r:id="rId105" xr:uid="{526A2A37-2CAA-41CC-9074-8ED3352CF0C5}"/>
    <hyperlink ref="J141" r:id="rId106" xr:uid="{DC6FEF36-5CDF-4AB9-BAD7-465CE37AED89}"/>
    <hyperlink ref="J142" r:id="rId107" xr:uid="{D1286201-7284-4F85-8BBE-427634FD6C91}"/>
    <hyperlink ref="J143" r:id="rId108" xr:uid="{80709390-6E48-40C3-B87F-2E3F0431292E}"/>
    <hyperlink ref="J144" r:id="rId109" xr:uid="{AF3DA0DB-9A86-44D7-AE94-69D52783BB83}"/>
    <hyperlink ref="J145" r:id="rId110" xr:uid="{F7E969BD-D09D-4871-9D56-99E7BCF8A909}"/>
    <hyperlink ref="J147" r:id="rId111" xr:uid="{61EE58FF-5D90-42A9-8409-12C725847ACF}"/>
    <hyperlink ref="J148" r:id="rId112" xr:uid="{41C2895E-3099-49F3-966E-26E09CF47CBC}"/>
    <hyperlink ref="J150" r:id="rId113" xr:uid="{53FAACBD-1C20-429A-A42C-7DB3163EB4BD}"/>
    <hyperlink ref="J151" r:id="rId114" xr:uid="{693880B2-2C85-4921-9905-F0DF9DEB04F7}"/>
    <hyperlink ref="J152" r:id="rId115" xr:uid="{11FC1AE3-CA24-4284-AC05-29D3FD3A324F}"/>
    <hyperlink ref="J153" r:id="rId116" xr:uid="{1B61A7F7-31BA-4FD0-A757-598195C56971}"/>
    <hyperlink ref="J24" r:id="rId117" xr:uid="{C051B3D2-E4AB-4890-8534-480F2A97FFE6}"/>
    <hyperlink ref="J25" r:id="rId118" xr:uid="{B3DFA978-2E48-4074-80B4-5C18B37287F5}"/>
    <hyperlink ref="J85" r:id="rId119" xr:uid="{F47396A5-899A-454F-A3A9-ED5BD254A9B8}"/>
    <hyperlink ref="J56" r:id="rId120" xr:uid="{A21FAEBC-9032-4044-8998-C5E528783742}"/>
    <hyperlink ref="J59" r:id="rId121" xr:uid="{F3BB4F54-51A3-4A6C-A879-1313E14E97E4}"/>
    <hyperlink ref="J60" r:id="rId122" xr:uid="{FE05C177-BCD3-415F-8966-F988111A6DD8}"/>
    <hyperlink ref="J108" r:id="rId123" xr:uid="{D364D463-F0EB-42DF-BB85-DE8AC3C8EA1D}"/>
    <hyperlink ref="J20" r:id="rId124" xr:uid="{00F39042-8AC7-4147-B994-FB162247FA49}"/>
    <hyperlink ref="J157" r:id="rId125" xr:uid="{3531A149-D343-4F22-9FAE-A343F4608B94}"/>
    <hyperlink ref="J107" r:id="rId126" xr:uid="{8D9E848F-E216-48C0-B598-E734AF35AC71}"/>
  </hyperlinks>
  <printOptions horizontalCentered="1"/>
  <pageMargins left="0" right="0" top="0.5" bottom="0.5" header="0.3" footer="0.3"/>
  <pageSetup scale="35" fitToHeight="4" orientation="portrait" r:id="rId127"/>
  <headerFooter>
    <oddFooter>&amp;L&amp;20ASTRA Show Pricing
&amp;C&amp;28 &amp;R&amp;20Print Date: &amp;D</oddFooter>
  </headerFooter>
  <drawing r:id="rId128"/>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rgb="FF7030A0"/>
    <pageSetUpPr fitToPage="1"/>
  </sheetPr>
  <dimension ref="A1:DN34"/>
  <sheetViews>
    <sheetView zoomScale="87" zoomScaleNormal="87" workbookViewId="0">
      <selection activeCell="D2" sqref="D2:G2"/>
    </sheetView>
  </sheetViews>
  <sheetFormatPr defaultColWidth="8.85546875" defaultRowHeight="12"/>
  <cols>
    <col min="1" max="1" width="15.5703125" style="4" customWidth="1"/>
    <col min="2" max="2" width="11.140625" style="4" customWidth="1"/>
    <col min="3" max="4" width="11.85546875" style="4" bestFit="1" customWidth="1"/>
    <col min="5" max="5" width="10.42578125" style="4" customWidth="1"/>
    <col min="6" max="6" width="8.85546875" style="4"/>
    <col min="7" max="7" width="14.7109375" style="4" bestFit="1" customWidth="1"/>
    <col min="8" max="8" width="8.85546875" style="4" customWidth="1"/>
    <col min="9" max="9" width="11.42578125" style="4" customWidth="1"/>
    <col min="10" max="14" width="8.85546875" style="4"/>
    <col min="15" max="21" width="1.7109375" style="4" customWidth="1"/>
    <col min="22" max="237" width="8.85546875" style="4"/>
    <col min="238" max="238" width="12.7109375" style="4" customWidth="1"/>
    <col min="239" max="240" width="9" style="4" bestFit="1" customWidth="1"/>
    <col min="241" max="241" width="11.85546875" style="4" bestFit="1" customWidth="1"/>
    <col min="242" max="243" width="8.85546875" style="4"/>
    <col min="244" max="244" width="9" style="4" bestFit="1" customWidth="1"/>
    <col min="245" max="245" width="8.85546875" style="4" customWidth="1"/>
    <col min="246" max="246" width="11.42578125" style="4" customWidth="1"/>
    <col min="247" max="264" width="8.85546875" style="4"/>
    <col min="265" max="265" width="14.28515625" style="4" customWidth="1"/>
    <col min="266" max="266" width="15.7109375" style="4" customWidth="1"/>
    <col min="267" max="493" width="8.85546875" style="4"/>
    <col min="494" max="494" width="12.7109375" style="4" customWidth="1"/>
    <col min="495" max="496" width="9" style="4" bestFit="1" customWidth="1"/>
    <col min="497" max="497" width="11.85546875" style="4" bestFit="1" customWidth="1"/>
    <col min="498" max="499" width="8.85546875" style="4"/>
    <col min="500" max="500" width="9" style="4" bestFit="1" customWidth="1"/>
    <col min="501" max="501" width="8.85546875" style="4" customWidth="1"/>
    <col min="502" max="502" width="11.42578125" style="4" customWidth="1"/>
    <col min="503" max="520" width="8.85546875" style="4"/>
    <col min="521" max="521" width="14.28515625" style="4" customWidth="1"/>
    <col min="522" max="522" width="15.7109375" style="4" customWidth="1"/>
    <col min="523" max="749" width="8.85546875" style="4"/>
    <col min="750" max="750" width="12.7109375" style="4" customWidth="1"/>
    <col min="751" max="752" width="9" style="4" bestFit="1" customWidth="1"/>
    <col min="753" max="753" width="11.85546875" style="4" bestFit="1" customWidth="1"/>
    <col min="754" max="755" width="8.85546875" style="4"/>
    <col min="756" max="756" width="9" style="4" bestFit="1" customWidth="1"/>
    <col min="757" max="757" width="8.85546875" style="4" customWidth="1"/>
    <col min="758" max="758" width="11.42578125" style="4" customWidth="1"/>
    <col min="759" max="776" width="8.85546875" style="4"/>
    <col min="777" max="777" width="14.28515625" style="4" customWidth="1"/>
    <col min="778" max="778" width="15.7109375" style="4" customWidth="1"/>
    <col min="779" max="1005" width="8.85546875" style="4"/>
    <col min="1006" max="1006" width="12.7109375" style="4" customWidth="1"/>
    <col min="1007" max="1008" width="9" style="4" bestFit="1" customWidth="1"/>
    <col min="1009" max="1009" width="11.85546875" style="4" bestFit="1" customWidth="1"/>
    <col min="1010" max="1011" width="8.85546875" style="4"/>
    <col min="1012" max="1012" width="9" style="4" bestFit="1" customWidth="1"/>
    <col min="1013" max="1013" width="8.85546875" style="4" customWidth="1"/>
    <col min="1014" max="1014" width="11.42578125" style="4" customWidth="1"/>
    <col min="1015" max="1032" width="8.85546875" style="4"/>
    <col min="1033" max="1033" width="14.28515625" style="4" customWidth="1"/>
    <col min="1034" max="1034" width="15.7109375" style="4" customWidth="1"/>
    <col min="1035" max="1261" width="8.85546875" style="4"/>
    <col min="1262" max="1262" width="12.7109375" style="4" customWidth="1"/>
    <col min="1263" max="1264" width="9" style="4" bestFit="1" customWidth="1"/>
    <col min="1265" max="1265" width="11.85546875" style="4" bestFit="1" customWidth="1"/>
    <col min="1266" max="1267" width="8.85546875" style="4"/>
    <col min="1268" max="1268" width="9" style="4" bestFit="1" customWidth="1"/>
    <col min="1269" max="1269" width="8.85546875" style="4" customWidth="1"/>
    <col min="1270" max="1270" width="11.42578125" style="4" customWidth="1"/>
    <col min="1271" max="1288" width="8.85546875" style="4"/>
    <col min="1289" max="1289" width="14.28515625" style="4" customWidth="1"/>
    <col min="1290" max="1290" width="15.7109375" style="4" customWidth="1"/>
    <col min="1291" max="1517" width="8.85546875" style="4"/>
    <col min="1518" max="1518" width="12.7109375" style="4" customWidth="1"/>
    <col min="1519" max="1520" width="9" style="4" bestFit="1" customWidth="1"/>
    <col min="1521" max="1521" width="11.85546875" style="4" bestFit="1" customWidth="1"/>
    <col min="1522" max="1523" width="8.85546875" style="4"/>
    <col min="1524" max="1524" width="9" style="4" bestFit="1" customWidth="1"/>
    <col min="1525" max="1525" width="8.85546875" style="4" customWidth="1"/>
    <col min="1526" max="1526" width="11.42578125" style="4" customWidth="1"/>
    <col min="1527" max="1544" width="8.85546875" style="4"/>
    <col min="1545" max="1545" width="14.28515625" style="4" customWidth="1"/>
    <col min="1546" max="1546" width="15.7109375" style="4" customWidth="1"/>
    <col min="1547" max="1773" width="8.85546875" style="4"/>
    <col min="1774" max="1774" width="12.7109375" style="4" customWidth="1"/>
    <col min="1775" max="1776" width="9" style="4" bestFit="1" customWidth="1"/>
    <col min="1777" max="1777" width="11.85546875" style="4" bestFit="1" customWidth="1"/>
    <col min="1778" max="1779" width="8.85546875" style="4"/>
    <col min="1780" max="1780" width="9" style="4" bestFit="1" customWidth="1"/>
    <col min="1781" max="1781" width="8.85546875" style="4" customWidth="1"/>
    <col min="1782" max="1782" width="11.42578125" style="4" customWidth="1"/>
    <col min="1783" max="1800" width="8.85546875" style="4"/>
    <col min="1801" max="1801" width="14.28515625" style="4" customWidth="1"/>
    <col min="1802" max="1802" width="15.7109375" style="4" customWidth="1"/>
    <col min="1803" max="2029" width="8.85546875" style="4"/>
    <col min="2030" max="2030" width="12.7109375" style="4" customWidth="1"/>
    <col min="2031" max="2032" width="9" style="4" bestFit="1" customWidth="1"/>
    <col min="2033" max="2033" width="11.85546875" style="4" bestFit="1" customWidth="1"/>
    <col min="2034" max="2035" width="8.85546875" style="4"/>
    <col min="2036" max="2036" width="9" style="4" bestFit="1" customWidth="1"/>
    <col min="2037" max="2037" width="8.85546875" style="4" customWidth="1"/>
    <col min="2038" max="2038" width="11.42578125" style="4" customWidth="1"/>
    <col min="2039" max="2056" width="8.85546875" style="4"/>
    <col min="2057" max="2057" width="14.28515625" style="4" customWidth="1"/>
    <col min="2058" max="2058" width="15.7109375" style="4" customWidth="1"/>
    <col min="2059" max="2285" width="8.85546875" style="4"/>
    <col min="2286" max="2286" width="12.7109375" style="4" customWidth="1"/>
    <col min="2287" max="2288" width="9" style="4" bestFit="1" customWidth="1"/>
    <col min="2289" max="2289" width="11.85546875" style="4" bestFit="1" customWidth="1"/>
    <col min="2290" max="2291" width="8.85546875" style="4"/>
    <col min="2292" max="2292" width="9" style="4" bestFit="1" customWidth="1"/>
    <col min="2293" max="2293" width="8.85546875" style="4" customWidth="1"/>
    <col min="2294" max="2294" width="11.42578125" style="4" customWidth="1"/>
    <col min="2295" max="2312" width="8.85546875" style="4"/>
    <col min="2313" max="2313" width="14.28515625" style="4" customWidth="1"/>
    <col min="2314" max="2314" width="15.7109375" style="4" customWidth="1"/>
    <col min="2315" max="2541" width="8.85546875" style="4"/>
    <col min="2542" max="2542" width="12.7109375" style="4" customWidth="1"/>
    <col min="2543" max="2544" width="9" style="4" bestFit="1" customWidth="1"/>
    <col min="2545" max="2545" width="11.85546875" style="4" bestFit="1" customWidth="1"/>
    <col min="2546" max="2547" width="8.85546875" style="4"/>
    <col min="2548" max="2548" width="9" style="4" bestFit="1" customWidth="1"/>
    <col min="2549" max="2549" width="8.85546875" style="4" customWidth="1"/>
    <col min="2550" max="2550" width="11.42578125" style="4" customWidth="1"/>
    <col min="2551" max="2568" width="8.85546875" style="4"/>
    <col min="2569" max="2569" width="14.28515625" style="4" customWidth="1"/>
    <col min="2570" max="2570" width="15.7109375" style="4" customWidth="1"/>
    <col min="2571" max="2797" width="8.85546875" style="4"/>
    <col min="2798" max="2798" width="12.7109375" style="4" customWidth="1"/>
    <col min="2799" max="2800" width="9" style="4" bestFit="1" customWidth="1"/>
    <col min="2801" max="2801" width="11.85546875" style="4" bestFit="1" customWidth="1"/>
    <col min="2802" max="2803" width="8.85546875" style="4"/>
    <col min="2804" max="2804" width="9" style="4" bestFit="1" customWidth="1"/>
    <col min="2805" max="2805" width="8.85546875" style="4" customWidth="1"/>
    <col min="2806" max="2806" width="11.42578125" style="4" customWidth="1"/>
    <col min="2807" max="2824" width="8.85546875" style="4"/>
    <col min="2825" max="2825" width="14.28515625" style="4" customWidth="1"/>
    <col min="2826" max="2826" width="15.7109375" style="4" customWidth="1"/>
    <col min="2827" max="3053" width="8.85546875" style="4"/>
    <col min="3054" max="3054" width="12.7109375" style="4" customWidth="1"/>
    <col min="3055" max="3056" width="9" style="4" bestFit="1" customWidth="1"/>
    <col min="3057" max="3057" width="11.85546875" style="4" bestFit="1" customWidth="1"/>
    <col min="3058" max="3059" width="8.85546875" style="4"/>
    <col min="3060" max="3060" width="9" style="4" bestFit="1" customWidth="1"/>
    <col min="3061" max="3061" width="8.85546875" style="4" customWidth="1"/>
    <col min="3062" max="3062" width="11.42578125" style="4" customWidth="1"/>
    <col min="3063" max="3080" width="8.85546875" style="4"/>
    <col min="3081" max="3081" width="14.28515625" style="4" customWidth="1"/>
    <col min="3082" max="3082" width="15.7109375" style="4" customWidth="1"/>
    <col min="3083" max="3309" width="8.85546875" style="4"/>
    <col min="3310" max="3310" width="12.7109375" style="4" customWidth="1"/>
    <col min="3311" max="3312" width="9" style="4" bestFit="1" customWidth="1"/>
    <col min="3313" max="3313" width="11.85546875" style="4" bestFit="1" customWidth="1"/>
    <col min="3314" max="3315" width="8.85546875" style="4"/>
    <col min="3316" max="3316" width="9" style="4" bestFit="1" customWidth="1"/>
    <col min="3317" max="3317" width="8.85546875" style="4" customWidth="1"/>
    <col min="3318" max="3318" width="11.42578125" style="4" customWidth="1"/>
    <col min="3319" max="3336" width="8.85546875" style="4"/>
    <col min="3337" max="3337" width="14.28515625" style="4" customWidth="1"/>
    <col min="3338" max="3338" width="15.7109375" style="4" customWidth="1"/>
    <col min="3339" max="3565" width="8.85546875" style="4"/>
    <col min="3566" max="3566" width="12.7109375" style="4" customWidth="1"/>
    <col min="3567" max="3568" width="9" style="4" bestFit="1" customWidth="1"/>
    <col min="3569" max="3569" width="11.85546875" style="4" bestFit="1" customWidth="1"/>
    <col min="3570" max="3571" width="8.85546875" style="4"/>
    <col min="3572" max="3572" width="9" style="4" bestFit="1" customWidth="1"/>
    <col min="3573" max="3573" width="8.85546875" style="4" customWidth="1"/>
    <col min="3574" max="3574" width="11.42578125" style="4" customWidth="1"/>
    <col min="3575" max="3592" width="8.85546875" style="4"/>
    <col min="3593" max="3593" width="14.28515625" style="4" customWidth="1"/>
    <col min="3594" max="3594" width="15.7109375" style="4" customWidth="1"/>
    <col min="3595" max="3821" width="8.85546875" style="4"/>
    <col min="3822" max="3822" width="12.7109375" style="4" customWidth="1"/>
    <col min="3823" max="3824" width="9" style="4" bestFit="1" customWidth="1"/>
    <col min="3825" max="3825" width="11.85546875" style="4" bestFit="1" customWidth="1"/>
    <col min="3826" max="3827" width="8.85546875" style="4"/>
    <col min="3828" max="3828" width="9" style="4" bestFit="1" customWidth="1"/>
    <col min="3829" max="3829" width="8.85546875" style="4" customWidth="1"/>
    <col min="3830" max="3830" width="11.42578125" style="4" customWidth="1"/>
    <col min="3831" max="3848" width="8.85546875" style="4"/>
    <col min="3849" max="3849" width="14.28515625" style="4" customWidth="1"/>
    <col min="3850" max="3850" width="15.7109375" style="4" customWidth="1"/>
    <col min="3851" max="4077" width="8.85546875" style="4"/>
    <col min="4078" max="4078" width="12.7109375" style="4" customWidth="1"/>
    <col min="4079" max="4080" width="9" style="4" bestFit="1" customWidth="1"/>
    <col min="4081" max="4081" width="11.85546875" style="4" bestFit="1" customWidth="1"/>
    <col min="4082" max="4083" width="8.85546875" style="4"/>
    <col min="4084" max="4084" width="9" style="4" bestFit="1" customWidth="1"/>
    <col min="4085" max="4085" width="8.85546875" style="4" customWidth="1"/>
    <col min="4086" max="4086" width="11.42578125" style="4" customWidth="1"/>
    <col min="4087" max="4104" width="8.85546875" style="4"/>
    <col min="4105" max="4105" width="14.28515625" style="4" customWidth="1"/>
    <col min="4106" max="4106" width="15.7109375" style="4" customWidth="1"/>
    <col min="4107" max="4333" width="8.85546875" style="4"/>
    <col min="4334" max="4334" width="12.7109375" style="4" customWidth="1"/>
    <col min="4335" max="4336" width="9" style="4" bestFit="1" customWidth="1"/>
    <col min="4337" max="4337" width="11.85546875" style="4" bestFit="1" customWidth="1"/>
    <col min="4338" max="4339" width="8.85546875" style="4"/>
    <col min="4340" max="4340" width="9" style="4" bestFit="1" customWidth="1"/>
    <col min="4341" max="4341" width="8.85546875" style="4" customWidth="1"/>
    <col min="4342" max="4342" width="11.42578125" style="4" customWidth="1"/>
    <col min="4343" max="4360" width="8.85546875" style="4"/>
    <col min="4361" max="4361" width="14.28515625" style="4" customWidth="1"/>
    <col min="4362" max="4362" width="15.7109375" style="4" customWidth="1"/>
    <col min="4363" max="4589" width="8.85546875" style="4"/>
    <col min="4590" max="4590" width="12.7109375" style="4" customWidth="1"/>
    <col min="4591" max="4592" width="9" style="4" bestFit="1" customWidth="1"/>
    <col min="4593" max="4593" width="11.85546875" style="4" bestFit="1" customWidth="1"/>
    <col min="4594" max="4595" width="8.85546875" style="4"/>
    <col min="4596" max="4596" width="9" style="4" bestFit="1" customWidth="1"/>
    <col min="4597" max="4597" width="8.85546875" style="4" customWidth="1"/>
    <col min="4598" max="4598" width="11.42578125" style="4" customWidth="1"/>
    <col min="4599" max="4616" width="8.85546875" style="4"/>
    <col min="4617" max="4617" width="14.28515625" style="4" customWidth="1"/>
    <col min="4618" max="4618" width="15.7109375" style="4" customWidth="1"/>
    <col min="4619" max="4845" width="8.85546875" style="4"/>
    <col min="4846" max="4846" width="12.7109375" style="4" customWidth="1"/>
    <col min="4847" max="4848" width="9" style="4" bestFit="1" customWidth="1"/>
    <col min="4849" max="4849" width="11.85546875" style="4" bestFit="1" customWidth="1"/>
    <col min="4850" max="4851" width="8.85546875" style="4"/>
    <col min="4852" max="4852" width="9" style="4" bestFit="1" customWidth="1"/>
    <col min="4853" max="4853" width="8.85546875" style="4" customWidth="1"/>
    <col min="4854" max="4854" width="11.42578125" style="4" customWidth="1"/>
    <col min="4855" max="4872" width="8.85546875" style="4"/>
    <col min="4873" max="4873" width="14.28515625" style="4" customWidth="1"/>
    <col min="4874" max="4874" width="15.7109375" style="4" customWidth="1"/>
    <col min="4875" max="5101" width="8.85546875" style="4"/>
    <col min="5102" max="5102" width="12.7109375" style="4" customWidth="1"/>
    <col min="5103" max="5104" width="9" style="4" bestFit="1" customWidth="1"/>
    <col min="5105" max="5105" width="11.85546875" style="4" bestFit="1" customWidth="1"/>
    <col min="5106" max="5107" width="8.85546875" style="4"/>
    <col min="5108" max="5108" width="9" style="4" bestFit="1" customWidth="1"/>
    <col min="5109" max="5109" width="8.85546875" style="4" customWidth="1"/>
    <col min="5110" max="5110" width="11.42578125" style="4" customWidth="1"/>
    <col min="5111" max="5128" width="8.85546875" style="4"/>
    <col min="5129" max="5129" width="14.28515625" style="4" customWidth="1"/>
    <col min="5130" max="5130" width="15.7109375" style="4" customWidth="1"/>
    <col min="5131" max="5357" width="8.85546875" style="4"/>
    <col min="5358" max="5358" width="12.7109375" style="4" customWidth="1"/>
    <col min="5359" max="5360" width="9" style="4" bestFit="1" customWidth="1"/>
    <col min="5361" max="5361" width="11.85546875" style="4" bestFit="1" customWidth="1"/>
    <col min="5362" max="5363" width="8.85546875" style="4"/>
    <col min="5364" max="5364" width="9" style="4" bestFit="1" customWidth="1"/>
    <col min="5365" max="5365" width="8.85546875" style="4" customWidth="1"/>
    <col min="5366" max="5366" width="11.42578125" style="4" customWidth="1"/>
    <col min="5367" max="5384" width="8.85546875" style="4"/>
    <col min="5385" max="5385" width="14.28515625" style="4" customWidth="1"/>
    <col min="5386" max="5386" width="15.7109375" style="4" customWidth="1"/>
    <col min="5387" max="5613" width="8.85546875" style="4"/>
    <col min="5614" max="5614" width="12.7109375" style="4" customWidth="1"/>
    <col min="5615" max="5616" width="9" style="4" bestFit="1" customWidth="1"/>
    <col min="5617" max="5617" width="11.85546875" style="4" bestFit="1" customWidth="1"/>
    <col min="5618" max="5619" width="8.85546875" style="4"/>
    <col min="5620" max="5620" width="9" style="4" bestFit="1" customWidth="1"/>
    <col min="5621" max="5621" width="8.85546875" style="4" customWidth="1"/>
    <col min="5622" max="5622" width="11.42578125" style="4" customWidth="1"/>
    <col min="5623" max="5640" width="8.85546875" style="4"/>
    <col min="5641" max="5641" width="14.28515625" style="4" customWidth="1"/>
    <col min="5642" max="5642" width="15.7109375" style="4" customWidth="1"/>
    <col min="5643" max="5869" width="8.85546875" style="4"/>
    <col min="5870" max="5870" width="12.7109375" style="4" customWidth="1"/>
    <col min="5871" max="5872" width="9" style="4" bestFit="1" customWidth="1"/>
    <col min="5873" max="5873" width="11.85546875" style="4" bestFit="1" customWidth="1"/>
    <col min="5874" max="5875" width="8.85546875" style="4"/>
    <col min="5876" max="5876" width="9" style="4" bestFit="1" customWidth="1"/>
    <col min="5877" max="5877" width="8.85546875" style="4" customWidth="1"/>
    <col min="5878" max="5878" width="11.42578125" style="4" customWidth="1"/>
    <col min="5879" max="5896" width="8.85546875" style="4"/>
    <col min="5897" max="5897" width="14.28515625" style="4" customWidth="1"/>
    <col min="5898" max="5898" width="15.7109375" style="4" customWidth="1"/>
    <col min="5899" max="6125" width="8.85546875" style="4"/>
    <col min="6126" max="6126" width="12.7109375" style="4" customWidth="1"/>
    <col min="6127" max="6128" width="9" style="4" bestFit="1" customWidth="1"/>
    <col min="6129" max="6129" width="11.85546875" style="4" bestFit="1" customWidth="1"/>
    <col min="6130" max="6131" width="8.85546875" style="4"/>
    <col min="6132" max="6132" width="9" style="4" bestFit="1" customWidth="1"/>
    <col min="6133" max="6133" width="8.85546875" style="4" customWidth="1"/>
    <col min="6134" max="6134" width="11.42578125" style="4" customWidth="1"/>
    <col min="6135" max="6152" width="8.85546875" style="4"/>
    <col min="6153" max="6153" width="14.28515625" style="4" customWidth="1"/>
    <col min="6154" max="6154" width="15.7109375" style="4" customWidth="1"/>
    <col min="6155" max="6381" width="8.85546875" style="4"/>
    <col min="6382" max="6382" width="12.7109375" style="4" customWidth="1"/>
    <col min="6383" max="6384" width="9" style="4" bestFit="1" customWidth="1"/>
    <col min="6385" max="6385" width="11.85546875" style="4" bestFit="1" customWidth="1"/>
    <col min="6386" max="6387" width="8.85546875" style="4"/>
    <col min="6388" max="6388" width="9" style="4" bestFit="1" customWidth="1"/>
    <col min="6389" max="6389" width="8.85546875" style="4" customWidth="1"/>
    <col min="6390" max="6390" width="11.42578125" style="4" customWidth="1"/>
    <col min="6391" max="6408" width="8.85546875" style="4"/>
    <col min="6409" max="6409" width="14.28515625" style="4" customWidth="1"/>
    <col min="6410" max="6410" width="15.7109375" style="4" customWidth="1"/>
    <col min="6411" max="6637" width="8.85546875" style="4"/>
    <col min="6638" max="6638" width="12.7109375" style="4" customWidth="1"/>
    <col min="6639" max="6640" width="9" style="4" bestFit="1" customWidth="1"/>
    <col min="6641" max="6641" width="11.85546875" style="4" bestFit="1" customWidth="1"/>
    <col min="6642" max="6643" width="8.85546875" style="4"/>
    <col min="6644" max="6644" width="9" style="4" bestFit="1" customWidth="1"/>
    <col min="6645" max="6645" width="8.85546875" style="4" customWidth="1"/>
    <col min="6646" max="6646" width="11.42578125" style="4" customWidth="1"/>
    <col min="6647" max="6664" width="8.85546875" style="4"/>
    <col min="6665" max="6665" width="14.28515625" style="4" customWidth="1"/>
    <col min="6666" max="6666" width="15.7109375" style="4" customWidth="1"/>
    <col min="6667" max="6893" width="8.85546875" style="4"/>
    <col min="6894" max="6894" width="12.7109375" style="4" customWidth="1"/>
    <col min="6895" max="6896" width="9" style="4" bestFit="1" customWidth="1"/>
    <col min="6897" max="6897" width="11.85546875" style="4" bestFit="1" customWidth="1"/>
    <col min="6898" max="6899" width="8.85546875" style="4"/>
    <col min="6900" max="6900" width="9" style="4" bestFit="1" customWidth="1"/>
    <col min="6901" max="6901" width="8.85546875" style="4" customWidth="1"/>
    <col min="6902" max="6902" width="11.42578125" style="4" customWidth="1"/>
    <col min="6903" max="6920" width="8.85546875" style="4"/>
    <col min="6921" max="6921" width="14.28515625" style="4" customWidth="1"/>
    <col min="6922" max="6922" width="15.7109375" style="4" customWidth="1"/>
    <col min="6923" max="7149" width="8.85546875" style="4"/>
    <col min="7150" max="7150" width="12.7109375" style="4" customWidth="1"/>
    <col min="7151" max="7152" width="9" style="4" bestFit="1" customWidth="1"/>
    <col min="7153" max="7153" width="11.85546875" style="4" bestFit="1" customWidth="1"/>
    <col min="7154" max="7155" width="8.85546875" style="4"/>
    <col min="7156" max="7156" width="9" style="4" bestFit="1" customWidth="1"/>
    <col min="7157" max="7157" width="8.85546875" style="4" customWidth="1"/>
    <col min="7158" max="7158" width="11.42578125" style="4" customWidth="1"/>
    <col min="7159" max="7176" width="8.85546875" style="4"/>
    <col min="7177" max="7177" width="14.28515625" style="4" customWidth="1"/>
    <col min="7178" max="7178" width="15.7109375" style="4" customWidth="1"/>
    <col min="7179" max="7405" width="8.85546875" style="4"/>
    <col min="7406" max="7406" width="12.7109375" style="4" customWidth="1"/>
    <col min="7407" max="7408" width="9" style="4" bestFit="1" customWidth="1"/>
    <col min="7409" max="7409" width="11.85546875" style="4" bestFit="1" customWidth="1"/>
    <col min="7410" max="7411" width="8.85546875" style="4"/>
    <col min="7412" max="7412" width="9" style="4" bestFit="1" customWidth="1"/>
    <col min="7413" max="7413" width="8.85546875" style="4" customWidth="1"/>
    <col min="7414" max="7414" width="11.42578125" style="4" customWidth="1"/>
    <col min="7415" max="7432" width="8.85546875" style="4"/>
    <col min="7433" max="7433" width="14.28515625" style="4" customWidth="1"/>
    <col min="7434" max="7434" width="15.7109375" style="4" customWidth="1"/>
    <col min="7435" max="7661" width="8.85546875" style="4"/>
    <col min="7662" max="7662" width="12.7109375" style="4" customWidth="1"/>
    <col min="7663" max="7664" width="9" style="4" bestFit="1" customWidth="1"/>
    <col min="7665" max="7665" width="11.85546875" style="4" bestFit="1" customWidth="1"/>
    <col min="7666" max="7667" width="8.85546875" style="4"/>
    <col min="7668" max="7668" width="9" style="4" bestFit="1" customWidth="1"/>
    <col min="7669" max="7669" width="8.85546875" style="4" customWidth="1"/>
    <col min="7670" max="7670" width="11.42578125" style="4" customWidth="1"/>
    <col min="7671" max="7688" width="8.85546875" style="4"/>
    <col min="7689" max="7689" width="14.28515625" style="4" customWidth="1"/>
    <col min="7690" max="7690" width="15.7109375" style="4" customWidth="1"/>
    <col min="7691" max="7917" width="8.85546875" style="4"/>
    <col min="7918" max="7918" width="12.7109375" style="4" customWidth="1"/>
    <col min="7919" max="7920" width="9" style="4" bestFit="1" customWidth="1"/>
    <col min="7921" max="7921" width="11.85546875" style="4" bestFit="1" customWidth="1"/>
    <col min="7922" max="7923" width="8.85546875" style="4"/>
    <col min="7924" max="7924" width="9" style="4" bestFit="1" customWidth="1"/>
    <col min="7925" max="7925" width="8.85546875" style="4" customWidth="1"/>
    <col min="7926" max="7926" width="11.42578125" style="4" customWidth="1"/>
    <col min="7927" max="7944" width="8.85546875" style="4"/>
    <col min="7945" max="7945" width="14.28515625" style="4" customWidth="1"/>
    <col min="7946" max="7946" width="15.7109375" style="4" customWidth="1"/>
    <col min="7947" max="8173" width="8.85546875" style="4"/>
    <col min="8174" max="8174" width="12.7109375" style="4" customWidth="1"/>
    <col min="8175" max="8176" width="9" style="4" bestFit="1" customWidth="1"/>
    <col min="8177" max="8177" width="11.85546875" style="4" bestFit="1" customWidth="1"/>
    <col min="8178" max="8179" width="8.85546875" style="4"/>
    <col min="8180" max="8180" width="9" style="4" bestFit="1" customWidth="1"/>
    <col min="8181" max="8181" width="8.85546875" style="4" customWidth="1"/>
    <col min="8182" max="8182" width="11.42578125" style="4" customWidth="1"/>
    <col min="8183" max="8200" width="8.85546875" style="4"/>
    <col min="8201" max="8201" width="14.28515625" style="4" customWidth="1"/>
    <col min="8202" max="8202" width="15.7109375" style="4" customWidth="1"/>
    <col min="8203" max="8429" width="8.85546875" style="4"/>
    <col min="8430" max="8430" width="12.7109375" style="4" customWidth="1"/>
    <col min="8431" max="8432" width="9" style="4" bestFit="1" customWidth="1"/>
    <col min="8433" max="8433" width="11.85546875" style="4" bestFit="1" customWidth="1"/>
    <col min="8434" max="8435" width="8.85546875" style="4"/>
    <col min="8436" max="8436" width="9" style="4" bestFit="1" customWidth="1"/>
    <col min="8437" max="8437" width="8.85546875" style="4" customWidth="1"/>
    <col min="8438" max="8438" width="11.42578125" style="4" customWidth="1"/>
    <col min="8439" max="8456" width="8.85546875" style="4"/>
    <col min="8457" max="8457" width="14.28515625" style="4" customWidth="1"/>
    <col min="8458" max="8458" width="15.7109375" style="4" customWidth="1"/>
    <col min="8459" max="8685" width="8.85546875" style="4"/>
    <col min="8686" max="8686" width="12.7109375" style="4" customWidth="1"/>
    <col min="8687" max="8688" width="9" style="4" bestFit="1" customWidth="1"/>
    <col min="8689" max="8689" width="11.85546875" style="4" bestFit="1" customWidth="1"/>
    <col min="8690" max="8691" width="8.85546875" style="4"/>
    <col min="8692" max="8692" width="9" style="4" bestFit="1" customWidth="1"/>
    <col min="8693" max="8693" width="8.85546875" style="4" customWidth="1"/>
    <col min="8694" max="8694" width="11.42578125" style="4" customWidth="1"/>
    <col min="8695" max="8712" width="8.85546875" style="4"/>
    <col min="8713" max="8713" width="14.28515625" style="4" customWidth="1"/>
    <col min="8714" max="8714" width="15.7109375" style="4" customWidth="1"/>
    <col min="8715" max="8941" width="8.85546875" style="4"/>
    <col min="8942" max="8942" width="12.7109375" style="4" customWidth="1"/>
    <col min="8943" max="8944" width="9" style="4" bestFit="1" customWidth="1"/>
    <col min="8945" max="8945" width="11.85546875" style="4" bestFit="1" customWidth="1"/>
    <col min="8946" max="8947" width="8.85546875" style="4"/>
    <col min="8948" max="8948" width="9" style="4" bestFit="1" customWidth="1"/>
    <col min="8949" max="8949" width="8.85546875" style="4" customWidth="1"/>
    <col min="8950" max="8950" width="11.42578125" style="4" customWidth="1"/>
    <col min="8951" max="8968" width="8.85546875" style="4"/>
    <col min="8969" max="8969" width="14.28515625" style="4" customWidth="1"/>
    <col min="8970" max="8970" width="15.7109375" style="4" customWidth="1"/>
    <col min="8971" max="9197" width="8.85546875" style="4"/>
    <col min="9198" max="9198" width="12.7109375" style="4" customWidth="1"/>
    <col min="9199" max="9200" width="9" style="4" bestFit="1" customWidth="1"/>
    <col min="9201" max="9201" width="11.85546875" style="4" bestFit="1" customWidth="1"/>
    <col min="9202" max="9203" width="8.85546875" style="4"/>
    <col min="9204" max="9204" width="9" style="4" bestFit="1" customWidth="1"/>
    <col min="9205" max="9205" width="8.85546875" style="4" customWidth="1"/>
    <col min="9206" max="9206" width="11.42578125" style="4" customWidth="1"/>
    <col min="9207" max="9224" width="8.85546875" style="4"/>
    <col min="9225" max="9225" width="14.28515625" style="4" customWidth="1"/>
    <col min="9226" max="9226" width="15.7109375" style="4" customWidth="1"/>
    <col min="9227" max="9453" width="8.85546875" style="4"/>
    <col min="9454" max="9454" width="12.7109375" style="4" customWidth="1"/>
    <col min="9455" max="9456" width="9" style="4" bestFit="1" customWidth="1"/>
    <col min="9457" max="9457" width="11.85546875" style="4" bestFit="1" customWidth="1"/>
    <col min="9458" max="9459" width="8.85546875" style="4"/>
    <col min="9460" max="9460" width="9" style="4" bestFit="1" customWidth="1"/>
    <col min="9461" max="9461" width="8.85546875" style="4" customWidth="1"/>
    <col min="9462" max="9462" width="11.42578125" style="4" customWidth="1"/>
    <col min="9463" max="9480" width="8.85546875" style="4"/>
    <col min="9481" max="9481" width="14.28515625" style="4" customWidth="1"/>
    <col min="9482" max="9482" width="15.7109375" style="4" customWidth="1"/>
    <col min="9483" max="9709" width="8.85546875" style="4"/>
    <col min="9710" max="9710" width="12.7109375" style="4" customWidth="1"/>
    <col min="9711" max="9712" width="9" style="4" bestFit="1" customWidth="1"/>
    <col min="9713" max="9713" width="11.85546875" style="4" bestFit="1" customWidth="1"/>
    <col min="9714" max="9715" width="8.85546875" style="4"/>
    <col min="9716" max="9716" width="9" style="4" bestFit="1" customWidth="1"/>
    <col min="9717" max="9717" width="8.85546875" style="4" customWidth="1"/>
    <col min="9718" max="9718" width="11.42578125" style="4" customWidth="1"/>
    <col min="9719" max="9736" width="8.85546875" style="4"/>
    <col min="9737" max="9737" width="14.28515625" style="4" customWidth="1"/>
    <col min="9738" max="9738" width="15.7109375" style="4" customWidth="1"/>
    <col min="9739" max="9965" width="8.85546875" style="4"/>
    <col min="9966" max="9966" width="12.7109375" style="4" customWidth="1"/>
    <col min="9967" max="9968" width="9" style="4" bestFit="1" customWidth="1"/>
    <col min="9969" max="9969" width="11.85546875" style="4" bestFit="1" customWidth="1"/>
    <col min="9970" max="9971" width="8.85546875" style="4"/>
    <col min="9972" max="9972" width="9" style="4" bestFit="1" customWidth="1"/>
    <col min="9973" max="9973" width="8.85546875" style="4" customWidth="1"/>
    <col min="9974" max="9974" width="11.42578125" style="4" customWidth="1"/>
    <col min="9975" max="9992" width="8.85546875" style="4"/>
    <col min="9993" max="9993" width="14.28515625" style="4" customWidth="1"/>
    <col min="9994" max="9994" width="15.7109375" style="4" customWidth="1"/>
    <col min="9995" max="10221" width="8.85546875" style="4"/>
    <col min="10222" max="10222" width="12.7109375" style="4" customWidth="1"/>
    <col min="10223" max="10224" width="9" style="4" bestFit="1" customWidth="1"/>
    <col min="10225" max="10225" width="11.85546875" style="4" bestFit="1" customWidth="1"/>
    <col min="10226" max="10227" width="8.85546875" style="4"/>
    <col min="10228" max="10228" width="9" style="4" bestFit="1" customWidth="1"/>
    <col min="10229" max="10229" width="8.85546875" style="4" customWidth="1"/>
    <col min="10230" max="10230" width="11.42578125" style="4" customWidth="1"/>
    <col min="10231" max="10248" width="8.85546875" style="4"/>
    <col min="10249" max="10249" width="14.28515625" style="4" customWidth="1"/>
    <col min="10250" max="10250" width="15.7109375" style="4" customWidth="1"/>
    <col min="10251" max="10477" width="8.85546875" style="4"/>
    <col min="10478" max="10478" width="12.7109375" style="4" customWidth="1"/>
    <col min="10479" max="10480" width="9" style="4" bestFit="1" customWidth="1"/>
    <col min="10481" max="10481" width="11.85546875" style="4" bestFit="1" customWidth="1"/>
    <col min="10482" max="10483" width="8.85546875" style="4"/>
    <col min="10484" max="10484" width="9" style="4" bestFit="1" customWidth="1"/>
    <col min="10485" max="10485" width="8.85546875" style="4" customWidth="1"/>
    <col min="10486" max="10486" width="11.42578125" style="4" customWidth="1"/>
    <col min="10487" max="10504" width="8.85546875" style="4"/>
    <col min="10505" max="10505" width="14.28515625" style="4" customWidth="1"/>
    <col min="10506" max="10506" width="15.7109375" style="4" customWidth="1"/>
    <col min="10507" max="10733" width="8.85546875" style="4"/>
    <col min="10734" max="10734" width="12.7109375" style="4" customWidth="1"/>
    <col min="10735" max="10736" width="9" style="4" bestFit="1" customWidth="1"/>
    <col min="10737" max="10737" width="11.85546875" style="4" bestFit="1" customWidth="1"/>
    <col min="10738" max="10739" width="8.85546875" style="4"/>
    <col min="10740" max="10740" width="9" style="4" bestFit="1" customWidth="1"/>
    <col min="10741" max="10741" width="8.85546875" style="4" customWidth="1"/>
    <col min="10742" max="10742" width="11.42578125" style="4" customWidth="1"/>
    <col min="10743" max="10760" width="8.85546875" style="4"/>
    <col min="10761" max="10761" width="14.28515625" style="4" customWidth="1"/>
    <col min="10762" max="10762" width="15.7109375" style="4" customWidth="1"/>
    <col min="10763" max="10989" width="8.85546875" style="4"/>
    <col min="10990" max="10990" width="12.7109375" style="4" customWidth="1"/>
    <col min="10991" max="10992" width="9" style="4" bestFit="1" customWidth="1"/>
    <col min="10993" max="10993" width="11.85546875" style="4" bestFit="1" customWidth="1"/>
    <col min="10994" max="10995" width="8.85546875" style="4"/>
    <col min="10996" max="10996" width="9" style="4" bestFit="1" customWidth="1"/>
    <col min="10997" max="10997" width="8.85546875" style="4" customWidth="1"/>
    <col min="10998" max="10998" width="11.42578125" style="4" customWidth="1"/>
    <col min="10999" max="11016" width="8.85546875" style="4"/>
    <col min="11017" max="11017" width="14.28515625" style="4" customWidth="1"/>
    <col min="11018" max="11018" width="15.7109375" style="4" customWidth="1"/>
    <col min="11019" max="11245" width="8.85546875" style="4"/>
    <col min="11246" max="11246" width="12.7109375" style="4" customWidth="1"/>
    <col min="11247" max="11248" width="9" style="4" bestFit="1" customWidth="1"/>
    <col min="11249" max="11249" width="11.85546875" style="4" bestFit="1" customWidth="1"/>
    <col min="11250" max="11251" width="8.85546875" style="4"/>
    <col min="11252" max="11252" width="9" style="4" bestFit="1" customWidth="1"/>
    <col min="11253" max="11253" width="8.85546875" style="4" customWidth="1"/>
    <col min="11254" max="11254" width="11.42578125" style="4" customWidth="1"/>
    <col min="11255" max="11272" width="8.85546875" style="4"/>
    <col min="11273" max="11273" width="14.28515625" style="4" customWidth="1"/>
    <col min="11274" max="11274" width="15.7109375" style="4" customWidth="1"/>
    <col min="11275" max="11501" width="8.85546875" style="4"/>
    <col min="11502" max="11502" width="12.7109375" style="4" customWidth="1"/>
    <col min="11503" max="11504" width="9" style="4" bestFit="1" customWidth="1"/>
    <col min="11505" max="11505" width="11.85546875" style="4" bestFit="1" customWidth="1"/>
    <col min="11506" max="11507" width="8.85546875" style="4"/>
    <col min="11508" max="11508" width="9" style="4" bestFit="1" customWidth="1"/>
    <col min="11509" max="11509" width="8.85546875" style="4" customWidth="1"/>
    <col min="11510" max="11510" width="11.42578125" style="4" customWidth="1"/>
    <col min="11511" max="11528" width="8.85546875" style="4"/>
    <col min="11529" max="11529" width="14.28515625" style="4" customWidth="1"/>
    <col min="11530" max="11530" width="15.7109375" style="4" customWidth="1"/>
    <col min="11531" max="11757" width="8.85546875" style="4"/>
    <col min="11758" max="11758" width="12.7109375" style="4" customWidth="1"/>
    <col min="11759" max="11760" width="9" style="4" bestFit="1" customWidth="1"/>
    <col min="11761" max="11761" width="11.85546875" style="4" bestFit="1" customWidth="1"/>
    <col min="11762" max="11763" width="8.85546875" style="4"/>
    <col min="11764" max="11764" width="9" style="4" bestFit="1" customWidth="1"/>
    <col min="11765" max="11765" width="8.85546875" style="4" customWidth="1"/>
    <col min="11766" max="11766" width="11.42578125" style="4" customWidth="1"/>
    <col min="11767" max="11784" width="8.85546875" style="4"/>
    <col min="11785" max="11785" width="14.28515625" style="4" customWidth="1"/>
    <col min="11786" max="11786" width="15.7109375" style="4" customWidth="1"/>
    <col min="11787" max="12013" width="8.85546875" style="4"/>
    <col min="12014" max="12014" width="12.7109375" style="4" customWidth="1"/>
    <col min="12015" max="12016" width="9" style="4" bestFit="1" customWidth="1"/>
    <col min="12017" max="12017" width="11.85546875" style="4" bestFit="1" customWidth="1"/>
    <col min="12018" max="12019" width="8.85546875" style="4"/>
    <col min="12020" max="12020" width="9" style="4" bestFit="1" customWidth="1"/>
    <col min="12021" max="12021" width="8.85546875" style="4" customWidth="1"/>
    <col min="12022" max="12022" width="11.42578125" style="4" customWidth="1"/>
    <col min="12023" max="12040" width="8.85546875" style="4"/>
    <col min="12041" max="12041" width="14.28515625" style="4" customWidth="1"/>
    <col min="12042" max="12042" width="15.7109375" style="4" customWidth="1"/>
    <col min="12043" max="12269" width="8.85546875" style="4"/>
    <col min="12270" max="12270" width="12.7109375" style="4" customWidth="1"/>
    <col min="12271" max="12272" width="9" style="4" bestFit="1" customWidth="1"/>
    <col min="12273" max="12273" width="11.85546875" style="4" bestFit="1" customWidth="1"/>
    <col min="12274" max="12275" width="8.85546875" style="4"/>
    <col min="12276" max="12276" width="9" style="4" bestFit="1" customWidth="1"/>
    <col min="12277" max="12277" width="8.85546875" style="4" customWidth="1"/>
    <col min="12278" max="12278" width="11.42578125" style="4" customWidth="1"/>
    <col min="12279" max="12296" width="8.85546875" style="4"/>
    <col min="12297" max="12297" width="14.28515625" style="4" customWidth="1"/>
    <col min="12298" max="12298" width="15.7109375" style="4" customWidth="1"/>
    <col min="12299" max="12525" width="8.85546875" style="4"/>
    <col min="12526" max="12526" width="12.7109375" style="4" customWidth="1"/>
    <col min="12527" max="12528" width="9" style="4" bestFit="1" customWidth="1"/>
    <col min="12529" max="12529" width="11.85546875" style="4" bestFit="1" customWidth="1"/>
    <col min="12530" max="12531" width="8.85546875" style="4"/>
    <col min="12532" max="12532" width="9" style="4" bestFit="1" customWidth="1"/>
    <col min="12533" max="12533" width="8.85546875" style="4" customWidth="1"/>
    <col min="12534" max="12534" width="11.42578125" style="4" customWidth="1"/>
    <col min="12535" max="12552" width="8.85546875" style="4"/>
    <col min="12553" max="12553" width="14.28515625" style="4" customWidth="1"/>
    <col min="12554" max="12554" width="15.7109375" style="4" customWidth="1"/>
    <col min="12555" max="12781" width="8.85546875" style="4"/>
    <col min="12782" max="12782" width="12.7109375" style="4" customWidth="1"/>
    <col min="12783" max="12784" width="9" style="4" bestFit="1" customWidth="1"/>
    <col min="12785" max="12785" width="11.85546875" style="4" bestFit="1" customWidth="1"/>
    <col min="12786" max="12787" width="8.85546875" style="4"/>
    <col min="12788" max="12788" width="9" style="4" bestFit="1" customWidth="1"/>
    <col min="12789" max="12789" width="8.85546875" style="4" customWidth="1"/>
    <col min="12790" max="12790" width="11.42578125" style="4" customWidth="1"/>
    <col min="12791" max="12808" width="8.85546875" style="4"/>
    <col min="12809" max="12809" width="14.28515625" style="4" customWidth="1"/>
    <col min="12810" max="12810" width="15.7109375" style="4" customWidth="1"/>
    <col min="12811" max="13037" width="8.85546875" style="4"/>
    <col min="13038" max="13038" width="12.7109375" style="4" customWidth="1"/>
    <col min="13039" max="13040" width="9" style="4" bestFit="1" customWidth="1"/>
    <col min="13041" max="13041" width="11.85546875" style="4" bestFit="1" customWidth="1"/>
    <col min="13042" max="13043" width="8.85546875" style="4"/>
    <col min="13044" max="13044" width="9" style="4" bestFit="1" customWidth="1"/>
    <col min="13045" max="13045" width="8.85546875" style="4" customWidth="1"/>
    <col min="13046" max="13046" width="11.42578125" style="4" customWidth="1"/>
    <col min="13047" max="13064" width="8.85546875" style="4"/>
    <col min="13065" max="13065" width="14.28515625" style="4" customWidth="1"/>
    <col min="13066" max="13066" width="15.7109375" style="4" customWidth="1"/>
    <col min="13067" max="13293" width="8.85546875" style="4"/>
    <col min="13294" max="13294" width="12.7109375" style="4" customWidth="1"/>
    <col min="13295" max="13296" width="9" style="4" bestFit="1" customWidth="1"/>
    <col min="13297" max="13297" width="11.85546875" style="4" bestFit="1" customWidth="1"/>
    <col min="13298" max="13299" width="8.85546875" style="4"/>
    <col min="13300" max="13300" width="9" style="4" bestFit="1" customWidth="1"/>
    <col min="13301" max="13301" width="8.85546875" style="4" customWidth="1"/>
    <col min="13302" max="13302" width="11.42578125" style="4" customWidth="1"/>
    <col min="13303" max="13320" width="8.85546875" style="4"/>
    <col min="13321" max="13321" width="14.28515625" style="4" customWidth="1"/>
    <col min="13322" max="13322" width="15.7109375" style="4" customWidth="1"/>
    <col min="13323" max="13549" width="8.85546875" style="4"/>
    <col min="13550" max="13550" width="12.7109375" style="4" customWidth="1"/>
    <col min="13551" max="13552" width="9" style="4" bestFit="1" customWidth="1"/>
    <col min="13553" max="13553" width="11.85546875" style="4" bestFit="1" customWidth="1"/>
    <col min="13554" max="13555" width="8.85546875" style="4"/>
    <col min="13556" max="13556" width="9" style="4" bestFit="1" customWidth="1"/>
    <col min="13557" max="13557" width="8.85546875" style="4" customWidth="1"/>
    <col min="13558" max="13558" width="11.42578125" style="4" customWidth="1"/>
    <col min="13559" max="13576" width="8.85546875" style="4"/>
    <col min="13577" max="13577" width="14.28515625" style="4" customWidth="1"/>
    <col min="13578" max="13578" width="15.7109375" style="4" customWidth="1"/>
    <col min="13579" max="13805" width="8.85546875" style="4"/>
    <col min="13806" max="13806" width="12.7109375" style="4" customWidth="1"/>
    <col min="13807" max="13808" width="9" style="4" bestFit="1" customWidth="1"/>
    <col min="13809" max="13809" width="11.85546875" style="4" bestFit="1" customWidth="1"/>
    <col min="13810" max="13811" width="8.85546875" style="4"/>
    <col min="13812" max="13812" width="9" style="4" bestFit="1" customWidth="1"/>
    <col min="13813" max="13813" width="8.85546875" style="4" customWidth="1"/>
    <col min="13814" max="13814" width="11.42578125" style="4" customWidth="1"/>
    <col min="13815" max="13832" width="8.85546875" style="4"/>
    <col min="13833" max="13833" width="14.28515625" style="4" customWidth="1"/>
    <col min="13834" max="13834" width="15.7109375" style="4" customWidth="1"/>
    <col min="13835" max="14061" width="8.85546875" style="4"/>
    <col min="14062" max="14062" width="12.7109375" style="4" customWidth="1"/>
    <col min="14063" max="14064" width="9" style="4" bestFit="1" customWidth="1"/>
    <col min="14065" max="14065" width="11.85546875" style="4" bestFit="1" customWidth="1"/>
    <col min="14066" max="14067" width="8.85546875" style="4"/>
    <col min="14068" max="14068" width="9" style="4" bestFit="1" customWidth="1"/>
    <col min="14069" max="14069" width="8.85546875" style="4" customWidth="1"/>
    <col min="14070" max="14070" width="11.42578125" style="4" customWidth="1"/>
    <col min="14071" max="14088" width="8.85546875" style="4"/>
    <col min="14089" max="14089" width="14.28515625" style="4" customWidth="1"/>
    <col min="14090" max="14090" width="15.7109375" style="4" customWidth="1"/>
    <col min="14091" max="14317" width="8.85546875" style="4"/>
    <col min="14318" max="14318" width="12.7109375" style="4" customWidth="1"/>
    <col min="14319" max="14320" width="9" style="4" bestFit="1" customWidth="1"/>
    <col min="14321" max="14321" width="11.85546875" style="4" bestFit="1" customWidth="1"/>
    <col min="14322" max="14323" width="8.85546875" style="4"/>
    <col min="14324" max="14324" width="9" style="4" bestFit="1" customWidth="1"/>
    <col min="14325" max="14325" width="8.85546875" style="4" customWidth="1"/>
    <col min="14326" max="14326" width="11.42578125" style="4" customWidth="1"/>
    <col min="14327" max="14344" width="8.85546875" style="4"/>
    <col min="14345" max="14345" width="14.28515625" style="4" customWidth="1"/>
    <col min="14346" max="14346" width="15.7109375" style="4" customWidth="1"/>
    <col min="14347" max="14573" width="8.85546875" style="4"/>
    <col min="14574" max="14574" width="12.7109375" style="4" customWidth="1"/>
    <col min="14575" max="14576" width="9" style="4" bestFit="1" customWidth="1"/>
    <col min="14577" max="14577" width="11.85546875" style="4" bestFit="1" customWidth="1"/>
    <col min="14578" max="14579" width="8.85546875" style="4"/>
    <col min="14580" max="14580" width="9" style="4" bestFit="1" customWidth="1"/>
    <col min="14581" max="14581" width="8.85546875" style="4" customWidth="1"/>
    <col min="14582" max="14582" width="11.42578125" style="4" customWidth="1"/>
    <col min="14583" max="14600" width="8.85546875" style="4"/>
    <col min="14601" max="14601" width="14.28515625" style="4" customWidth="1"/>
    <col min="14602" max="14602" width="15.7109375" style="4" customWidth="1"/>
    <col min="14603" max="14829" width="8.85546875" style="4"/>
    <col min="14830" max="14830" width="12.7109375" style="4" customWidth="1"/>
    <col min="14831" max="14832" width="9" style="4" bestFit="1" customWidth="1"/>
    <col min="14833" max="14833" width="11.85546875" style="4" bestFit="1" customWidth="1"/>
    <col min="14834" max="14835" width="8.85546875" style="4"/>
    <col min="14836" max="14836" width="9" style="4" bestFit="1" customWidth="1"/>
    <col min="14837" max="14837" width="8.85546875" style="4" customWidth="1"/>
    <col min="14838" max="14838" width="11.42578125" style="4" customWidth="1"/>
    <col min="14839" max="14856" width="8.85546875" style="4"/>
    <col min="14857" max="14857" width="14.28515625" style="4" customWidth="1"/>
    <col min="14858" max="14858" width="15.7109375" style="4" customWidth="1"/>
    <col min="14859" max="15085" width="8.85546875" style="4"/>
    <col min="15086" max="15086" width="12.7109375" style="4" customWidth="1"/>
    <col min="15087" max="15088" width="9" style="4" bestFit="1" customWidth="1"/>
    <col min="15089" max="15089" width="11.85546875" style="4" bestFit="1" customWidth="1"/>
    <col min="15090" max="15091" width="8.85546875" style="4"/>
    <col min="15092" max="15092" width="9" style="4" bestFit="1" customWidth="1"/>
    <col min="15093" max="15093" width="8.85546875" style="4" customWidth="1"/>
    <col min="15094" max="15094" width="11.42578125" style="4" customWidth="1"/>
    <col min="15095" max="15112" width="8.85546875" style="4"/>
    <col min="15113" max="15113" width="14.28515625" style="4" customWidth="1"/>
    <col min="15114" max="15114" width="15.7109375" style="4" customWidth="1"/>
    <col min="15115" max="15341" width="8.85546875" style="4"/>
    <col min="15342" max="15342" width="12.7109375" style="4" customWidth="1"/>
    <col min="15343" max="15344" width="9" style="4" bestFit="1" customWidth="1"/>
    <col min="15345" max="15345" width="11.85546875" style="4" bestFit="1" customWidth="1"/>
    <col min="15346" max="15347" width="8.85546875" style="4"/>
    <col min="15348" max="15348" width="9" style="4" bestFit="1" customWidth="1"/>
    <col min="15349" max="15349" width="8.85546875" style="4" customWidth="1"/>
    <col min="15350" max="15350" width="11.42578125" style="4" customWidth="1"/>
    <col min="15351" max="15368" width="8.85546875" style="4"/>
    <col min="15369" max="15369" width="14.28515625" style="4" customWidth="1"/>
    <col min="15370" max="15370" width="15.7109375" style="4" customWidth="1"/>
    <col min="15371" max="15597" width="8.85546875" style="4"/>
    <col min="15598" max="15598" width="12.7109375" style="4" customWidth="1"/>
    <col min="15599" max="15600" width="9" style="4" bestFit="1" customWidth="1"/>
    <col min="15601" max="15601" width="11.85546875" style="4" bestFit="1" customWidth="1"/>
    <col min="15602" max="15603" width="8.85546875" style="4"/>
    <col min="15604" max="15604" width="9" style="4" bestFit="1" customWidth="1"/>
    <col min="15605" max="15605" width="8.85546875" style="4" customWidth="1"/>
    <col min="15606" max="15606" width="11.42578125" style="4" customWidth="1"/>
    <col min="15607" max="15624" width="8.85546875" style="4"/>
    <col min="15625" max="15625" width="14.28515625" style="4" customWidth="1"/>
    <col min="15626" max="15626" width="15.7109375" style="4" customWidth="1"/>
    <col min="15627" max="15853" width="8.85546875" style="4"/>
    <col min="15854" max="15854" width="12.7109375" style="4" customWidth="1"/>
    <col min="15855" max="15856" width="9" style="4" bestFit="1" customWidth="1"/>
    <col min="15857" max="15857" width="11.85546875" style="4" bestFit="1" customWidth="1"/>
    <col min="15858" max="15859" width="8.85546875" style="4"/>
    <col min="15860" max="15860" width="9" style="4" bestFit="1" customWidth="1"/>
    <col min="15861" max="15861" width="8.85546875" style="4" customWidth="1"/>
    <col min="15862" max="15862" width="11.42578125" style="4" customWidth="1"/>
    <col min="15863" max="15880" width="8.85546875" style="4"/>
    <col min="15881" max="15881" width="14.28515625" style="4" customWidth="1"/>
    <col min="15882" max="15882" width="15.7109375" style="4" customWidth="1"/>
    <col min="15883" max="16109" width="8.85546875" style="4"/>
    <col min="16110" max="16110" width="12.7109375" style="4" customWidth="1"/>
    <col min="16111" max="16112" width="9" style="4" bestFit="1" customWidth="1"/>
    <col min="16113" max="16113" width="11.85546875" style="4" bestFit="1" customWidth="1"/>
    <col min="16114" max="16115" width="8.85546875" style="4"/>
    <col min="16116" max="16116" width="9" style="4" bestFit="1" customWidth="1"/>
    <col min="16117" max="16117" width="8.85546875" style="4" customWidth="1"/>
    <col min="16118" max="16118" width="11.42578125" style="4" customWidth="1"/>
    <col min="16119" max="16136" width="8.85546875" style="4"/>
    <col min="16137" max="16137" width="14.28515625" style="4" customWidth="1"/>
    <col min="16138" max="16138" width="15.7109375" style="4" customWidth="1"/>
    <col min="16139" max="16384" width="8.85546875" style="4"/>
  </cols>
  <sheetData>
    <row r="1" spans="1:118" ht="18.75" thickTop="1">
      <c r="A1" s="1"/>
      <c r="B1" s="2"/>
      <c r="C1" s="2"/>
      <c r="D1" s="628"/>
      <c r="E1" s="628"/>
      <c r="F1" s="628"/>
      <c r="G1" s="628"/>
      <c r="H1" s="2"/>
      <c r="I1" s="2"/>
      <c r="J1" s="3"/>
    </row>
    <row r="2" spans="1:118" ht="18">
      <c r="A2" s="5"/>
      <c r="D2" s="629" t="s">
        <v>53</v>
      </c>
      <c r="E2" s="629"/>
      <c r="F2" s="629"/>
      <c r="G2" s="629"/>
      <c r="J2" s="6"/>
    </row>
    <row r="3" spans="1:118" ht="12.75" thickBot="1">
      <c r="A3" s="7"/>
      <c r="B3" s="8"/>
      <c r="C3" s="8"/>
      <c r="D3" s="8"/>
      <c r="E3" s="8"/>
      <c r="F3" s="8"/>
      <c r="G3" s="8"/>
      <c r="H3" s="8"/>
      <c r="I3" s="8"/>
      <c r="J3" s="9"/>
    </row>
    <row r="4" spans="1:118" ht="18.600000000000001" customHeight="1" thickTop="1">
      <c r="A4" s="630" t="s">
        <v>141</v>
      </c>
      <c r="B4" s="630"/>
      <c r="C4" s="630"/>
      <c r="D4" s="630"/>
      <c r="E4" s="630"/>
      <c r="F4" s="630"/>
      <c r="G4" s="630"/>
      <c r="H4" s="630"/>
      <c r="I4" s="630"/>
      <c r="J4" s="630"/>
    </row>
    <row r="5" spans="1:118">
      <c r="A5" s="631" t="s">
        <v>614</v>
      </c>
      <c r="B5" s="631"/>
      <c r="C5" s="631"/>
      <c r="D5" s="631"/>
      <c r="E5" s="631"/>
      <c r="F5" s="631"/>
      <c r="G5" s="631"/>
      <c r="H5" s="631"/>
      <c r="I5" s="631"/>
      <c r="J5" s="631"/>
    </row>
    <row r="6" spans="1:118">
      <c r="A6" s="631" t="s">
        <v>142</v>
      </c>
      <c r="B6" s="631"/>
      <c r="C6" s="631"/>
      <c r="D6" s="631"/>
      <c r="E6" s="631"/>
      <c r="F6" s="631"/>
      <c r="G6" s="631"/>
      <c r="H6" s="631"/>
      <c r="I6" s="631"/>
      <c r="J6" s="631"/>
    </row>
    <row r="7" spans="1:118">
      <c r="A7" s="10" t="s">
        <v>143</v>
      </c>
      <c r="B7" s="11">
        <f ca="1">TODAY()</f>
        <v>45300</v>
      </c>
      <c r="C7" s="10"/>
      <c r="D7" s="10"/>
      <c r="E7" s="10"/>
      <c r="F7" s="10"/>
      <c r="G7" s="10"/>
      <c r="H7" s="10"/>
      <c r="I7" s="10"/>
      <c r="J7" s="10"/>
    </row>
    <row r="8" spans="1:118" s="33" customFormat="1">
      <c r="A8" s="625" t="s">
        <v>144</v>
      </c>
      <c r="B8" s="626"/>
      <c r="C8" s="626"/>
      <c r="D8" s="626"/>
      <c r="E8" s="626"/>
      <c r="F8" s="626"/>
      <c r="G8" s="626"/>
      <c r="H8" s="626"/>
      <c r="I8" s="626"/>
      <c r="J8" s="627"/>
      <c r="K8" s="34"/>
      <c r="L8" s="34"/>
      <c r="M8" s="34"/>
      <c r="N8" s="34"/>
      <c r="O8" s="34"/>
      <c r="P8" s="34"/>
      <c r="Q8" s="34"/>
      <c r="R8" s="34"/>
      <c r="S8" s="34"/>
      <c r="T8" s="34"/>
      <c r="U8" s="34"/>
      <c r="V8" s="34"/>
      <c r="W8" s="34"/>
      <c r="X8" s="34"/>
      <c r="Y8" s="34"/>
      <c r="Z8" s="34"/>
      <c r="AA8" s="34"/>
      <c r="AB8" s="34"/>
      <c r="AC8" s="34"/>
      <c r="AD8" s="34"/>
      <c r="AE8" s="34"/>
      <c r="AF8" s="34"/>
      <c r="AG8" s="34"/>
      <c r="AH8" s="34"/>
      <c r="AI8" s="34"/>
      <c r="AJ8" s="34"/>
      <c r="AK8" s="34"/>
      <c r="AL8" s="34"/>
      <c r="AM8" s="34"/>
      <c r="AN8" s="34"/>
      <c r="AO8" s="34"/>
      <c r="AP8" s="34"/>
      <c r="AQ8" s="34"/>
      <c r="AR8" s="34"/>
      <c r="AS8" s="34"/>
      <c r="AT8" s="34"/>
      <c r="AU8" s="34"/>
      <c r="AV8" s="34"/>
      <c r="AW8" s="34"/>
      <c r="AX8" s="34"/>
      <c r="AY8" s="34"/>
      <c r="AZ8" s="34"/>
      <c r="BA8" s="34"/>
      <c r="BB8" s="34"/>
      <c r="BC8" s="34"/>
      <c r="BD8" s="34"/>
      <c r="BE8" s="34"/>
      <c r="BF8" s="34"/>
      <c r="BG8" s="34"/>
      <c r="BH8" s="34"/>
      <c r="BI8" s="34"/>
      <c r="BJ8" s="34"/>
      <c r="BK8" s="34"/>
      <c r="BL8" s="34"/>
      <c r="BM8" s="34"/>
      <c r="BN8" s="34"/>
      <c r="BO8" s="34"/>
      <c r="BP8" s="34"/>
      <c r="BQ8" s="34"/>
      <c r="BR8" s="34"/>
      <c r="BS8" s="34"/>
      <c r="BT8" s="34"/>
      <c r="BU8" s="34"/>
      <c r="BV8" s="34"/>
      <c r="BW8" s="34"/>
      <c r="BX8" s="34"/>
      <c r="BY8" s="34"/>
      <c r="BZ8" s="34"/>
      <c r="CA8" s="34"/>
      <c r="CB8" s="34"/>
      <c r="CC8" s="34"/>
      <c r="CD8" s="34"/>
      <c r="CE8" s="34"/>
      <c r="CF8" s="34"/>
      <c r="CG8" s="34"/>
      <c r="CH8" s="34"/>
      <c r="CI8" s="34"/>
      <c r="CJ8" s="34"/>
      <c r="CK8" s="34"/>
      <c r="CL8" s="34"/>
      <c r="CM8" s="34"/>
      <c r="CN8" s="34"/>
      <c r="CO8" s="34"/>
      <c r="CP8" s="34"/>
      <c r="CQ8" s="34"/>
      <c r="CR8" s="34"/>
      <c r="CS8" s="34"/>
      <c r="CT8" s="34"/>
      <c r="CU8" s="34"/>
      <c r="CV8" s="34"/>
      <c r="CW8" s="34"/>
      <c r="CX8" s="34"/>
      <c r="CY8" s="34"/>
      <c r="CZ8" s="34"/>
      <c r="DA8" s="34"/>
      <c r="DB8" s="34"/>
      <c r="DC8" s="34"/>
      <c r="DD8" s="34"/>
      <c r="DE8" s="34"/>
      <c r="DF8" s="34"/>
      <c r="DG8" s="34"/>
      <c r="DH8" s="34"/>
      <c r="DI8" s="34"/>
      <c r="DJ8" s="34"/>
      <c r="DK8" s="34"/>
      <c r="DL8" s="34"/>
      <c r="DM8" s="34"/>
      <c r="DN8" s="34"/>
    </row>
    <row r="9" spans="1:118" ht="24">
      <c r="A9" s="12" t="s">
        <v>0</v>
      </c>
      <c r="B9" s="634" t="s">
        <v>1</v>
      </c>
      <c r="C9" s="635"/>
      <c r="D9" s="635"/>
      <c r="E9" s="635"/>
      <c r="F9" s="636"/>
      <c r="G9" s="12" t="s">
        <v>2</v>
      </c>
      <c r="H9" s="637" t="s">
        <v>145</v>
      </c>
      <c r="I9" s="638"/>
      <c r="J9" s="13" t="s">
        <v>146</v>
      </c>
    </row>
    <row r="10" spans="1:118" ht="26.25" customHeight="1">
      <c r="A10" s="14" t="str">
        <f>D2</f>
        <v>80-10050</v>
      </c>
      <c r="B10" s="639" t="e">
        <f>VLOOKUP($A$10,'Price List'!$B$5:$G$157,2,FALSE)</f>
        <v>#N/A</v>
      </c>
      <c r="C10" s="640"/>
      <c r="D10" s="640"/>
      <c r="E10" s="640"/>
      <c r="F10" s="641"/>
      <c r="G10" s="15" t="e">
        <f>VLOOKUP($A$10,'Price List'!$B$5:$G$157,3,FALSE)</f>
        <v>#N/A</v>
      </c>
      <c r="H10" s="642" t="e">
        <f>VLOOKUP($A$10,'Price List'!$B$5:$G$157,6,FALSE)</f>
        <v>#N/A</v>
      </c>
      <c r="I10" s="643"/>
      <c r="J10" s="15" t="e">
        <f>VLOOKUP(A10,#REF!,5,FALSE)</f>
        <v>#REF!</v>
      </c>
    </row>
    <row r="11" spans="1:118" hidden="1">
      <c r="A11" s="644" t="s">
        <v>147</v>
      </c>
      <c r="B11" s="644"/>
      <c r="C11" s="644"/>
      <c r="D11" s="644"/>
      <c r="E11" s="644"/>
      <c r="F11" s="644"/>
      <c r="G11" s="644"/>
      <c r="H11" s="644"/>
      <c r="I11" s="644"/>
      <c r="J11" s="644"/>
    </row>
    <row r="12" spans="1:118">
      <c r="A12" s="645" t="s">
        <v>442</v>
      </c>
      <c r="B12" s="645"/>
      <c r="C12" s="645"/>
      <c r="D12" s="645"/>
      <c r="E12" s="645"/>
      <c r="F12" s="645" t="s">
        <v>149</v>
      </c>
      <c r="G12" s="645"/>
      <c r="H12" s="645"/>
      <c r="I12" s="645"/>
      <c r="J12" s="645"/>
    </row>
    <row r="13" spans="1:118" ht="281.25" customHeight="1">
      <c r="A13" s="646" t="e">
        <f>VLOOKUP($A$10,#REF!,29,FALSE)</f>
        <v>#REF!</v>
      </c>
      <c r="B13" s="647"/>
      <c r="C13" s="647"/>
      <c r="D13" s="647"/>
      <c r="E13" s="648"/>
      <c r="F13" s="646" t="e">
        <f>VLOOKUP($A$10,#REF!,31,FALSE)</f>
        <v>#REF!</v>
      </c>
      <c r="G13" s="647"/>
      <c r="H13" s="647"/>
      <c r="I13" s="647"/>
      <c r="J13" s="648"/>
    </row>
    <row r="14" spans="1:118" s="33" customFormat="1" hidden="1">
      <c r="A14" s="649" t="s">
        <v>150</v>
      </c>
      <c r="B14" s="649"/>
      <c r="C14" s="649"/>
      <c r="D14" s="649"/>
      <c r="E14" s="649"/>
      <c r="F14" s="649"/>
      <c r="G14" s="649"/>
      <c r="H14" s="649"/>
      <c r="I14" s="649"/>
      <c r="J14" s="649"/>
      <c r="K14" s="34"/>
      <c r="L14" s="34"/>
      <c r="M14" s="34"/>
      <c r="N14" s="34"/>
      <c r="O14" s="34"/>
      <c r="P14" s="34"/>
      <c r="Q14" s="34"/>
      <c r="R14" s="34"/>
      <c r="S14" s="34"/>
      <c r="T14" s="34"/>
      <c r="U14" s="34"/>
      <c r="V14" s="34"/>
      <c r="W14" s="34"/>
      <c r="X14" s="34"/>
      <c r="Y14" s="34"/>
      <c r="Z14" s="34"/>
      <c r="AA14" s="34"/>
      <c r="AB14" s="34"/>
      <c r="AC14" s="34"/>
      <c r="AD14" s="34"/>
      <c r="AE14" s="34"/>
      <c r="AF14" s="34"/>
      <c r="AG14" s="34"/>
      <c r="AH14" s="34"/>
      <c r="AI14" s="34"/>
      <c r="AJ14" s="34"/>
      <c r="AK14" s="34"/>
      <c r="AL14" s="34"/>
      <c r="AM14" s="34"/>
      <c r="AN14" s="34"/>
      <c r="AO14" s="34"/>
      <c r="AP14" s="34"/>
      <c r="AQ14" s="34"/>
      <c r="AR14" s="34"/>
      <c r="AS14" s="34"/>
      <c r="AT14" s="34"/>
      <c r="AU14" s="34"/>
      <c r="AV14" s="34"/>
      <c r="AW14" s="34"/>
      <c r="AX14" s="34"/>
      <c r="AY14" s="34"/>
      <c r="AZ14" s="34"/>
      <c r="BA14" s="34"/>
      <c r="BB14" s="34"/>
      <c r="BC14" s="34"/>
      <c r="BD14" s="34"/>
      <c r="BE14" s="34"/>
      <c r="BF14" s="34"/>
      <c r="BG14" s="34"/>
      <c r="BH14" s="34"/>
      <c r="BI14" s="34"/>
      <c r="BJ14" s="34"/>
      <c r="BK14" s="34"/>
      <c r="BL14" s="34"/>
      <c r="BM14" s="34"/>
      <c r="BN14" s="34"/>
      <c r="BO14" s="34"/>
      <c r="BP14" s="34"/>
      <c r="BQ14" s="34"/>
      <c r="BR14" s="34"/>
      <c r="BS14" s="34"/>
      <c r="BT14" s="34"/>
      <c r="BU14" s="34"/>
      <c r="BV14" s="34"/>
      <c r="BW14" s="34"/>
      <c r="BX14" s="34"/>
      <c r="BY14" s="34"/>
      <c r="BZ14" s="34"/>
      <c r="CA14" s="34"/>
      <c r="CB14" s="34"/>
      <c r="CC14" s="34"/>
      <c r="CD14" s="34"/>
      <c r="CE14" s="34"/>
      <c r="CF14" s="34"/>
      <c r="CG14" s="34"/>
      <c r="CH14" s="34"/>
      <c r="CI14" s="34"/>
      <c r="CJ14" s="34"/>
      <c r="CK14" s="34"/>
      <c r="CL14" s="34"/>
      <c r="CM14" s="34"/>
      <c r="CN14" s="34"/>
      <c r="CO14" s="34"/>
      <c r="CP14" s="34"/>
      <c r="CQ14" s="34"/>
      <c r="CR14" s="34"/>
      <c r="CS14" s="34"/>
      <c r="CT14" s="34"/>
      <c r="CU14" s="34"/>
      <c r="CV14" s="34"/>
      <c r="CW14" s="34"/>
      <c r="CX14" s="34"/>
      <c r="CY14" s="34"/>
      <c r="CZ14" s="34"/>
      <c r="DA14" s="34"/>
      <c r="DB14" s="34"/>
      <c r="DC14" s="34"/>
      <c r="DD14" s="34"/>
      <c r="DE14" s="34"/>
      <c r="DF14" s="34"/>
      <c r="DG14" s="34"/>
      <c r="DH14" s="34"/>
      <c r="DI14" s="34"/>
      <c r="DJ14" s="34"/>
      <c r="DK14" s="34"/>
      <c r="DL14" s="34"/>
      <c r="DM14" s="34"/>
      <c r="DN14" s="34"/>
    </row>
    <row r="15" spans="1:118" hidden="1">
      <c r="A15" s="645" t="s">
        <v>151</v>
      </c>
      <c r="B15" s="645"/>
      <c r="C15" s="645"/>
      <c r="D15" s="645"/>
      <c r="E15" s="645"/>
      <c r="F15" s="645" t="s">
        <v>152</v>
      </c>
      <c r="G15" s="645"/>
      <c r="H15" s="645"/>
      <c r="I15" s="645"/>
      <c r="J15" s="645"/>
    </row>
    <row r="16" spans="1:118" ht="150.75" hidden="1" customHeight="1">
      <c r="A16" s="632"/>
      <c r="B16" s="632"/>
      <c r="C16" s="632"/>
      <c r="D16" s="632"/>
      <c r="E16" s="632"/>
      <c r="F16" s="633" t="s">
        <v>684</v>
      </c>
      <c r="G16" s="633"/>
      <c r="H16" s="633"/>
      <c r="I16" s="633"/>
      <c r="J16" s="633"/>
      <c r="M16" s="4" t="s">
        <v>532</v>
      </c>
    </row>
    <row r="17" spans="1:118" s="33" customFormat="1">
      <c r="A17" s="650" t="s">
        <v>153</v>
      </c>
      <c r="B17" s="651"/>
      <c r="C17" s="651"/>
      <c r="D17" s="651"/>
      <c r="E17" s="651"/>
      <c r="F17" s="651"/>
      <c r="G17" s="651"/>
      <c r="H17" s="651"/>
      <c r="I17" s="651"/>
      <c r="J17" s="652"/>
      <c r="K17" s="34"/>
      <c r="L17" s="34"/>
      <c r="M17" s="34"/>
      <c r="N17" s="34"/>
      <c r="O17" s="34"/>
      <c r="P17" s="34"/>
      <c r="Q17" s="34"/>
      <c r="R17" s="34"/>
      <c r="S17" s="34"/>
      <c r="T17" s="34"/>
      <c r="U17" s="34"/>
      <c r="V17" s="34"/>
      <c r="W17" s="34"/>
      <c r="X17" s="34"/>
      <c r="Y17" s="34"/>
      <c r="Z17" s="34"/>
      <c r="AA17" s="34"/>
      <c r="AB17" s="34"/>
      <c r="AC17" s="34"/>
      <c r="AD17" s="34"/>
      <c r="AE17" s="34"/>
      <c r="AF17" s="34"/>
      <c r="AG17" s="34"/>
      <c r="AH17" s="34"/>
      <c r="AI17" s="34"/>
      <c r="AJ17" s="34"/>
      <c r="AK17" s="34"/>
      <c r="AL17" s="34"/>
      <c r="AM17" s="34"/>
      <c r="AN17" s="34"/>
      <c r="AO17" s="34"/>
      <c r="AP17" s="34"/>
      <c r="AQ17" s="34"/>
      <c r="AR17" s="34"/>
      <c r="AS17" s="34"/>
      <c r="AT17" s="34"/>
      <c r="AU17" s="34"/>
      <c r="AV17" s="34"/>
      <c r="AW17" s="34"/>
      <c r="AX17" s="34"/>
      <c r="AY17" s="34"/>
      <c r="AZ17" s="34"/>
      <c r="BA17" s="34"/>
      <c r="BB17" s="34"/>
      <c r="BC17" s="34"/>
      <c r="BD17" s="34"/>
      <c r="BE17" s="34"/>
      <c r="BF17" s="34"/>
      <c r="BG17" s="34"/>
      <c r="BH17" s="34"/>
      <c r="BI17" s="34"/>
      <c r="BJ17" s="34"/>
      <c r="BK17" s="34"/>
      <c r="BL17" s="34"/>
      <c r="BM17" s="34"/>
      <c r="BN17" s="34"/>
      <c r="BO17" s="34"/>
      <c r="BP17" s="34"/>
      <c r="BQ17" s="34"/>
      <c r="BR17" s="34"/>
      <c r="BS17" s="34"/>
      <c r="BT17" s="34"/>
      <c r="BU17" s="34"/>
      <c r="BV17" s="34"/>
      <c r="BW17" s="34"/>
      <c r="BX17" s="34"/>
      <c r="BY17" s="34"/>
      <c r="BZ17" s="34"/>
      <c r="CA17" s="34"/>
      <c r="CB17" s="34"/>
      <c r="CC17" s="34"/>
      <c r="CD17" s="34"/>
      <c r="CE17" s="34"/>
      <c r="CF17" s="34"/>
      <c r="CG17" s="34"/>
      <c r="CH17" s="34"/>
      <c r="CI17" s="34"/>
      <c r="CJ17" s="34"/>
      <c r="CK17" s="34"/>
      <c r="CL17" s="34"/>
      <c r="CM17" s="34"/>
      <c r="CN17" s="34"/>
      <c r="CO17" s="34"/>
      <c r="CP17" s="34"/>
      <c r="CQ17" s="34"/>
      <c r="CR17" s="34"/>
      <c r="CS17" s="34"/>
      <c r="CT17" s="34"/>
      <c r="CU17" s="34"/>
      <c r="CV17" s="34"/>
      <c r="CW17" s="34"/>
      <c r="CX17" s="34"/>
      <c r="CY17" s="34"/>
      <c r="CZ17" s="34"/>
      <c r="DA17" s="34"/>
      <c r="DB17" s="34"/>
      <c r="DC17" s="34"/>
      <c r="DD17" s="34"/>
      <c r="DE17" s="34"/>
      <c r="DF17" s="34"/>
      <c r="DG17" s="34"/>
      <c r="DH17" s="34"/>
      <c r="DI17" s="34"/>
      <c r="DJ17" s="34"/>
      <c r="DK17" s="34"/>
      <c r="DL17" s="34"/>
      <c r="DM17" s="34"/>
      <c r="DN17" s="34"/>
    </row>
    <row r="18" spans="1:118" ht="24" customHeight="1">
      <c r="A18" s="653" t="s">
        <v>154</v>
      </c>
      <c r="B18" s="654"/>
      <c r="C18" s="654"/>
      <c r="D18" s="654"/>
      <c r="E18" s="655"/>
      <c r="F18" s="653" t="s">
        <v>155</v>
      </c>
      <c r="G18" s="654"/>
      <c r="H18" s="654"/>
      <c r="I18" s="654"/>
      <c r="J18" s="655"/>
    </row>
    <row r="19" spans="1:118" ht="31.5" customHeight="1">
      <c r="A19" s="16" t="s">
        <v>156</v>
      </c>
      <c r="B19" s="16" t="s">
        <v>157</v>
      </c>
      <c r="C19" s="16" t="s">
        <v>158</v>
      </c>
      <c r="D19" s="16" t="s">
        <v>159</v>
      </c>
      <c r="E19" s="17" t="s">
        <v>160</v>
      </c>
      <c r="F19" s="16" t="s">
        <v>156</v>
      </c>
      <c r="G19" s="16" t="s">
        <v>157</v>
      </c>
      <c r="H19" s="16" t="s">
        <v>158</v>
      </c>
      <c r="I19" s="17" t="s">
        <v>161</v>
      </c>
      <c r="J19" s="16" t="s">
        <v>162</v>
      </c>
    </row>
    <row r="20" spans="1:118" ht="22.5" customHeight="1">
      <c r="A20" s="16" t="e">
        <f>VLOOKUP($A$10,#REF!,6,FALSE)</f>
        <v>#REF!</v>
      </c>
      <c r="B20" s="16" t="e">
        <f>VLOOKUP($A$10,#REF!,7,FALSE)</f>
        <v>#REF!</v>
      </c>
      <c r="C20" s="16" t="e">
        <f>VLOOKUP($A$10,#REF!,8,FALSE)</f>
        <v>#REF!</v>
      </c>
      <c r="D20" s="16" t="e">
        <f>VLOOKUP($A$10,#REF!,9,FALSE)</f>
        <v>#REF!</v>
      </c>
      <c r="E20" s="16" t="e">
        <f>VLOOKUP($A$10,#REF!,10,FALSE)</f>
        <v>#REF!</v>
      </c>
      <c r="F20" s="16" t="e">
        <f>VLOOKUP($A$10,#REF!,11,FALSE)</f>
        <v>#REF!</v>
      </c>
      <c r="G20" s="16" t="e">
        <f>VLOOKUP($A$10,#REF!,12,FALSE)</f>
        <v>#REF!</v>
      </c>
      <c r="H20" s="16" t="e">
        <f>VLOOKUP($A$10,#REF!,13,FALSE)</f>
        <v>#REF!</v>
      </c>
      <c r="I20" s="16" t="e">
        <f>VLOOKUP($A$10,#REF!,14,FALSE)</f>
        <v>#REF!</v>
      </c>
      <c r="J20" s="16" t="e">
        <f>VLOOKUP($A$10,#REF!,15,FALSE)</f>
        <v>#REF!</v>
      </c>
    </row>
    <row r="21" spans="1:118">
      <c r="A21" s="645"/>
      <c r="B21" s="645"/>
      <c r="C21" s="645"/>
      <c r="D21" s="645"/>
      <c r="E21" s="645"/>
      <c r="F21" s="645"/>
      <c r="G21" s="645"/>
      <c r="H21" s="645"/>
      <c r="I21" s="645"/>
      <c r="J21" s="645"/>
    </row>
    <row r="22" spans="1:118">
      <c r="A22" s="645" t="s">
        <v>163</v>
      </c>
      <c r="B22" s="645"/>
      <c r="C22" s="645"/>
      <c r="D22" s="645"/>
      <c r="E22" s="645"/>
      <c r="F22" s="645" t="s">
        <v>164</v>
      </c>
      <c r="G22" s="645"/>
      <c r="H22" s="645"/>
      <c r="I22" s="645"/>
      <c r="J22" s="645"/>
    </row>
    <row r="23" spans="1:118" ht="24">
      <c r="A23" s="18"/>
      <c r="B23" s="18" t="s">
        <v>1009</v>
      </c>
      <c r="C23" s="18"/>
      <c r="D23" s="18"/>
      <c r="E23" s="18"/>
      <c r="F23" s="16" t="s">
        <v>165</v>
      </c>
      <c r="G23" s="19" t="s">
        <v>166</v>
      </c>
      <c r="H23" s="660" t="s">
        <v>167</v>
      </c>
      <c r="I23" s="661"/>
      <c r="J23" s="16" t="s">
        <v>168</v>
      </c>
    </row>
    <row r="24" spans="1:118" ht="54" customHeight="1">
      <c r="A24" s="20"/>
      <c r="B24" s="20" t="e">
        <f>VLOOKUP($A$10,'Price List'!$B$5:$G$157,4,FALSE)</f>
        <v>#N/A</v>
      </c>
      <c r="C24" s="21"/>
      <c r="D24" s="21"/>
      <c r="E24" s="21"/>
      <c r="F24" s="22" t="e">
        <f>VLOOKUP(A10,#REF!,41,FALSE)</f>
        <v>#REF!</v>
      </c>
      <c r="G24" s="22" t="e">
        <f>VLOOKUP($A$10,#REF!,42,FALSE)</f>
        <v>#REF!</v>
      </c>
      <c r="H24" s="662" t="e">
        <f>VLOOKUP($A$10,#REF!,43,FALSE)</f>
        <v>#REF!</v>
      </c>
      <c r="I24" s="663"/>
      <c r="J24" s="23" t="e">
        <f>VLOOKUP($A$10,#REF!,44,FALSE)</f>
        <v>#REF!</v>
      </c>
    </row>
    <row r="25" spans="1:118">
      <c r="A25" s="664"/>
      <c r="B25" s="664"/>
      <c r="C25" s="664"/>
      <c r="D25" s="664"/>
      <c r="E25" s="664"/>
      <c r="F25" s="664"/>
      <c r="G25" s="664"/>
      <c r="H25" s="664"/>
      <c r="I25" s="664"/>
      <c r="J25" s="664"/>
    </row>
    <row r="26" spans="1:118">
      <c r="A26" s="665" t="s">
        <v>169</v>
      </c>
      <c r="B26" s="666"/>
      <c r="C26" s="666"/>
      <c r="D26" s="666"/>
      <c r="E26" s="667"/>
      <c r="F26" s="24"/>
      <c r="G26" s="660" t="s">
        <v>170</v>
      </c>
      <c r="H26" s="668"/>
      <c r="I26" s="668"/>
      <c r="J26" s="661"/>
    </row>
    <row r="27" spans="1:118" ht="24">
      <c r="A27" s="25" t="s">
        <v>171</v>
      </c>
      <c r="B27" s="26" t="s">
        <v>172</v>
      </c>
      <c r="C27" s="27" t="s">
        <v>173</v>
      </c>
      <c r="D27" s="27" t="s">
        <v>174</v>
      </c>
      <c r="E27" s="26" t="s">
        <v>175</v>
      </c>
      <c r="F27" s="24"/>
      <c r="G27" s="28" t="s">
        <v>176</v>
      </c>
      <c r="H27" s="28" t="s">
        <v>177</v>
      </c>
      <c r="I27" s="28" t="s">
        <v>178</v>
      </c>
      <c r="J27" s="28" t="s">
        <v>179</v>
      </c>
    </row>
    <row r="28" spans="1:118" ht="23.25" customHeight="1">
      <c r="A28" s="29" t="e">
        <f>VLOOKUP($A$10,#REF!,16,FALSE)</f>
        <v>#REF!</v>
      </c>
      <c r="B28" s="29" t="e">
        <f>VLOOKUP($A$10,#REF!,17,FALSE)</f>
        <v>#REF!</v>
      </c>
      <c r="C28" s="29" t="e">
        <f>VLOOKUP($A$10,#REF!,18,FALSE)</f>
        <v>#REF!</v>
      </c>
      <c r="D28" s="36" t="e">
        <f>VLOOKUP($A$10,#REF!,19,FALSE)</f>
        <v>#REF!</v>
      </c>
      <c r="E28" s="35" t="e">
        <f>VLOOKUP($A$10,#REF!,20,FALSE)</f>
        <v>#REF!</v>
      </c>
      <c r="F28" s="24"/>
      <c r="G28" s="30" t="e">
        <f>VLOOKUP($A$10,#REF!,21,FALSE)</f>
        <v>#REF!</v>
      </c>
      <c r="H28" s="30" t="e">
        <f>VLOOKUP($A$10,#REF!,22,FALSE)</f>
        <v>#REF!</v>
      </c>
      <c r="I28" s="30" t="e">
        <f>VLOOKUP($A$10,#REF!,23,FALSE)</f>
        <v>#REF!</v>
      </c>
      <c r="J28" s="30" t="e">
        <f>VLOOKUP($A$10,#REF!,24,FALSE)</f>
        <v>#REF!</v>
      </c>
    </row>
    <row r="29" spans="1:118" ht="23.25" customHeight="1">
      <c r="A29" s="670" t="s">
        <v>900</v>
      </c>
      <c r="B29" s="671"/>
      <c r="C29" s="671"/>
      <c r="D29" s="671"/>
      <c r="E29" s="671"/>
      <c r="F29" s="671"/>
      <c r="G29" s="671"/>
      <c r="H29" s="671"/>
      <c r="I29" s="671"/>
      <c r="J29" s="672"/>
    </row>
    <row r="30" spans="1:118" ht="51" customHeight="1">
      <c r="A30" s="669" t="e">
        <f>VLOOKUP($A$10,#REF!,25,FALSE)</f>
        <v>#REF!</v>
      </c>
      <c r="B30" s="669"/>
      <c r="C30" s="669"/>
      <c r="D30" s="669"/>
      <c r="E30" s="669"/>
      <c r="F30" s="669"/>
      <c r="G30" s="669"/>
      <c r="H30" s="669"/>
      <c r="I30" s="669"/>
      <c r="J30" s="669"/>
    </row>
    <row r="31" spans="1:118" s="33" customFormat="1">
      <c r="A31" s="656" t="s">
        <v>180</v>
      </c>
      <c r="B31" s="657"/>
      <c r="C31" s="657"/>
      <c r="D31" s="657"/>
      <c r="E31" s="657"/>
      <c r="F31" s="657"/>
      <c r="G31" s="657"/>
      <c r="H31" s="657"/>
      <c r="I31" s="657"/>
      <c r="J31" s="658"/>
      <c r="K31" s="34"/>
      <c r="L31" s="34"/>
      <c r="M31" s="34"/>
      <c r="N31" s="34"/>
      <c r="O31" s="34"/>
      <c r="P31" s="34"/>
      <c r="Q31" s="34"/>
      <c r="R31" s="34"/>
      <c r="S31" s="34"/>
      <c r="T31" s="34"/>
      <c r="U31" s="34"/>
      <c r="V31" s="34"/>
      <c r="W31" s="34"/>
      <c r="X31" s="34"/>
      <c r="Y31" s="34"/>
      <c r="Z31" s="34"/>
      <c r="AA31" s="34"/>
      <c r="AB31" s="34"/>
      <c r="AC31" s="34"/>
      <c r="AD31" s="34"/>
      <c r="AE31" s="34"/>
      <c r="AF31" s="34"/>
      <c r="AG31" s="34"/>
      <c r="AH31" s="34"/>
      <c r="AI31" s="34"/>
      <c r="AJ31" s="34"/>
      <c r="AK31" s="34"/>
      <c r="AL31" s="34"/>
      <c r="AM31" s="34"/>
      <c r="AN31" s="34"/>
      <c r="AO31" s="34"/>
      <c r="AP31" s="34"/>
      <c r="AQ31" s="34"/>
      <c r="AR31" s="34"/>
      <c r="AS31" s="34"/>
      <c r="AT31" s="34"/>
      <c r="AU31" s="34"/>
      <c r="AV31" s="34"/>
      <c r="AW31" s="34"/>
      <c r="AX31" s="34"/>
      <c r="AY31" s="34"/>
      <c r="AZ31" s="34"/>
      <c r="BA31" s="34"/>
      <c r="BB31" s="34"/>
      <c r="BC31" s="34"/>
      <c r="BD31" s="34"/>
      <c r="BE31" s="34"/>
      <c r="BF31" s="34"/>
      <c r="BG31" s="34"/>
      <c r="BH31" s="34"/>
      <c r="BI31" s="34"/>
      <c r="BJ31" s="34"/>
      <c r="BK31" s="34"/>
      <c r="BL31" s="34"/>
      <c r="BM31" s="34"/>
      <c r="BN31" s="34"/>
      <c r="BO31" s="34"/>
      <c r="BP31" s="34"/>
      <c r="BQ31" s="34"/>
      <c r="BR31" s="34"/>
      <c r="BS31" s="34"/>
      <c r="BT31" s="34"/>
      <c r="BU31" s="34"/>
      <c r="BV31" s="34"/>
      <c r="BW31" s="34"/>
      <c r="BX31" s="34"/>
      <c r="BY31" s="34"/>
      <c r="BZ31" s="34"/>
      <c r="CA31" s="34"/>
      <c r="CB31" s="34"/>
      <c r="CC31" s="34"/>
      <c r="CD31" s="34"/>
      <c r="CE31" s="34"/>
      <c r="CF31" s="34"/>
      <c r="CG31" s="34"/>
      <c r="CH31" s="34"/>
      <c r="CI31" s="34"/>
      <c r="CJ31" s="34"/>
      <c r="CK31" s="34"/>
      <c r="CL31" s="34"/>
      <c r="CM31" s="34"/>
      <c r="CN31" s="34"/>
      <c r="CO31" s="34"/>
      <c r="CP31" s="34"/>
      <c r="CQ31" s="34"/>
      <c r="CR31" s="34"/>
      <c r="CS31" s="34"/>
      <c r="CT31" s="34"/>
      <c r="CU31" s="34"/>
      <c r="CV31" s="34"/>
      <c r="CW31" s="34"/>
      <c r="CX31" s="34"/>
      <c r="CY31" s="34"/>
      <c r="CZ31" s="34"/>
      <c r="DA31" s="34"/>
      <c r="DB31" s="34"/>
      <c r="DC31" s="34"/>
      <c r="DD31" s="34"/>
      <c r="DE31" s="34"/>
      <c r="DF31" s="34"/>
      <c r="DG31" s="34"/>
      <c r="DH31" s="34"/>
      <c r="DI31" s="34"/>
      <c r="DJ31" s="34"/>
      <c r="DK31" s="34"/>
      <c r="DL31" s="34"/>
      <c r="DM31" s="34"/>
      <c r="DN31" s="34"/>
    </row>
    <row r="32" spans="1:118">
      <c r="A32" s="653" t="s">
        <v>181</v>
      </c>
      <c r="B32" s="654"/>
      <c r="C32" s="654"/>
      <c r="D32" s="655"/>
      <c r="E32" s="24"/>
      <c r="F32" s="659" t="s">
        <v>182</v>
      </c>
      <c r="G32" s="659"/>
      <c r="H32" s="659"/>
      <c r="I32" s="659"/>
      <c r="J32" s="659"/>
    </row>
    <row r="33" spans="1:10" ht="24">
      <c r="A33" s="16" t="s">
        <v>183</v>
      </c>
      <c r="B33" s="19" t="s">
        <v>184</v>
      </c>
      <c r="C33" s="16" t="s">
        <v>185</v>
      </c>
      <c r="D33" s="16" t="s">
        <v>186</v>
      </c>
      <c r="E33" s="24"/>
      <c r="F33" s="17" t="s">
        <v>156</v>
      </c>
      <c r="G33" s="17" t="s">
        <v>157</v>
      </c>
      <c r="H33" s="17" t="s">
        <v>158</v>
      </c>
      <c r="I33" s="17" t="s">
        <v>161</v>
      </c>
      <c r="J33" s="16" t="s">
        <v>162</v>
      </c>
    </row>
    <row r="34" spans="1:10" s="32" customFormat="1" ht="30.75" customHeight="1">
      <c r="A34" s="15" t="e">
        <f>VLOOKUP($A$10,#REF!,32,FALSE)</f>
        <v>#REF!</v>
      </c>
      <c r="B34" s="15" t="e">
        <f>VLOOKUP($A$10,#REF!,33,FALSE)</f>
        <v>#REF!</v>
      </c>
      <c r="C34" s="15" t="e">
        <f>VLOOKUP($A$10,#REF!,34,FALSE)</f>
        <v>#REF!</v>
      </c>
      <c r="D34" s="15" t="e">
        <f>VLOOKUP($A$10,#REF!,35,FALSE)</f>
        <v>#REF!</v>
      </c>
      <c r="E34" s="31"/>
      <c r="F34" s="31" t="e">
        <f>VLOOKUP($A$10,#REF!,36,FALSE)</f>
        <v>#REF!</v>
      </c>
      <c r="G34" s="31" t="e">
        <f>VLOOKUP($A$10,#REF!,37,FALSE)</f>
        <v>#REF!</v>
      </c>
      <c r="H34" s="31" t="e">
        <f>VLOOKUP($A$10,#REF!,38,FALSE)</f>
        <v>#REF!</v>
      </c>
      <c r="I34" s="31" t="e">
        <f>VLOOKUP($A$10,#REF!,39,FALSE)</f>
        <v>#REF!</v>
      </c>
      <c r="J34" s="31" t="e">
        <f>VLOOKUP($A$10,#REF!,40,FALSE)</f>
        <v>#REF!</v>
      </c>
    </row>
  </sheetData>
  <mergeCells count="36">
    <mergeCell ref="A31:J31"/>
    <mergeCell ref="A32:D32"/>
    <mergeCell ref="F32:J32"/>
    <mergeCell ref="H23:I23"/>
    <mergeCell ref="H24:I24"/>
    <mergeCell ref="A25:J25"/>
    <mergeCell ref="A26:E26"/>
    <mergeCell ref="G26:J26"/>
    <mergeCell ref="A30:J30"/>
    <mergeCell ref="A29:J29"/>
    <mergeCell ref="A17:J17"/>
    <mergeCell ref="A18:E18"/>
    <mergeCell ref="F18:J18"/>
    <mergeCell ref="A21:J21"/>
    <mergeCell ref="A22:E22"/>
    <mergeCell ref="F22:J22"/>
    <mergeCell ref="A16:E16"/>
    <mergeCell ref="F16:J16"/>
    <mergeCell ref="B9:F9"/>
    <mergeCell ref="H9:I9"/>
    <mergeCell ref="B10:F10"/>
    <mergeCell ref="H10:I10"/>
    <mergeCell ref="A11:J11"/>
    <mergeCell ref="A12:E12"/>
    <mergeCell ref="F12:J12"/>
    <mergeCell ref="F13:J13"/>
    <mergeCell ref="A14:J14"/>
    <mergeCell ref="A15:E15"/>
    <mergeCell ref="F15:J15"/>
    <mergeCell ref="A13:E13"/>
    <mergeCell ref="A8:J8"/>
    <mergeCell ref="D1:G1"/>
    <mergeCell ref="D2:G2"/>
    <mergeCell ref="A4:J4"/>
    <mergeCell ref="A5:J5"/>
    <mergeCell ref="A6:J6"/>
  </mergeCells>
  <printOptions horizontalCentered="1"/>
  <pageMargins left="0" right="0" top="0" bottom="0" header="0.3" footer="0.3"/>
  <pageSetup scale="44"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994003-5A55-415D-91E9-E26227E52B8E}">
  <sheetPr>
    <tabColor theme="9" tint="0.59999389629810485"/>
  </sheetPr>
  <dimension ref="A1:QS409"/>
  <sheetViews>
    <sheetView topLeftCell="A397" zoomScale="85" zoomScaleNormal="85" workbookViewId="0">
      <selection activeCell="D401" sqref="D401"/>
    </sheetView>
  </sheetViews>
  <sheetFormatPr defaultColWidth="3.140625" defaultRowHeight="12.75"/>
  <cols>
    <col min="1" max="1" width="11.7109375" style="176" customWidth="1"/>
    <col min="2" max="2" width="12.7109375" style="176" customWidth="1"/>
    <col min="3" max="3" width="15.85546875" style="176" bestFit="1" customWidth="1"/>
    <col min="4" max="4" width="21.42578125" style="584" customWidth="1"/>
    <col min="5" max="5" width="38" style="585" customWidth="1"/>
    <col min="6" max="6" width="11.85546875" style="586" customWidth="1"/>
    <col min="7" max="8" width="28.28515625" style="474" customWidth="1"/>
    <col min="9" max="9" width="7" style="177" customWidth="1"/>
    <col min="10" max="10" width="8.42578125" style="178" customWidth="1"/>
    <col min="11" max="11" width="7.85546875" style="178" customWidth="1"/>
    <col min="12" max="12" width="7.7109375" style="178" customWidth="1"/>
    <col min="13" max="13" width="10.5703125" style="588" bestFit="1" customWidth="1"/>
    <col min="14" max="14" width="11" style="478" bestFit="1" customWidth="1"/>
    <col min="15" max="15" width="7" style="178" bestFit="1" customWidth="1"/>
    <col min="16" max="16" width="7.5703125" style="178" bestFit="1" customWidth="1"/>
    <col min="17" max="17" width="11.28515625" style="178" bestFit="1" customWidth="1"/>
    <col min="18" max="18" width="11.7109375" style="178" bestFit="1" customWidth="1"/>
    <col min="19" max="19" width="7.5703125" style="587" bestFit="1" customWidth="1"/>
    <col min="20" max="20" width="18.140625" style="588" bestFit="1" customWidth="1"/>
    <col min="21" max="21" width="19.28515625" style="179" customWidth="1"/>
    <col min="22" max="22" width="10.7109375" style="180" customWidth="1"/>
    <col min="23" max="23" width="10.7109375" style="181" bestFit="1" customWidth="1"/>
    <col min="24" max="24" width="8.140625" style="181" bestFit="1" customWidth="1"/>
    <col min="25" max="25" width="9.28515625" style="180" bestFit="1" customWidth="1"/>
    <col min="26" max="27" width="8.28515625" style="182" bestFit="1" customWidth="1"/>
    <col min="28" max="28" width="11.42578125" style="182" bestFit="1" customWidth="1"/>
    <col min="29" max="29" width="8.28515625" style="182" bestFit="1" customWidth="1"/>
    <col min="30" max="30" width="61.7109375" style="192" bestFit="1" customWidth="1"/>
    <col min="31" max="31" width="2.140625" style="182" customWidth="1"/>
    <col min="32" max="32" width="3.85546875" style="182" customWidth="1"/>
    <col min="33" max="33" width="77.5703125" style="182" customWidth="1"/>
    <col min="34" max="34" width="74.28515625" style="476" customWidth="1"/>
    <col min="35" max="35" width="100.7109375" style="476" hidden="1" customWidth="1"/>
    <col min="36" max="36" width="71.5703125" style="541" customWidth="1"/>
    <col min="37" max="37" width="16.7109375" style="316" bestFit="1" customWidth="1"/>
    <col min="38" max="38" width="13.140625" style="589" customWidth="1"/>
    <col min="39" max="39" width="7.5703125" style="316" bestFit="1" customWidth="1"/>
    <col min="40" max="40" width="9.42578125" style="316" bestFit="1" customWidth="1"/>
    <col min="41" max="41" width="7" style="590" bestFit="1" customWidth="1"/>
    <col min="42" max="42" width="7.5703125" style="590" bestFit="1" customWidth="1"/>
    <col min="43" max="43" width="7.5703125" style="590" customWidth="1"/>
    <col min="44" max="44" width="6.28515625" style="590" bestFit="1" customWidth="1"/>
    <col min="45" max="45" width="7.5703125" style="590" bestFit="1" customWidth="1"/>
    <col min="46" max="46" width="7.5703125" style="591" bestFit="1" customWidth="1"/>
    <col min="47" max="47" width="30.42578125" style="180" customWidth="1"/>
    <col min="48" max="48" width="9.5703125" style="183" bestFit="1" customWidth="1"/>
    <col min="49" max="49" width="12.85546875" style="183" bestFit="1" customWidth="1"/>
    <col min="50" max="50" width="12.85546875" style="180" customWidth="1"/>
    <col min="51" max="52" width="45.7109375" style="180" customWidth="1"/>
    <col min="53" max="64" width="45.7109375" style="316" customWidth="1"/>
    <col min="65" max="65" width="9.42578125" style="451" bestFit="1" customWidth="1"/>
    <col min="66" max="66" width="18.140625" style="452" bestFit="1" customWidth="1"/>
    <col min="67" max="67" width="11.140625" style="453" bestFit="1" customWidth="1"/>
    <col min="68" max="73" width="45.7109375" style="316" customWidth="1"/>
    <col min="74" max="74" width="45.7109375" style="454" customWidth="1"/>
    <col min="75" max="75" width="6.85546875" style="381" bestFit="1" customWidth="1"/>
    <col min="76" max="257" width="3.140625" style="381"/>
    <col min="258" max="261" width="15.140625" style="381" customWidth="1"/>
    <col min="262" max="262" width="38" style="381" customWidth="1"/>
    <col min="263" max="263" width="9.7109375" style="381" customWidth="1"/>
    <col min="264" max="264" width="23.7109375" style="381" customWidth="1"/>
    <col min="265" max="265" width="9.42578125" style="381" customWidth="1"/>
    <col min="266" max="275" width="11.140625" style="381" customWidth="1"/>
    <col min="276" max="276" width="19.28515625" style="381" customWidth="1"/>
    <col min="277" max="277" width="11.42578125" style="381" customWidth="1"/>
    <col min="278" max="278" width="11" style="381" customWidth="1"/>
    <col min="279" max="280" width="12.140625" style="381" customWidth="1"/>
    <col min="281" max="284" width="9.85546875" style="381" customWidth="1"/>
    <col min="285" max="288" width="0" style="381" hidden="1" customWidth="1"/>
    <col min="289" max="289" width="77.7109375" style="381" customWidth="1"/>
    <col min="290" max="290" width="0" style="381" hidden="1" customWidth="1"/>
    <col min="291" max="291" width="60.5703125" style="381" customWidth="1"/>
    <col min="292" max="292" width="17.7109375" style="381" customWidth="1"/>
    <col min="293" max="300" width="9.5703125" style="381" customWidth="1"/>
    <col min="301" max="304" width="12.28515625" style="381" customWidth="1"/>
    <col min="305" max="320" width="45.7109375" style="381" customWidth="1"/>
    <col min="321" max="323" width="0" style="381" hidden="1" customWidth="1"/>
    <col min="324" max="330" width="45.7109375" style="381" customWidth="1"/>
    <col min="331" max="331" width="23.7109375" style="381" customWidth="1"/>
    <col min="332" max="513" width="3.140625" style="381"/>
    <col min="514" max="517" width="15.140625" style="381" customWidth="1"/>
    <col min="518" max="518" width="38" style="381" customWidth="1"/>
    <col min="519" max="519" width="9.7109375" style="381" customWidth="1"/>
    <col min="520" max="520" width="23.7109375" style="381" customWidth="1"/>
    <col min="521" max="521" width="9.42578125" style="381" customWidth="1"/>
    <col min="522" max="531" width="11.140625" style="381" customWidth="1"/>
    <col min="532" max="532" width="19.28515625" style="381" customWidth="1"/>
    <col min="533" max="533" width="11.42578125" style="381" customWidth="1"/>
    <col min="534" max="534" width="11" style="381" customWidth="1"/>
    <col min="535" max="536" width="12.140625" style="381" customWidth="1"/>
    <col min="537" max="540" width="9.85546875" style="381" customWidth="1"/>
    <col min="541" max="544" width="0" style="381" hidden="1" customWidth="1"/>
    <col min="545" max="545" width="77.7109375" style="381" customWidth="1"/>
    <col min="546" max="546" width="0" style="381" hidden="1" customWidth="1"/>
    <col min="547" max="547" width="60.5703125" style="381" customWidth="1"/>
    <col min="548" max="548" width="17.7109375" style="381" customWidth="1"/>
    <col min="549" max="556" width="9.5703125" style="381" customWidth="1"/>
    <col min="557" max="560" width="12.28515625" style="381" customWidth="1"/>
    <col min="561" max="576" width="45.7109375" style="381" customWidth="1"/>
    <col min="577" max="579" width="0" style="381" hidden="1" customWidth="1"/>
    <col min="580" max="586" width="45.7109375" style="381" customWidth="1"/>
    <col min="587" max="587" width="23.7109375" style="381" customWidth="1"/>
    <col min="588" max="769" width="3.140625" style="381"/>
    <col min="770" max="773" width="15.140625" style="381" customWidth="1"/>
    <col min="774" max="774" width="38" style="381" customWidth="1"/>
    <col min="775" max="775" width="9.7109375" style="381" customWidth="1"/>
    <col min="776" max="776" width="23.7109375" style="381" customWidth="1"/>
    <col min="777" max="777" width="9.42578125" style="381" customWidth="1"/>
    <col min="778" max="787" width="11.140625" style="381" customWidth="1"/>
    <col min="788" max="788" width="19.28515625" style="381" customWidth="1"/>
    <col min="789" max="789" width="11.42578125" style="381" customWidth="1"/>
    <col min="790" max="790" width="11" style="381" customWidth="1"/>
    <col min="791" max="792" width="12.140625" style="381" customWidth="1"/>
    <col min="793" max="796" width="9.85546875" style="381" customWidth="1"/>
    <col min="797" max="800" width="0" style="381" hidden="1" customWidth="1"/>
    <col min="801" max="801" width="77.7109375" style="381" customWidth="1"/>
    <col min="802" max="802" width="0" style="381" hidden="1" customWidth="1"/>
    <col min="803" max="803" width="60.5703125" style="381" customWidth="1"/>
    <col min="804" max="804" width="17.7109375" style="381" customWidth="1"/>
    <col min="805" max="812" width="9.5703125" style="381" customWidth="1"/>
    <col min="813" max="816" width="12.28515625" style="381" customWidth="1"/>
    <col min="817" max="832" width="45.7109375" style="381" customWidth="1"/>
    <col min="833" max="835" width="0" style="381" hidden="1" customWidth="1"/>
    <col min="836" max="842" width="45.7109375" style="381" customWidth="1"/>
    <col min="843" max="843" width="23.7109375" style="381" customWidth="1"/>
    <col min="844" max="1025" width="3.140625" style="381"/>
    <col min="1026" max="1029" width="15.140625" style="381" customWidth="1"/>
    <col min="1030" max="1030" width="38" style="381" customWidth="1"/>
    <col min="1031" max="1031" width="9.7109375" style="381" customWidth="1"/>
    <col min="1032" max="1032" width="23.7109375" style="381" customWidth="1"/>
    <col min="1033" max="1033" width="9.42578125" style="381" customWidth="1"/>
    <col min="1034" max="1043" width="11.140625" style="381" customWidth="1"/>
    <col min="1044" max="1044" width="19.28515625" style="381" customWidth="1"/>
    <col min="1045" max="1045" width="11.42578125" style="381" customWidth="1"/>
    <col min="1046" max="1046" width="11" style="381" customWidth="1"/>
    <col min="1047" max="1048" width="12.140625" style="381" customWidth="1"/>
    <col min="1049" max="1052" width="9.85546875" style="381" customWidth="1"/>
    <col min="1053" max="1056" width="0" style="381" hidden="1" customWidth="1"/>
    <col min="1057" max="1057" width="77.7109375" style="381" customWidth="1"/>
    <col min="1058" max="1058" width="0" style="381" hidden="1" customWidth="1"/>
    <col min="1059" max="1059" width="60.5703125" style="381" customWidth="1"/>
    <col min="1060" max="1060" width="17.7109375" style="381" customWidth="1"/>
    <col min="1061" max="1068" width="9.5703125" style="381" customWidth="1"/>
    <col min="1069" max="1072" width="12.28515625" style="381" customWidth="1"/>
    <col min="1073" max="1088" width="45.7109375" style="381" customWidth="1"/>
    <col min="1089" max="1091" width="0" style="381" hidden="1" customWidth="1"/>
    <col min="1092" max="1098" width="45.7109375" style="381" customWidth="1"/>
    <col min="1099" max="1099" width="23.7109375" style="381" customWidth="1"/>
    <col min="1100" max="1281" width="3.140625" style="381"/>
    <col min="1282" max="1285" width="15.140625" style="381" customWidth="1"/>
    <col min="1286" max="1286" width="38" style="381" customWidth="1"/>
    <col min="1287" max="1287" width="9.7109375" style="381" customWidth="1"/>
    <col min="1288" max="1288" width="23.7109375" style="381" customWidth="1"/>
    <col min="1289" max="1289" width="9.42578125" style="381" customWidth="1"/>
    <col min="1290" max="1299" width="11.140625" style="381" customWidth="1"/>
    <col min="1300" max="1300" width="19.28515625" style="381" customWidth="1"/>
    <col min="1301" max="1301" width="11.42578125" style="381" customWidth="1"/>
    <col min="1302" max="1302" width="11" style="381" customWidth="1"/>
    <col min="1303" max="1304" width="12.140625" style="381" customWidth="1"/>
    <col min="1305" max="1308" width="9.85546875" style="381" customWidth="1"/>
    <col min="1309" max="1312" width="0" style="381" hidden="1" customWidth="1"/>
    <col min="1313" max="1313" width="77.7109375" style="381" customWidth="1"/>
    <col min="1314" max="1314" width="0" style="381" hidden="1" customWidth="1"/>
    <col min="1315" max="1315" width="60.5703125" style="381" customWidth="1"/>
    <col min="1316" max="1316" width="17.7109375" style="381" customWidth="1"/>
    <col min="1317" max="1324" width="9.5703125" style="381" customWidth="1"/>
    <col min="1325" max="1328" width="12.28515625" style="381" customWidth="1"/>
    <col min="1329" max="1344" width="45.7109375" style="381" customWidth="1"/>
    <col min="1345" max="1347" width="0" style="381" hidden="1" customWidth="1"/>
    <col min="1348" max="1354" width="45.7109375" style="381" customWidth="1"/>
    <col min="1355" max="1355" width="23.7109375" style="381" customWidth="1"/>
    <col min="1356" max="1537" width="3.140625" style="381"/>
    <col min="1538" max="1541" width="15.140625" style="381" customWidth="1"/>
    <col min="1542" max="1542" width="38" style="381" customWidth="1"/>
    <col min="1543" max="1543" width="9.7109375" style="381" customWidth="1"/>
    <col min="1544" max="1544" width="23.7109375" style="381" customWidth="1"/>
    <col min="1545" max="1545" width="9.42578125" style="381" customWidth="1"/>
    <col min="1546" max="1555" width="11.140625" style="381" customWidth="1"/>
    <col min="1556" max="1556" width="19.28515625" style="381" customWidth="1"/>
    <col min="1557" max="1557" width="11.42578125" style="381" customWidth="1"/>
    <col min="1558" max="1558" width="11" style="381" customWidth="1"/>
    <col min="1559" max="1560" width="12.140625" style="381" customWidth="1"/>
    <col min="1561" max="1564" width="9.85546875" style="381" customWidth="1"/>
    <col min="1565" max="1568" width="0" style="381" hidden="1" customWidth="1"/>
    <col min="1569" max="1569" width="77.7109375" style="381" customWidth="1"/>
    <col min="1570" max="1570" width="0" style="381" hidden="1" customWidth="1"/>
    <col min="1571" max="1571" width="60.5703125" style="381" customWidth="1"/>
    <col min="1572" max="1572" width="17.7109375" style="381" customWidth="1"/>
    <col min="1573" max="1580" width="9.5703125" style="381" customWidth="1"/>
    <col min="1581" max="1584" width="12.28515625" style="381" customWidth="1"/>
    <col min="1585" max="1600" width="45.7109375" style="381" customWidth="1"/>
    <col min="1601" max="1603" width="0" style="381" hidden="1" customWidth="1"/>
    <col min="1604" max="1610" width="45.7109375" style="381" customWidth="1"/>
    <col min="1611" max="1611" width="23.7109375" style="381" customWidth="1"/>
    <col min="1612" max="1793" width="3.140625" style="381"/>
    <col min="1794" max="1797" width="15.140625" style="381" customWidth="1"/>
    <col min="1798" max="1798" width="38" style="381" customWidth="1"/>
    <col min="1799" max="1799" width="9.7109375" style="381" customWidth="1"/>
    <col min="1800" max="1800" width="23.7109375" style="381" customWidth="1"/>
    <col min="1801" max="1801" width="9.42578125" style="381" customWidth="1"/>
    <col min="1802" max="1811" width="11.140625" style="381" customWidth="1"/>
    <col min="1812" max="1812" width="19.28515625" style="381" customWidth="1"/>
    <col min="1813" max="1813" width="11.42578125" style="381" customWidth="1"/>
    <col min="1814" max="1814" width="11" style="381" customWidth="1"/>
    <col min="1815" max="1816" width="12.140625" style="381" customWidth="1"/>
    <col min="1817" max="1820" width="9.85546875" style="381" customWidth="1"/>
    <col min="1821" max="1824" width="0" style="381" hidden="1" customWidth="1"/>
    <col min="1825" max="1825" width="77.7109375" style="381" customWidth="1"/>
    <col min="1826" max="1826" width="0" style="381" hidden="1" customWidth="1"/>
    <col min="1827" max="1827" width="60.5703125" style="381" customWidth="1"/>
    <col min="1828" max="1828" width="17.7109375" style="381" customWidth="1"/>
    <col min="1829" max="1836" width="9.5703125" style="381" customWidth="1"/>
    <col min="1837" max="1840" width="12.28515625" style="381" customWidth="1"/>
    <col min="1841" max="1856" width="45.7109375" style="381" customWidth="1"/>
    <col min="1857" max="1859" width="0" style="381" hidden="1" customWidth="1"/>
    <col min="1860" max="1866" width="45.7109375" style="381" customWidth="1"/>
    <col min="1867" max="1867" width="23.7109375" style="381" customWidth="1"/>
    <col min="1868" max="2049" width="3.140625" style="381"/>
    <col min="2050" max="2053" width="15.140625" style="381" customWidth="1"/>
    <col min="2054" max="2054" width="38" style="381" customWidth="1"/>
    <col min="2055" max="2055" width="9.7109375" style="381" customWidth="1"/>
    <col min="2056" max="2056" width="23.7109375" style="381" customWidth="1"/>
    <col min="2057" max="2057" width="9.42578125" style="381" customWidth="1"/>
    <col min="2058" max="2067" width="11.140625" style="381" customWidth="1"/>
    <col min="2068" max="2068" width="19.28515625" style="381" customWidth="1"/>
    <col min="2069" max="2069" width="11.42578125" style="381" customWidth="1"/>
    <col min="2070" max="2070" width="11" style="381" customWidth="1"/>
    <col min="2071" max="2072" width="12.140625" style="381" customWidth="1"/>
    <col min="2073" max="2076" width="9.85546875" style="381" customWidth="1"/>
    <col min="2077" max="2080" width="0" style="381" hidden="1" customWidth="1"/>
    <col min="2081" max="2081" width="77.7109375" style="381" customWidth="1"/>
    <col min="2082" max="2082" width="0" style="381" hidden="1" customWidth="1"/>
    <col min="2083" max="2083" width="60.5703125" style="381" customWidth="1"/>
    <col min="2084" max="2084" width="17.7109375" style="381" customWidth="1"/>
    <col min="2085" max="2092" width="9.5703125" style="381" customWidth="1"/>
    <col min="2093" max="2096" width="12.28515625" style="381" customWidth="1"/>
    <col min="2097" max="2112" width="45.7109375" style="381" customWidth="1"/>
    <col min="2113" max="2115" width="0" style="381" hidden="1" customWidth="1"/>
    <col min="2116" max="2122" width="45.7109375" style="381" customWidth="1"/>
    <col min="2123" max="2123" width="23.7109375" style="381" customWidth="1"/>
    <col min="2124" max="2305" width="3.140625" style="381"/>
    <col min="2306" max="2309" width="15.140625" style="381" customWidth="1"/>
    <col min="2310" max="2310" width="38" style="381" customWidth="1"/>
    <col min="2311" max="2311" width="9.7109375" style="381" customWidth="1"/>
    <col min="2312" max="2312" width="23.7109375" style="381" customWidth="1"/>
    <col min="2313" max="2313" width="9.42578125" style="381" customWidth="1"/>
    <col min="2314" max="2323" width="11.140625" style="381" customWidth="1"/>
    <col min="2324" max="2324" width="19.28515625" style="381" customWidth="1"/>
    <col min="2325" max="2325" width="11.42578125" style="381" customWidth="1"/>
    <col min="2326" max="2326" width="11" style="381" customWidth="1"/>
    <col min="2327" max="2328" width="12.140625" style="381" customWidth="1"/>
    <col min="2329" max="2332" width="9.85546875" style="381" customWidth="1"/>
    <col min="2333" max="2336" width="0" style="381" hidden="1" customWidth="1"/>
    <col min="2337" max="2337" width="77.7109375" style="381" customWidth="1"/>
    <col min="2338" max="2338" width="0" style="381" hidden="1" customWidth="1"/>
    <col min="2339" max="2339" width="60.5703125" style="381" customWidth="1"/>
    <col min="2340" max="2340" width="17.7109375" style="381" customWidth="1"/>
    <col min="2341" max="2348" width="9.5703125" style="381" customWidth="1"/>
    <col min="2349" max="2352" width="12.28515625" style="381" customWidth="1"/>
    <col min="2353" max="2368" width="45.7109375" style="381" customWidth="1"/>
    <col min="2369" max="2371" width="0" style="381" hidden="1" customWidth="1"/>
    <col min="2372" max="2378" width="45.7109375" style="381" customWidth="1"/>
    <col min="2379" max="2379" width="23.7109375" style="381" customWidth="1"/>
    <col min="2380" max="2561" width="3.140625" style="381"/>
    <col min="2562" max="2565" width="15.140625" style="381" customWidth="1"/>
    <col min="2566" max="2566" width="38" style="381" customWidth="1"/>
    <col min="2567" max="2567" width="9.7109375" style="381" customWidth="1"/>
    <col min="2568" max="2568" width="23.7109375" style="381" customWidth="1"/>
    <col min="2569" max="2569" width="9.42578125" style="381" customWidth="1"/>
    <col min="2570" max="2579" width="11.140625" style="381" customWidth="1"/>
    <col min="2580" max="2580" width="19.28515625" style="381" customWidth="1"/>
    <col min="2581" max="2581" width="11.42578125" style="381" customWidth="1"/>
    <col min="2582" max="2582" width="11" style="381" customWidth="1"/>
    <col min="2583" max="2584" width="12.140625" style="381" customWidth="1"/>
    <col min="2585" max="2588" width="9.85546875" style="381" customWidth="1"/>
    <col min="2589" max="2592" width="0" style="381" hidden="1" customWidth="1"/>
    <col min="2593" max="2593" width="77.7109375" style="381" customWidth="1"/>
    <col min="2594" max="2594" width="0" style="381" hidden="1" customWidth="1"/>
    <col min="2595" max="2595" width="60.5703125" style="381" customWidth="1"/>
    <col min="2596" max="2596" width="17.7109375" style="381" customWidth="1"/>
    <col min="2597" max="2604" width="9.5703125" style="381" customWidth="1"/>
    <col min="2605" max="2608" width="12.28515625" style="381" customWidth="1"/>
    <col min="2609" max="2624" width="45.7109375" style="381" customWidth="1"/>
    <col min="2625" max="2627" width="0" style="381" hidden="1" customWidth="1"/>
    <col min="2628" max="2634" width="45.7109375" style="381" customWidth="1"/>
    <col min="2635" max="2635" width="23.7109375" style="381" customWidth="1"/>
    <col min="2636" max="2817" width="3.140625" style="381"/>
    <col min="2818" max="2821" width="15.140625" style="381" customWidth="1"/>
    <col min="2822" max="2822" width="38" style="381" customWidth="1"/>
    <col min="2823" max="2823" width="9.7109375" style="381" customWidth="1"/>
    <col min="2824" max="2824" width="23.7109375" style="381" customWidth="1"/>
    <col min="2825" max="2825" width="9.42578125" style="381" customWidth="1"/>
    <col min="2826" max="2835" width="11.140625" style="381" customWidth="1"/>
    <col min="2836" max="2836" width="19.28515625" style="381" customWidth="1"/>
    <col min="2837" max="2837" width="11.42578125" style="381" customWidth="1"/>
    <col min="2838" max="2838" width="11" style="381" customWidth="1"/>
    <col min="2839" max="2840" width="12.140625" style="381" customWidth="1"/>
    <col min="2841" max="2844" width="9.85546875" style="381" customWidth="1"/>
    <col min="2845" max="2848" width="0" style="381" hidden="1" customWidth="1"/>
    <col min="2849" max="2849" width="77.7109375" style="381" customWidth="1"/>
    <col min="2850" max="2850" width="0" style="381" hidden="1" customWidth="1"/>
    <col min="2851" max="2851" width="60.5703125" style="381" customWidth="1"/>
    <col min="2852" max="2852" width="17.7109375" style="381" customWidth="1"/>
    <col min="2853" max="2860" width="9.5703125" style="381" customWidth="1"/>
    <col min="2861" max="2864" width="12.28515625" style="381" customWidth="1"/>
    <col min="2865" max="2880" width="45.7109375" style="381" customWidth="1"/>
    <col min="2881" max="2883" width="0" style="381" hidden="1" customWidth="1"/>
    <col min="2884" max="2890" width="45.7109375" style="381" customWidth="1"/>
    <col min="2891" max="2891" width="23.7109375" style="381" customWidth="1"/>
    <col min="2892" max="3073" width="3.140625" style="381"/>
    <col min="3074" max="3077" width="15.140625" style="381" customWidth="1"/>
    <col min="3078" max="3078" width="38" style="381" customWidth="1"/>
    <col min="3079" max="3079" width="9.7109375" style="381" customWidth="1"/>
    <col min="3080" max="3080" width="23.7109375" style="381" customWidth="1"/>
    <col min="3081" max="3081" width="9.42578125" style="381" customWidth="1"/>
    <col min="3082" max="3091" width="11.140625" style="381" customWidth="1"/>
    <col min="3092" max="3092" width="19.28515625" style="381" customWidth="1"/>
    <col min="3093" max="3093" width="11.42578125" style="381" customWidth="1"/>
    <col min="3094" max="3094" width="11" style="381" customWidth="1"/>
    <col min="3095" max="3096" width="12.140625" style="381" customWidth="1"/>
    <col min="3097" max="3100" width="9.85546875" style="381" customWidth="1"/>
    <col min="3101" max="3104" width="0" style="381" hidden="1" customWidth="1"/>
    <col min="3105" max="3105" width="77.7109375" style="381" customWidth="1"/>
    <col min="3106" max="3106" width="0" style="381" hidden="1" customWidth="1"/>
    <col min="3107" max="3107" width="60.5703125" style="381" customWidth="1"/>
    <col min="3108" max="3108" width="17.7109375" style="381" customWidth="1"/>
    <col min="3109" max="3116" width="9.5703125" style="381" customWidth="1"/>
    <col min="3117" max="3120" width="12.28515625" style="381" customWidth="1"/>
    <col min="3121" max="3136" width="45.7109375" style="381" customWidth="1"/>
    <col min="3137" max="3139" width="0" style="381" hidden="1" customWidth="1"/>
    <col min="3140" max="3146" width="45.7109375" style="381" customWidth="1"/>
    <col min="3147" max="3147" width="23.7109375" style="381" customWidth="1"/>
    <col min="3148" max="3329" width="3.140625" style="381"/>
    <col min="3330" max="3333" width="15.140625" style="381" customWidth="1"/>
    <col min="3334" max="3334" width="38" style="381" customWidth="1"/>
    <col min="3335" max="3335" width="9.7109375" style="381" customWidth="1"/>
    <col min="3336" max="3336" width="23.7109375" style="381" customWidth="1"/>
    <col min="3337" max="3337" width="9.42578125" style="381" customWidth="1"/>
    <col min="3338" max="3347" width="11.140625" style="381" customWidth="1"/>
    <col min="3348" max="3348" width="19.28515625" style="381" customWidth="1"/>
    <col min="3349" max="3349" width="11.42578125" style="381" customWidth="1"/>
    <col min="3350" max="3350" width="11" style="381" customWidth="1"/>
    <col min="3351" max="3352" width="12.140625" style="381" customWidth="1"/>
    <col min="3353" max="3356" width="9.85546875" style="381" customWidth="1"/>
    <col min="3357" max="3360" width="0" style="381" hidden="1" customWidth="1"/>
    <col min="3361" max="3361" width="77.7109375" style="381" customWidth="1"/>
    <col min="3362" max="3362" width="0" style="381" hidden="1" customWidth="1"/>
    <col min="3363" max="3363" width="60.5703125" style="381" customWidth="1"/>
    <col min="3364" max="3364" width="17.7109375" style="381" customWidth="1"/>
    <col min="3365" max="3372" width="9.5703125" style="381" customWidth="1"/>
    <col min="3373" max="3376" width="12.28515625" style="381" customWidth="1"/>
    <col min="3377" max="3392" width="45.7109375" style="381" customWidth="1"/>
    <col min="3393" max="3395" width="0" style="381" hidden="1" customWidth="1"/>
    <col min="3396" max="3402" width="45.7109375" style="381" customWidth="1"/>
    <col min="3403" max="3403" width="23.7109375" style="381" customWidth="1"/>
    <col min="3404" max="3585" width="3.140625" style="381"/>
    <col min="3586" max="3589" width="15.140625" style="381" customWidth="1"/>
    <col min="3590" max="3590" width="38" style="381" customWidth="1"/>
    <col min="3591" max="3591" width="9.7109375" style="381" customWidth="1"/>
    <col min="3592" max="3592" width="23.7109375" style="381" customWidth="1"/>
    <col min="3593" max="3593" width="9.42578125" style="381" customWidth="1"/>
    <col min="3594" max="3603" width="11.140625" style="381" customWidth="1"/>
    <col min="3604" max="3604" width="19.28515625" style="381" customWidth="1"/>
    <col min="3605" max="3605" width="11.42578125" style="381" customWidth="1"/>
    <col min="3606" max="3606" width="11" style="381" customWidth="1"/>
    <col min="3607" max="3608" width="12.140625" style="381" customWidth="1"/>
    <col min="3609" max="3612" width="9.85546875" style="381" customWidth="1"/>
    <col min="3613" max="3616" width="0" style="381" hidden="1" customWidth="1"/>
    <col min="3617" max="3617" width="77.7109375" style="381" customWidth="1"/>
    <col min="3618" max="3618" width="0" style="381" hidden="1" customWidth="1"/>
    <col min="3619" max="3619" width="60.5703125" style="381" customWidth="1"/>
    <col min="3620" max="3620" width="17.7109375" style="381" customWidth="1"/>
    <col min="3621" max="3628" width="9.5703125" style="381" customWidth="1"/>
    <col min="3629" max="3632" width="12.28515625" style="381" customWidth="1"/>
    <col min="3633" max="3648" width="45.7109375" style="381" customWidth="1"/>
    <col min="3649" max="3651" width="0" style="381" hidden="1" customWidth="1"/>
    <col min="3652" max="3658" width="45.7109375" style="381" customWidth="1"/>
    <col min="3659" max="3659" width="23.7109375" style="381" customWidth="1"/>
    <col min="3660" max="3841" width="3.140625" style="381"/>
    <col min="3842" max="3845" width="15.140625" style="381" customWidth="1"/>
    <col min="3846" max="3846" width="38" style="381" customWidth="1"/>
    <col min="3847" max="3847" width="9.7109375" style="381" customWidth="1"/>
    <col min="3848" max="3848" width="23.7109375" style="381" customWidth="1"/>
    <col min="3849" max="3849" width="9.42578125" style="381" customWidth="1"/>
    <col min="3850" max="3859" width="11.140625" style="381" customWidth="1"/>
    <col min="3860" max="3860" width="19.28515625" style="381" customWidth="1"/>
    <col min="3861" max="3861" width="11.42578125" style="381" customWidth="1"/>
    <col min="3862" max="3862" width="11" style="381" customWidth="1"/>
    <col min="3863" max="3864" width="12.140625" style="381" customWidth="1"/>
    <col min="3865" max="3868" width="9.85546875" style="381" customWidth="1"/>
    <col min="3869" max="3872" width="0" style="381" hidden="1" customWidth="1"/>
    <col min="3873" max="3873" width="77.7109375" style="381" customWidth="1"/>
    <col min="3874" max="3874" width="0" style="381" hidden="1" customWidth="1"/>
    <col min="3875" max="3875" width="60.5703125" style="381" customWidth="1"/>
    <col min="3876" max="3876" width="17.7109375" style="381" customWidth="1"/>
    <col min="3877" max="3884" width="9.5703125" style="381" customWidth="1"/>
    <col min="3885" max="3888" width="12.28515625" style="381" customWidth="1"/>
    <col min="3889" max="3904" width="45.7109375" style="381" customWidth="1"/>
    <col min="3905" max="3907" width="0" style="381" hidden="1" customWidth="1"/>
    <col min="3908" max="3914" width="45.7109375" style="381" customWidth="1"/>
    <col min="3915" max="3915" width="23.7109375" style="381" customWidth="1"/>
    <col min="3916" max="4097" width="3.140625" style="381"/>
    <col min="4098" max="4101" width="15.140625" style="381" customWidth="1"/>
    <col min="4102" max="4102" width="38" style="381" customWidth="1"/>
    <col min="4103" max="4103" width="9.7109375" style="381" customWidth="1"/>
    <col min="4104" max="4104" width="23.7109375" style="381" customWidth="1"/>
    <col min="4105" max="4105" width="9.42578125" style="381" customWidth="1"/>
    <col min="4106" max="4115" width="11.140625" style="381" customWidth="1"/>
    <col min="4116" max="4116" width="19.28515625" style="381" customWidth="1"/>
    <col min="4117" max="4117" width="11.42578125" style="381" customWidth="1"/>
    <col min="4118" max="4118" width="11" style="381" customWidth="1"/>
    <col min="4119" max="4120" width="12.140625" style="381" customWidth="1"/>
    <col min="4121" max="4124" width="9.85546875" style="381" customWidth="1"/>
    <col min="4125" max="4128" width="0" style="381" hidden="1" customWidth="1"/>
    <col min="4129" max="4129" width="77.7109375" style="381" customWidth="1"/>
    <col min="4130" max="4130" width="0" style="381" hidden="1" customWidth="1"/>
    <col min="4131" max="4131" width="60.5703125" style="381" customWidth="1"/>
    <col min="4132" max="4132" width="17.7109375" style="381" customWidth="1"/>
    <col min="4133" max="4140" width="9.5703125" style="381" customWidth="1"/>
    <col min="4141" max="4144" width="12.28515625" style="381" customWidth="1"/>
    <col min="4145" max="4160" width="45.7109375" style="381" customWidth="1"/>
    <col min="4161" max="4163" width="0" style="381" hidden="1" customWidth="1"/>
    <col min="4164" max="4170" width="45.7109375" style="381" customWidth="1"/>
    <col min="4171" max="4171" width="23.7109375" style="381" customWidth="1"/>
    <col min="4172" max="4353" width="3.140625" style="381"/>
    <col min="4354" max="4357" width="15.140625" style="381" customWidth="1"/>
    <col min="4358" max="4358" width="38" style="381" customWidth="1"/>
    <col min="4359" max="4359" width="9.7109375" style="381" customWidth="1"/>
    <col min="4360" max="4360" width="23.7109375" style="381" customWidth="1"/>
    <col min="4361" max="4361" width="9.42578125" style="381" customWidth="1"/>
    <col min="4362" max="4371" width="11.140625" style="381" customWidth="1"/>
    <col min="4372" max="4372" width="19.28515625" style="381" customWidth="1"/>
    <col min="4373" max="4373" width="11.42578125" style="381" customWidth="1"/>
    <col min="4374" max="4374" width="11" style="381" customWidth="1"/>
    <col min="4375" max="4376" width="12.140625" style="381" customWidth="1"/>
    <col min="4377" max="4380" width="9.85546875" style="381" customWidth="1"/>
    <col min="4381" max="4384" width="0" style="381" hidden="1" customWidth="1"/>
    <col min="4385" max="4385" width="77.7109375" style="381" customWidth="1"/>
    <col min="4386" max="4386" width="0" style="381" hidden="1" customWidth="1"/>
    <col min="4387" max="4387" width="60.5703125" style="381" customWidth="1"/>
    <col min="4388" max="4388" width="17.7109375" style="381" customWidth="1"/>
    <col min="4389" max="4396" width="9.5703125" style="381" customWidth="1"/>
    <col min="4397" max="4400" width="12.28515625" style="381" customWidth="1"/>
    <col min="4401" max="4416" width="45.7109375" style="381" customWidth="1"/>
    <col min="4417" max="4419" width="0" style="381" hidden="1" customWidth="1"/>
    <col min="4420" max="4426" width="45.7109375" style="381" customWidth="1"/>
    <col min="4427" max="4427" width="23.7109375" style="381" customWidth="1"/>
    <col min="4428" max="4609" width="3.140625" style="381"/>
    <col min="4610" max="4613" width="15.140625" style="381" customWidth="1"/>
    <col min="4614" max="4614" width="38" style="381" customWidth="1"/>
    <col min="4615" max="4615" width="9.7109375" style="381" customWidth="1"/>
    <col min="4616" max="4616" width="23.7109375" style="381" customWidth="1"/>
    <col min="4617" max="4617" width="9.42578125" style="381" customWidth="1"/>
    <col min="4618" max="4627" width="11.140625" style="381" customWidth="1"/>
    <col min="4628" max="4628" width="19.28515625" style="381" customWidth="1"/>
    <col min="4629" max="4629" width="11.42578125" style="381" customWidth="1"/>
    <col min="4630" max="4630" width="11" style="381" customWidth="1"/>
    <col min="4631" max="4632" width="12.140625" style="381" customWidth="1"/>
    <col min="4633" max="4636" width="9.85546875" style="381" customWidth="1"/>
    <col min="4637" max="4640" width="0" style="381" hidden="1" customWidth="1"/>
    <col min="4641" max="4641" width="77.7109375" style="381" customWidth="1"/>
    <col min="4642" max="4642" width="0" style="381" hidden="1" customWidth="1"/>
    <col min="4643" max="4643" width="60.5703125" style="381" customWidth="1"/>
    <col min="4644" max="4644" width="17.7109375" style="381" customWidth="1"/>
    <col min="4645" max="4652" width="9.5703125" style="381" customWidth="1"/>
    <col min="4653" max="4656" width="12.28515625" style="381" customWidth="1"/>
    <col min="4657" max="4672" width="45.7109375" style="381" customWidth="1"/>
    <col min="4673" max="4675" width="0" style="381" hidden="1" customWidth="1"/>
    <col min="4676" max="4682" width="45.7109375" style="381" customWidth="1"/>
    <col min="4683" max="4683" width="23.7109375" style="381" customWidth="1"/>
    <col min="4684" max="4865" width="3.140625" style="381"/>
    <col min="4866" max="4869" width="15.140625" style="381" customWidth="1"/>
    <col min="4870" max="4870" width="38" style="381" customWidth="1"/>
    <col min="4871" max="4871" width="9.7109375" style="381" customWidth="1"/>
    <col min="4872" max="4872" width="23.7109375" style="381" customWidth="1"/>
    <col min="4873" max="4873" width="9.42578125" style="381" customWidth="1"/>
    <col min="4874" max="4883" width="11.140625" style="381" customWidth="1"/>
    <col min="4884" max="4884" width="19.28515625" style="381" customWidth="1"/>
    <col min="4885" max="4885" width="11.42578125" style="381" customWidth="1"/>
    <col min="4886" max="4886" width="11" style="381" customWidth="1"/>
    <col min="4887" max="4888" width="12.140625" style="381" customWidth="1"/>
    <col min="4889" max="4892" width="9.85546875" style="381" customWidth="1"/>
    <col min="4893" max="4896" width="0" style="381" hidden="1" customWidth="1"/>
    <col min="4897" max="4897" width="77.7109375" style="381" customWidth="1"/>
    <col min="4898" max="4898" width="0" style="381" hidden="1" customWidth="1"/>
    <col min="4899" max="4899" width="60.5703125" style="381" customWidth="1"/>
    <col min="4900" max="4900" width="17.7109375" style="381" customWidth="1"/>
    <col min="4901" max="4908" width="9.5703125" style="381" customWidth="1"/>
    <col min="4909" max="4912" width="12.28515625" style="381" customWidth="1"/>
    <col min="4913" max="4928" width="45.7109375" style="381" customWidth="1"/>
    <col min="4929" max="4931" width="0" style="381" hidden="1" customWidth="1"/>
    <col min="4932" max="4938" width="45.7109375" style="381" customWidth="1"/>
    <col min="4939" max="4939" width="23.7109375" style="381" customWidth="1"/>
    <col min="4940" max="5121" width="3.140625" style="381"/>
    <col min="5122" max="5125" width="15.140625" style="381" customWidth="1"/>
    <col min="5126" max="5126" width="38" style="381" customWidth="1"/>
    <col min="5127" max="5127" width="9.7109375" style="381" customWidth="1"/>
    <col min="5128" max="5128" width="23.7109375" style="381" customWidth="1"/>
    <col min="5129" max="5129" width="9.42578125" style="381" customWidth="1"/>
    <col min="5130" max="5139" width="11.140625" style="381" customWidth="1"/>
    <col min="5140" max="5140" width="19.28515625" style="381" customWidth="1"/>
    <col min="5141" max="5141" width="11.42578125" style="381" customWidth="1"/>
    <col min="5142" max="5142" width="11" style="381" customWidth="1"/>
    <col min="5143" max="5144" width="12.140625" style="381" customWidth="1"/>
    <col min="5145" max="5148" width="9.85546875" style="381" customWidth="1"/>
    <col min="5149" max="5152" width="0" style="381" hidden="1" customWidth="1"/>
    <col min="5153" max="5153" width="77.7109375" style="381" customWidth="1"/>
    <col min="5154" max="5154" width="0" style="381" hidden="1" customWidth="1"/>
    <col min="5155" max="5155" width="60.5703125" style="381" customWidth="1"/>
    <col min="5156" max="5156" width="17.7109375" style="381" customWidth="1"/>
    <col min="5157" max="5164" width="9.5703125" style="381" customWidth="1"/>
    <col min="5165" max="5168" width="12.28515625" style="381" customWidth="1"/>
    <col min="5169" max="5184" width="45.7109375" style="381" customWidth="1"/>
    <col min="5185" max="5187" width="0" style="381" hidden="1" customWidth="1"/>
    <col min="5188" max="5194" width="45.7109375" style="381" customWidth="1"/>
    <col min="5195" max="5195" width="23.7109375" style="381" customWidth="1"/>
    <col min="5196" max="5377" width="3.140625" style="381"/>
    <col min="5378" max="5381" width="15.140625" style="381" customWidth="1"/>
    <col min="5382" max="5382" width="38" style="381" customWidth="1"/>
    <col min="5383" max="5383" width="9.7109375" style="381" customWidth="1"/>
    <col min="5384" max="5384" width="23.7109375" style="381" customWidth="1"/>
    <col min="5385" max="5385" width="9.42578125" style="381" customWidth="1"/>
    <col min="5386" max="5395" width="11.140625" style="381" customWidth="1"/>
    <col min="5396" max="5396" width="19.28515625" style="381" customWidth="1"/>
    <col min="5397" max="5397" width="11.42578125" style="381" customWidth="1"/>
    <col min="5398" max="5398" width="11" style="381" customWidth="1"/>
    <col min="5399" max="5400" width="12.140625" style="381" customWidth="1"/>
    <col min="5401" max="5404" width="9.85546875" style="381" customWidth="1"/>
    <col min="5405" max="5408" width="0" style="381" hidden="1" customWidth="1"/>
    <col min="5409" max="5409" width="77.7109375" style="381" customWidth="1"/>
    <col min="5410" max="5410" width="0" style="381" hidden="1" customWidth="1"/>
    <col min="5411" max="5411" width="60.5703125" style="381" customWidth="1"/>
    <col min="5412" max="5412" width="17.7109375" style="381" customWidth="1"/>
    <col min="5413" max="5420" width="9.5703125" style="381" customWidth="1"/>
    <col min="5421" max="5424" width="12.28515625" style="381" customWidth="1"/>
    <col min="5425" max="5440" width="45.7109375" style="381" customWidth="1"/>
    <col min="5441" max="5443" width="0" style="381" hidden="1" customWidth="1"/>
    <col min="5444" max="5450" width="45.7109375" style="381" customWidth="1"/>
    <col min="5451" max="5451" width="23.7109375" style="381" customWidth="1"/>
    <col min="5452" max="5633" width="3.140625" style="381"/>
    <col min="5634" max="5637" width="15.140625" style="381" customWidth="1"/>
    <col min="5638" max="5638" width="38" style="381" customWidth="1"/>
    <col min="5639" max="5639" width="9.7109375" style="381" customWidth="1"/>
    <col min="5640" max="5640" width="23.7109375" style="381" customWidth="1"/>
    <col min="5641" max="5641" width="9.42578125" style="381" customWidth="1"/>
    <col min="5642" max="5651" width="11.140625" style="381" customWidth="1"/>
    <col min="5652" max="5652" width="19.28515625" style="381" customWidth="1"/>
    <col min="5653" max="5653" width="11.42578125" style="381" customWidth="1"/>
    <col min="5654" max="5654" width="11" style="381" customWidth="1"/>
    <col min="5655" max="5656" width="12.140625" style="381" customWidth="1"/>
    <col min="5657" max="5660" width="9.85546875" style="381" customWidth="1"/>
    <col min="5661" max="5664" width="0" style="381" hidden="1" customWidth="1"/>
    <col min="5665" max="5665" width="77.7109375" style="381" customWidth="1"/>
    <col min="5666" max="5666" width="0" style="381" hidden="1" customWidth="1"/>
    <col min="5667" max="5667" width="60.5703125" style="381" customWidth="1"/>
    <col min="5668" max="5668" width="17.7109375" style="381" customWidth="1"/>
    <col min="5669" max="5676" width="9.5703125" style="381" customWidth="1"/>
    <col min="5677" max="5680" width="12.28515625" style="381" customWidth="1"/>
    <col min="5681" max="5696" width="45.7109375" style="381" customWidth="1"/>
    <col min="5697" max="5699" width="0" style="381" hidden="1" customWidth="1"/>
    <col min="5700" max="5706" width="45.7109375" style="381" customWidth="1"/>
    <col min="5707" max="5707" width="23.7109375" style="381" customWidth="1"/>
    <col min="5708" max="5889" width="3.140625" style="381"/>
    <col min="5890" max="5893" width="15.140625" style="381" customWidth="1"/>
    <col min="5894" max="5894" width="38" style="381" customWidth="1"/>
    <col min="5895" max="5895" width="9.7109375" style="381" customWidth="1"/>
    <col min="5896" max="5896" width="23.7109375" style="381" customWidth="1"/>
    <col min="5897" max="5897" width="9.42578125" style="381" customWidth="1"/>
    <col min="5898" max="5907" width="11.140625" style="381" customWidth="1"/>
    <col min="5908" max="5908" width="19.28515625" style="381" customWidth="1"/>
    <col min="5909" max="5909" width="11.42578125" style="381" customWidth="1"/>
    <col min="5910" max="5910" width="11" style="381" customWidth="1"/>
    <col min="5911" max="5912" width="12.140625" style="381" customWidth="1"/>
    <col min="5913" max="5916" width="9.85546875" style="381" customWidth="1"/>
    <col min="5917" max="5920" width="0" style="381" hidden="1" customWidth="1"/>
    <col min="5921" max="5921" width="77.7109375" style="381" customWidth="1"/>
    <col min="5922" max="5922" width="0" style="381" hidden="1" customWidth="1"/>
    <col min="5923" max="5923" width="60.5703125" style="381" customWidth="1"/>
    <col min="5924" max="5924" width="17.7109375" style="381" customWidth="1"/>
    <col min="5925" max="5932" width="9.5703125" style="381" customWidth="1"/>
    <col min="5933" max="5936" width="12.28515625" style="381" customWidth="1"/>
    <col min="5937" max="5952" width="45.7109375" style="381" customWidth="1"/>
    <col min="5953" max="5955" width="0" style="381" hidden="1" customWidth="1"/>
    <col min="5956" max="5962" width="45.7109375" style="381" customWidth="1"/>
    <col min="5963" max="5963" width="23.7109375" style="381" customWidth="1"/>
    <col min="5964" max="6145" width="3.140625" style="381"/>
    <col min="6146" max="6149" width="15.140625" style="381" customWidth="1"/>
    <col min="6150" max="6150" width="38" style="381" customWidth="1"/>
    <col min="6151" max="6151" width="9.7109375" style="381" customWidth="1"/>
    <col min="6152" max="6152" width="23.7109375" style="381" customWidth="1"/>
    <col min="6153" max="6153" width="9.42578125" style="381" customWidth="1"/>
    <col min="6154" max="6163" width="11.140625" style="381" customWidth="1"/>
    <col min="6164" max="6164" width="19.28515625" style="381" customWidth="1"/>
    <col min="6165" max="6165" width="11.42578125" style="381" customWidth="1"/>
    <col min="6166" max="6166" width="11" style="381" customWidth="1"/>
    <col min="6167" max="6168" width="12.140625" style="381" customWidth="1"/>
    <col min="6169" max="6172" width="9.85546875" style="381" customWidth="1"/>
    <col min="6173" max="6176" width="0" style="381" hidden="1" customWidth="1"/>
    <col min="6177" max="6177" width="77.7109375" style="381" customWidth="1"/>
    <col min="6178" max="6178" width="0" style="381" hidden="1" customWidth="1"/>
    <col min="6179" max="6179" width="60.5703125" style="381" customWidth="1"/>
    <col min="6180" max="6180" width="17.7109375" style="381" customWidth="1"/>
    <col min="6181" max="6188" width="9.5703125" style="381" customWidth="1"/>
    <col min="6189" max="6192" width="12.28515625" style="381" customWidth="1"/>
    <col min="6193" max="6208" width="45.7109375" style="381" customWidth="1"/>
    <col min="6209" max="6211" width="0" style="381" hidden="1" customWidth="1"/>
    <col min="6212" max="6218" width="45.7109375" style="381" customWidth="1"/>
    <col min="6219" max="6219" width="23.7109375" style="381" customWidth="1"/>
    <col min="6220" max="6401" width="3.140625" style="381"/>
    <col min="6402" max="6405" width="15.140625" style="381" customWidth="1"/>
    <col min="6406" max="6406" width="38" style="381" customWidth="1"/>
    <col min="6407" max="6407" width="9.7109375" style="381" customWidth="1"/>
    <col min="6408" max="6408" width="23.7109375" style="381" customWidth="1"/>
    <col min="6409" max="6409" width="9.42578125" style="381" customWidth="1"/>
    <col min="6410" max="6419" width="11.140625" style="381" customWidth="1"/>
    <col min="6420" max="6420" width="19.28515625" style="381" customWidth="1"/>
    <col min="6421" max="6421" width="11.42578125" style="381" customWidth="1"/>
    <col min="6422" max="6422" width="11" style="381" customWidth="1"/>
    <col min="6423" max="6424" width="12.140625" style="381" customWidth="1"/>
    <col min="6425" max="6428" width="9.85546875" style="381" customWidth="1"/>
    <col min="6429" max="6432" width="0" style="381" hidden="1" customWidth="1"/>
    <col min="6433" max="6433" width="77.7109375" style="381" customWidth="1"/>
    <col min="6434" max="6434" width="0" style="381" hidden="1" customWidth="1"/>
    <col min="6435" max="6435" width="60.5703125" style="381" customWidth="1"/>
    <col min="6436" max="6436" width="17.7109375" style="381" customWidth="1"/>
    <col min="6437" max="6444" width="9.5703125" style="381" customWidth="1"/>
    <col min="6445" max="6448" width="12.28515625" style="381" customWidth="1"/>
    <col min="6449" max="6464" width="45.7109375" style="381" customWidth="1"/>
    <col min="6465" max="6467" width="0" style="381" hidden="1" customWidth="1"/>
    <col min="6468" max="6474" width="45.7109375" style="381" customWidth="1"/>
    <col min="6475" max="6475" width="23.7109375" style="381" customWidth="1"/>
    <col min="6476" max="6657" width="3.140625" style="381"/>
    <col min="6658" max="6661" width="15.140625" style="381" customWidth="1"/>
    <col min="6662" max="6662" width="38" style="381" customWidth="1"/>
    <col min="6663" max="6663" width="9.7109375" style="381" customWidth="1"/>
    <col min="6664" max="6664" width="23.7109375" style="381" customWidth="1"/>
    <col min="6665" max="6665" width="9.42578125" style="381" customWidth="1"/>
    <col min="6666" max="6675" width="11.140625" style="381" customWidth="1"/>
    <col min="6676" max="6676" width="19.28515625" style="381" customWidth="1"/>
    <col min="6677" max="6677" width="11.42578125" style="381" customWidth="1"/>
    <col min="6678" max="6678" width="11" style="381" customWidth="1"/>
    <col min="6679" max="6680" width="12.140625" style="381" customWidth="1"/>
    <col min="6681" max="6684" width="9.85546875" style="381" customWidth="1"/>
    <col min="6685" max="6688" width="0" style="381" hidden="1" customWidth="1"/>
    <col min="6689" max="6689" width="77.7109375" style="381" customWidth="1"/>
    <col min="6690" max="6690" width="0" style="381" hidden="1" customWidth="1"/>
    <col min="6691" max="6691" width="60.5703125" style="381" customWidth="1"/>
    <col min="6692" max="6692" width="17.7109375" style="381" customWidth="1"/>
    <col min="6693" max="6700" width="9.5703125" style="381" customWidth="1"/>
    <col min="6701" max="6704" width="12.28515625" style="381" customWidth="1"/>
    <col min="6705" max="6720" width="45.7109375" style="381" customWidth="1"/>
    <col min="6721" max="6723" width="0" style="381" hidden="1" customWidth="1"/>
    <col min="6724" max="6730" width="45.7109375" style="381" customWidth="1"/>
    <col min="6731" max="6731" width="23.7109375" style="381" customWidth="1"/>
    <col min="6732" max="6913" width="3.140625" style="381"/>
    <col min="6914" max="6917" width="15.140625" style="381" customWidth="1"/>
    <col min="6918" max="6918" width="38" style="381" customWidth="1"/>
    <col min="6919" max="6919" width="9.7109375" style="381" customWidth="1"/>
    <col min="6920" max="6920" width="23.7109375" style="381" customWidth="1"/>
    <col min="6921" max="6921" width="9.42578125" style="381" customWidth="1"/>
    <col min="6922" max="6931" width="11.140625" style="381" customWidth="1"/>
    <col min="6932" max="6932" width="19.28515625" style="381" customWidth="1"/>
    <col min="6933" max="6933" width="11.42578125" style="381" customWidth="1"/>
    <col min="6934" max="6934" width="11" style="381" customWidth="1"/>
    <col min="6935" max="6936" width="12.140625" style="381" customWidth="1"/>
    <col min="6937" max="6940" width="9.85546875" style="381" customWidth="1"/>
    <col min="6941" max="6944" width="0" style="381" hidden="1" customWidth="1"/>
    <col min="6945" max="6945" width="77.7109375" style="381" customWidth="1"/>
    <col min="6946" max="6946" width="0" style="381" hidden="1" customWidth="1"/>
    <col min="6947" max="6947" width="60.5703125" style="381" customWidth="1"/>
    <col min="6948" max="6948" width="17.7109375" style="381" customWidth="1"/>
    <col min="6949" max="6956" width="9.5703125" style="381" customWidth="1"/>
    <col min="6957" max="6960" width="12.28515625" style="381" customWidth="1"/>
    <col min="6961" max="6976" width="45.7109375" style="381" customWidth="1"/>
    <col min="6977" max="6979" width="0" style="381" hidden="1" customWidth="1"/>
    <col min="6980" max="6986" width="45.7109375" style="381" customWidth="1"/>
    <col min="6987" max="6987" width="23.7109375" style="381" customWidth="1"/>
    <col min="6988" max="7169" width="3.140625" style="381"/>
    <col min="7170" max="7173" width="15.140625" style="381" customWidth="1"/>
    <col min="7174" max="7174" width="38" style="381" customWidth="1"/>
    <col min="7175" max="7175" width="9.7109375" style="381" customWidth="1"/>
    <col min="7176" max="7176" width="23.7109375" style="381" customWidth="1"/>
    <col min="7177" max="7177" width="9.42578125" style="381" customWidth="1"/>
    <col min="7178" max="7187" width="11.140625" style="381" customWidth="1"/>
    <col min="7188" max="7188" width="19.28515625" style="381" customWidth="1"/>
    <col min="7189" max="7189" width="11.42578125" style="381" customWidth="1"/>
    <col min="7190" max="7190" width="11" style="381" customWidth="1"/>
    <col min="7191" max="7192" width="12.140625" style="381" customWidth="1"/>
    <col min="7193" max="7196" width="9.85546875" style="381" customWidth="1"/>
    <col min="7197" max="7200" width="0" style="381" hidden="1" customWidth="1"/>
    <col min="7201" max="7201" width="77.7109375" style="381" customWidth="1"/>
    <col min="7202" max="7202" width="0" style="381" hidden="1" customWidth="1"/>
    <col min="7203" max="7203" width="60.5703125" style="381" customWidth="1"/>
    <col min="7204" max="7204" width="17.7109375" style="381" customWidth="1"/>
    <col min="7205" max="7212" width="9.5703125" style="381" customWidth="1"/>
    <col min="7213" max="7216" width="12.28515625" style="381" customWidth="1"/>
    <col min="7217" max="7232" width="45.7109375" style="381" customWidth="1"/>
    <col min="7233" max="7235" width="0" style="381" hidden="1" customWidth="1"/>
    <col min="7236" max="7242" width="45.7109375" style="381" customWidth="1"/>
    <col min="7243" max="7243" width="23.7109375" style="381" customWidth="1"/>
    <col min="7244" max="7425" width="3.140625" style="381"/>
    <col min="7426" max="7429" width="15.140625" style="381" customWidth="1"/>
    <col min="7430" max="7430" width="38" style="381" customWidth="1"/>
    <col min="7431" max="7431" width="9.7109375" style="381" customWidth="1"/>
    <col min="7432" max="7432" width="23.7109375" style="381" customWidth="1"/>
    <col min="7433" max="7433" width="9.42578125" style="381" customWidth="1"/>
    <col min="7434" max="7443" width="11.140625" style="381" customWidth="1"/>
    <col min="7444" max="7444" width="19.28515625" style="381" customWidth="1"/>
    <col min="7445" max="7445" width="11.42578125" style="381" customWidth="1"/>
    <col min="7446" max="7446" width="11" style="381" customWidth="1"/>
    <col min="7447" max="7448" width="12.140625" style="381" customWidth="1"/>
    <col min="7449" max="7452" width="9.85546875" style="381" customWidth="1"/>
    <col min="7453" max="7456" width="0" style="381" hidden="1" customWidth="1"/>
    <col min="7457" max="7457" width="77.7109375" style="381" customWidth="1"/>
    <col min="7458" max="7458" width="0" style="381" hidden="1" customWidth="1"/>
    <col min="7459" max="7459" width="60.5703125" style="381" customWidth="1"/>
    <col min="7460" max="7460" width="17.7109375" style="381" customWidth="1"/>
    <col min="7461" max="7468" width="9.5703125" style="381" customWidth="1"/>
    <col min="7469" max="7472" width="12.28515625" style="381" customWidth="1"/>
    <col min="7473" max="7488" width="45.7109375" style="381" customWidth="1"/>
    <col min="7489" max="7491" width="0" style="381" hidden="1" customWidth="1"/>
    <col min="7492" max="7498" width="45.7109375" style="381" customWidth="1"/>
    <col min="7499" max="7499" width="23.7109375" style="381" customWidth="1"/>
    <col min="7500" max="7681" width="3.140625" style="381"/>
    <col min="7682" max="7685" width="15.140625" style="381" customWidth="1"/>
    <col min="7686" max="7686" width="38" style="381" customWidth="1"/>
    <col min="7687" max="7687" width="9.7109375" style="381" customWidth="1"/>
    <col min="7688" max="7688" width="23.7109375" style="381" customWidth="1"/>
    <col min="7689" max="7689" width="9.42578125" style="381" customWidth="1"/>
    <col min="7690" max="7699" width="11.140625" style="381" customWidth="1"/>
    <col min="7700" max="7700" width="19.28515625" style="381" customWidth="1"/>
    <col min="7701" max="7701" width="11.42578125" style="381" customWidth="1"/>
    <col min="7702" max="7702" width="11" style="381" customWidth="1"/>
    <col min="7703" max="7704" width="12.140625" style="381" customWidth="1"/>
    <col min="7705" max="7708" width="9.85546875" style="381" customWidth="1"/>
    <col min="7709" max="7712" width="0" style="381" hidden="1" customWidth="1"/>
    <col min="7713" max="7713" width="77.7109375" style="381" customWidth="1"/>
    <col min="7714" max="7714" width="0" style="381" hidden="1" customWidth="1"/>
    <col min="7715" max="7715" width="60.5703125" style="381" customWidth="1"/>
    <col min="7716" max="7716" width="17.7109375" style="381" customWidth="1"/>
    <col min="7717" max="7724" width="9.5703125" style="381" customWidth="1"/>
    <col min="7725" max="7728" width="12.28515625" style="381" customWidth="1"/>
    <col min="7729" max="7744" width="45.7109375" style="381" customWidth="1"/>
    <col min="7745" max="7747" width="0" style="381" hidden="1" customWidth="1"/>
    <col min="7748" max="7754" width="45.7109375" style="381" customWidth="1"/>
    <col min="7755" max="7755" width="23.7109375" style="381" customWidth="1"/>
    <col min="7756" max="7937" width="3.140625" style="381"/>
    <col min="7938" max="7941" width="15.140625" style="381" customWidth="1"/>
    <col min="7942" max="7942" width="38" style="381" customWidth="1"/>
    <col min="7943" max="7943" width="9.7109375" style="381" customWidth="1"/>
    <col min="7944" max="7944" width="23.7109375" style="381" customWidth="1"/>
    <col min="7945" max="7945" width="9.42578125" style="381" customWidth="1"/>
    <col min="7946" max="7955" width="11.140625" style="381" customWidth="1"/>
    <col min="7956" max="7956" width="19.28515625" style="381" customWidth="1"/>
    <col min="7957" max="7957" width="11.42578125" style="381" customWidth="1"/>
    <col min="7958" max="7958" width="11" style="381" customWidth="1"/>
    <col min="7959" max="7960" width="12.140625" style="381" customWidth="1"/>
    <col min="7961" max="7964" width="9.85546875" style="381" customWidth="1"/>
    <col min="7965" max="7968" width="0" style="381" hidden="1" customWidth="1"/>
    <col min="7969" max="7969" width="77.7109375" style="381" customWidth="1"/>
    <col min="7970" max="7970" width="0" style="381" hidden="1" customWidth="1"/>
    <col min="7971" max="7971" width="60.5703125" style="381" customWidth="1"/>
    <col min="7972" max="7972" width="17.7109375" style="381" customWidth="1"/>
    <col min="7973" max="7980" width="9.5703125" style="381" customWidth="1"/>
    <col min="7981" max="7984" width="12.28515625" style="381" customWidth="1"/>
    <col min="7985" max="8000" width="45.7109375" style="381" customWidth="1"/>
    <col min="8001" max="8003" width="0" style="381" hidden="1" customWidth="1"/>
    <col min="8004" max="8010" width="45.7109375" style="381" customWidth="1"/>
    <col min="8011" max="8011" width="23.7109375" style="381" customWidth="1"/>
    <col min="8012" max="8193" width="3.140625" style="381"/>
    <col min="8194" max="8197" width="15.140625" style="381" customWidth="1"/>
    <col min="8198" max="8198" width="38" style="381" customWidth="1"/>
    <col min="8199" max="8199" width="9.7109375" style="381" customWidth="1"/>
    <col min="8200" max="8200" width="23.7109375" style="381" customWidth="1"/>
    <col min="8201" max="8201" width="9.42578125" style="381" customWidth="1"/>
    <col min="8202" max="8211" width="11.140625" style="381" customWidth="1"/>
    <col min="8212" max="8212" width="19.28515625" style="381" customWidth="1"/>
    <col min="8213" max="8213" width="11.42578125" style="381" customWidth="1"/>
    <col min="8214" max="8214" width="11" style="381" customWidth="1"/>
    <col min="8215" max="8216" width="12.140625" style="381" customWidth="1"/>
    <col min="8217" max="8220" width="9.85546875" style="381" customWidth="1"/>
    <col min="8221" max="8224" width="0" style="381" hidden="1" customWidth="1"/>
    <col min="8225" max="8225" width="77.7109375" style="381" customWidth="1"/>
    <col min="8226" max="8226" width="0" style="381" hidden="1" customWidth="1"/>
    <col min="8227" max="8227" width="60.5703125" style="381" customWidth="1"/>
    <col min="8228" max="8228" width="17.7109375" style="381" customWidth="1"/>
    <col min="8229" max="8236" width="9.5703125" style="381" customWidth="1"/>
    <col min="8237" max="8240" width="12.28515625" style="381" customWidth="1"/>
    <col min="8241" max="8256" width="45.7109375" style="381" customWidth="1"/>
    <col min="8257" max="8259" width="0" style="381" hidden="1" customWidth="1"/>
    <col min="8260" max="8266" width="45.7109375" style="381" customWidth="1"/>
    <col min="8267" max="8267" width="23.7109375" style="381" customWidth="1"/>
    <col min="8268" max="8449" width="3.140625" style="381"/>
    <col min="8450" max="8453" width="15.140625" style="381" customWidth="1"/>
    <col min="8454" max="8454" width="38" style="381" customWidth="1"/>
    <col min="8455" max="8455" width="9.7109375" style="381" customWidth="1"/>
    <col min="8456" max="8456" width="23.7109375" style="381" customWidth="1"/>
    <col min="8457" max="8457" width="9.42578125" style="381" customWidth="1"/>
    <col min="8458" max="8467" width="11.140625" style="381" customWidth="1"/>
    <col min="8468" max="8468" width="19.28515625" style="381" customWidth="1"/>
    <col min="8469" max="8469" width="11.42578125" style="381" customWidth="1"/>
    <col min="8470" max="8470" width="11" style="381" customWidth="1"/>
    <col min="8471" max="8472" width="12.140625" style="381" customWidth="1"/>
    <col min="8473" max="8476" width="9.85546875" style="381" customWidth="1"/>
    <col min="8477" max="8480" width="0" style="381" hidden="1" customWidth="1"/>
    <col min="8481" max="8481" width="77.7109375" style="381" customWidth="1"/>
    <col min="8482" max="8482" width="0" style="381" hidden="1" customWidth="1"/>
    <col min="8483" max="8483" width="60.5703125" style="381" customWidth="1"/>
    <col min="8484" max="8484" width="17.7109375" style="381" customWidth="1"/>
    <col min="8485" max="8492" width="9.5703125" style="381" customWidth="1"/>
    <col min="8493" max="8496" width="12.28515625" style="381" customWidth="1"/>
    <col min="8497" max="8512" width="45.7109375" style="381" customWidth="1"/>
    <col min="8513" max="8515" width="0" style="381" hidden="1" customWidth="1"/>
    <col min="8516" max="8522" width="45.7109375" style="381" customWidth="1"/>
    <col min="8523" max="8523" width="23.7109375" style="381" customWidth="1"/>
    <col min="8524" max="8705" width="3.140625" style="381"/>
    <col min="8706" max="8709" width="15.140625" style="381" customWidth="1"/>
    <col min="8710" max="8710" width="38" style="381" customWidth="1"/>
    <col min="8711" max="8711" width="9.7109375" style="381" customWidth="1"/>
    <col min="8712" max="8712" width="23.7109375" style="381" customWidth="1"/>
    <col min="8713" max="8713" width="9.42578125" style="381" customWidth="1"/>
    <col min="8714" max="8723" width="11.140625" style="381" customWidth="1"/>
    <col min="8724" max="8724" width="19.28515625" style="381" customWidth="1"/>
    <col min="8725" max="8725" width="11.42578125" style="381" customWidth="1"/>
    <col min="8726" max="8726" width="11" style="381" customWidth="1"/>
    <col min="8727" max="8728" width="12.140625" style="381" customWidth="1"/>
    <col min="8729" max="8732" width="9.85546875" style="381" customWidth="1"/>
    <col min="8733" max="8736" width="0" style="381" hidden="1" customWidth="1"/>
    <col min="8737" max="8737" width="77.7109375" style="381" customWidth="1"/>
    <col min="8738" max="8738" width="0" style="381" hidden="1" customWidth="1"/>
    <col min="8739" max="8739" width="60.5703125" style="381" customWidth="1"/>
    <col min="8740" max="8740" width="17.7109375" style="381" customWidth="1"/>
    <col min="8741" max="8748" width="9.5703125" style="381" customWidth="1"/>
    <col min="8749" max="8752" width="12.28515625" style="381" customWidth="1"/>
    <col min="8753" max="8768" width="45.7109375" style="381" customWidth="1"/>
    <col min="8769" max="8771" width="0" style="381" hidden="1" customWidth="1"/>
    <col min="8772" max="8778" width="45.7109375" style="381" customWidth="1"/>
    <col min="8779" max="8779" width="23.7109375" style="381" customWidth="1"/>
    <col min="8780" max="8961" width="3.140625" style="381"/>
    <col min="8962" max="8965" width="15.140625" style="381" customWidth="1"/>
    <col min="8966" max="8966" width="38" style="381" customWidth="1"/>
    <col min="8967" max="8967" width="9.7109375" style="381" customWidth="1"/>
    <col min="8968" max="8968" width="23.7109375" style="381" customWidth="1"/>
    <col min="8969" max="8969" width="9.42578125" style="381" customWidth="1"/>
    <col min="8970" max="8979" width="11.140625" style="381" customWidth="1"/>
    <col min="8980" max="8980" width="19.28515625" style="381" customWidth="1"/>
    <col min="8981" max="8981" width="11.42578125" style="381" customWidth="1"/>
    <col min="8982" max="8982" width="11" style="381" customWidth="1"/>
    <col min="8983" max="8984" width="12.140625" style="381" customWidth="1"/>
    <col min="8985" max="8988" width="9.85546875" style="381" customWidth="1"/>
    <col min="8989" max="8992" width="0" style="381" hidden="1" customWidth="1"/>
    <col min="8993" max="8993" width="77.7109375" style="381" customWidth="1"/>
    <col min="8994" max="8994" width="0" style="381" hidden="1" customWidth="1"/>
    <col min="8995" max="8995" width="60.5703125" style="381" customWidth="1"/>
    <col min="8996" max="8996" width="17.7109375" style="381" customWidth="1"/>
    <col min="8997" max="9004" width="9.5703125" style="381" customWidth="1"/>
    <col min="9005" max="9008" width="12.28515625" style="381" customWidth="1"/>
    <col min="9009" max="9024" width="45.7109375" style="381" customWidth="1"/>
    <col min="9025" max="9027" width="0" style="381" hidden="1" customWidth="1"/>
    <col min="9028" max="9034" width="45.7109375" style="381" customWidth="1"/>
    <col min="9035" max="9035" width="23.7109375" style="381" customWidth="1"/>
    <col min="9036" max="9217" width="3.140625" style="381"/>
    <col min="9218" max="9221" width="15.140625" style="381" customWidth="1"/>
    <col min="9222" max="9222" width="38" style="381" customWidth="1"/>
    <col min="9223" max="9223" width="9.7109375" style="381" customWidth="1"/>
    <col min="9224" max="9224" width="23.7109375" style="381" customWidth="1"/>
    <col min="9225" max="9225" width="9.42578125" style="381" customWidth="1"/>
    <col min="9226" max="9235" width="11.140625" style="381" customWidth="1"/>
    <col min="9236" max="9236" width="19.28515625" style="381" customWidth="1"/>
    <col min="9237" max="9237" width="11.42578125" style="381" customWidth="1"/>
    <col min="9238" max="9238" width="11" style="381" customWidth="1"/>
    <col min="9239" max="9240" width="12.140625" style="381" customWidth="1"/>
    <col min="9241" max="9244" width="9.85546875" style="381" customWidth="1"/>
    <col min="9245" max="9248" width="0" style="381" hidden="1" customWidth="1"/>
    <col min="9249" max="9249" width="77.7109375" style="381" customWidth="1"/>
    <col min="9250" max="9250" width="0" style="381" hidden="1" customWidth="1"/>
    <col min="9251" max="9251" width="60.5703125" style="381" customWidth="1"/>
    <col min="9252" max="9252" width="17.7109375" style="381" customWidth="1"/>
    <col min="9253" max="9260" width="9.5703125" style="381" customWidth="1"/>
    <col min="9261" max="9264" width="12.28515625" style="381" customWidth="1"/>
    <col min="9265" max="9280" width="45.7109375" style="381" customWidth="1"/>
    <col min="9281" max="9283" width="0" style="381" hidden="1" customWidth="1"/>
    <col min="9284" max="9290" width="45.7109375" style="381" customWidth="1"/>
    <col min="9291" max="9291" width="23.7109375" style="381" customWidth="1"/>
    <col min="9292" max="9473" width="3.140625" style="381"/>
    <col min="9474" max="9477" width="15.140625" style="381" customWidth="1"/>
    <col min="9478" max="9478" width="38" style="381" customWidth="1"/>
    <col min="9479" max="9479" width="9.7109375" style="381" customWidth="1"/>
    <col min="9480" max="9480" width="23.7109375" style="381" customWidth="1"/>
    <col min="9481" max="9481" width="9.42578125" style="381" customWidth="1"/>
    <col min="9482" max="9491" width="11.140625" style="381" customWidth="1"/>
    <col min="9492" max="9492" width="19.28515625" style="381" customWidth="1"/>
    <col min="9493" max="9493" width="11.42578125" style="381" customWidth="1"/>
    <col min="9494" max="9494" width="11" style="381" customWidth="1"/>
    <col min="9495" max="9496" width="12.140625" style="381" customWidth="1"/>
    <col min="9497" max="9500" width="9.85546875" style="381" customWidth="1"/>
    <col min="9501" max="9504" width="0" style="381" hidden="1" customWidth="1"/>
    <col min="9505" max="9505" width="77.7109375" style="381" customWidth="1"/>
    <col min="9506" max="9506" width="0" style="381" hidden="1" customWidth="1"/>
    <col min="9507" max="9507" width="60.5703125" style="381" customWidth="1"/>
    <col min="9508" max="9508" width="17.7109375" style="381" customWidth="1"/>
    <col min="9509" max="9516" width="9.5703125" style="381" customWidth="1"/>
    <col min="9517" max="9520" width="12.28515625" style="381" customWidth="1"/>
    <col min="9521" max="9536" width="45.7109375" style="381" customWidth="1"/>
    <col min="9537" max="9539" width="0" style="381" hidden="1" customWidth="1"/>
    <col min="9540" max="9546" width="45.7109375" style="381" customWidth="1"/>
    <col min="9547" max="9547" width="23.7109375" style="381" customWidth="1"/>
    <col min="9548" max="9729" width="3.140625" style="381"/>
    <col min="9730" max="9733" width="15.140625" style="381" customWidth="1"/>
    <col min="9734" max="9734" width="38" style="381" customWidth="1"/>
    <col min="9735" max="9735" width="9.7109375" style="381" customWidth="1"/>
    <col min="9736" max="9736" width="23.7109375" style="381" customWidth="1"/>
    <col min="9737" max="9737" width="9.42578125" style="381" customWidth="1"/>
    <col min="9738" max="9747" width="11.140625" style="381" customWidth="1"/>
    <col min="9748" max="9748" width="19.28515625" style="381" customWidth="1"/>
    <col min="9749" max="9749" width="11.42578125" style="381" customWidth="1"/>
    <col min="9750" max="9750" width="11" style="381" customWidth="1"/>
    <col min="9751" max="9752" width="12.140625" style="381" customWidth="1"/>
    <col min="9753" max="9756" width="9.85546875" style="381" customWidth="1"/>
    <col min="9757" max="9760" width="0" style="381" hidden="1" customWidth="1"/>
    <col min="9761" max="9761" width="77.7109375" style="381" customWidth="1"/>
    <col min="9762" max="9762" width="0" style="381" hidden="1" customWidth="1"/>
    <col min="9763" max="9763" width="60.5703125" style="381" customWidth="1"/>
    <col min="9764" max="9764" width="17.7109375" style="381" customWidth="1"/>
    <col min="9765" max="9772" width="9.5703125" style="381" customWidth="1"/>
    <col min="9773" max="9776" width="12.28515625" style="381" customWidth="1"/>
    <col min="9777" max="9792" width="45.7109375" style="381" customWidth="1"/>
    <col min="9793" max="9795" width="0" style="381" hidden="1" customWidth="1"/>
    <col min="9796" max="9802" width="45.7109375" style="381" customWidth="1"/>
    <col min="9803" max="9803" width="23.7109375" style="381" customWidth="1"/>
    <col min="9804" max="9985" width="3.140625" style="381"/>
    <col min="9986" max="9989" width="15.140625" style="381" customWidth="1"/>
    <col min="9990" max="9990" width="38" style="381" customWidth="1"/>
    <col min="9991" max="9991" width="9.7109375" style="381" customWidth="1"/>
    <col min="9992" max="9992" width="23.7109375" style="381" customWidth="1"/>
    <col min="9993" max="9993" width="9.42578125" style="381" customWidth="1"/>
    <col min="9994" max="10003" width="11.140625" style="381" customWidth="1"/>
    <col min="10004" max="10004" width="19.28515625" style="381" customWidth="1"/>
    <col min="10005" max="10005" width="11.42578125" style="381" customWidth="1"/>
    <col min="10006" max="10006" width="11" style="381" customWidth="1"/>
    <col min="10007" max="10008" width="12.140625" style="381" customWidth="1"/>
    <col min="10009" max="10012" width="9.85546875" style="381" customWidth="1"/>
    <col min="10013" max="10016" width="0" style="381" hidden="1" customWidth="1"/>
    <col min="10017" max="10017" width="77.7109375" style="381" customWidth="1"/>
    <col min="10018" max="10018" width="0" style="381" hidden="1" customWidth="1"/>
    <col min="10019" max="10019" width="60.5703125" style="381" customWidth="1"/>
    <col min="10020" max="10020" width="17.7109375" style="381" customWidth="1"/>
    <col min="10021" max="10028" width="9.5703125" style="381" customWidth="1"/>
    <col min="10029" max="10032" width="12.28515625" style="381" customWidth="1"/>
    <col min="10033" max="10048" width="45.7109375" style="381" customWidth="1"/>
    <col min="10049" max="10051" width="0" style="381" hidden="1" customWidth="1"/>
    <col min="10052" max="10058" width="45.7109375" style="381" customWidth="1"/>
    <col min="10059" max="10059" width="23.7109375" style="381" customWidth="1"/>
    <col min="10060" max="10241" width="3.140625" style="381"/>
    <col min="10242" max="10245" width="15.140625" style="381" customWidth="1"/>
    <col min="10246" max="10246" width="38" style="381" customWidth="1"/>
    <col min="10247" max="10247" width="9.7109375" style="381" customWidth="1"/>
    <col min="10248" max="10248" width="23.7109375" style="381" customWidth="1"/>
    <col min="10249" max="10249" width="9.42578125" style="381" customWidth="1"/>
    <col min="10250" max="10259" width="11.140625" style="381" customWidth="1"/>
    <col min="10260" max="10260" width="19.28515625" style="381" customWidth="1"/>
    <col min="10261" max="10261" width="11.42578125" style="381" customWidth="1"/>
    <col min="10262" max="10262" width="11" style="381" customWidth="1"/>
    <col min="10263" max="10264" width="12.140625" style="381" customWidth="1"/>
    <col min="10265" max="10268" width="9.85546875" style="381" customWidth="1"/>
    <col min="10269" max="10272" width="0" style="381" hidden="1" customWidth="1"/>
    <col min="10273" max="10273" width="77.7109375" style="381" customWidth="1"/>
    <col min="10274" max="10274" width="0" style="381" hidden="1" customWidth="1"/>
    <col min="10275" max="10275" width="60.5703125" style="381" customWidth="1"/>
    <col min="10276" max="10276" width="17.7109375" style="381" customWidth="1"/>
    <col min="10277" max="10284" width="9.5703125" style="381" customWidth="1"/>
    <col min="10285" max="10288" width="12.28515625" style="381" customWidth="1"/>
    <col min="10289" max="10304" width="45.7109375" style="381" customWidth="1"/>
    <col min="10305" max="10307" width="0" style="381" hidden="1" customWidth="1"/>
    <col min="10308" max="10314" width="45.7109375" style="381" customWidth="1"/>
    <col min="10315" max="10315" width="23.7109375" style="381" customWidth="1"/>
    <col min="10316" max="10497" width="3.140625" style="381"/>
    <col min="10498" max="10501" width="15.140625" style="381" customWidth="1"/>
    <col min="10502" max="10502" width="38" style="381" customWidth="1"/>
    <col min="10503" max="10503" width="9.7109375" style="381" customWidth="1"/>
    <col min="10504" max="10504" width="23.7109375" style="381" customWidth="1"/>
    <col min="10505" max="10505" width="9.42578125" style="381" customWidth="1"/>
    <col min="10506" max="10515" width="11.140625" style="381" customWidth="1"/>
    <col min="10516" max="10516" width="19.28515625" style="381" customWidth="1"/>
    <col min="10517" max="10517" width="11.42578125" style="381" customWidth="1"/>
    <col min="10518" max="10518" width="11" style="381" customWidth="1"/>
    <col min="10519" max="10520" width="12.140625" style="381" customWidth="1"/>
    <col min="10521" max="10524" width="9.85546875" style="381" customWidth="1"/>
    <col min="10525" max="10528" width="0" style="381" hidden="1" customWidth="1"/>
    <col min="10529" max="10529" width="77.7109375" style="381" customWidth="1"/>
    <col min="10530" max="10530" width="0" style="381" hidden="1" customWidth="1"/>
    <col min="10531" max="10531" width="60.5703125" style="381" customWidth="1"/>
    <col min="10532" max="10532" width="17.7109375" style="381" customWidth="1"/>
    <col min="10533" max="10540" width="9.5703125" style="381" customWidth="1"/>
    <col min="10541" max="10544" width="12.28515625" style="381" customWidth="1"/>
    <col min="10545" max="10560" width="45.7109375" style="381" customWidth="1"/>
    <col min="10561" max="10563" width="0" style="381" hidden="1" customWidth="1"/>
    <col min="10564" max="10570" width="45.7109375" style="381" customWidth="1"/>
    <col min="10571" max="10571" width="23.7109375" style="381" customWidth="1"/>
    <col min="10572" max="10753" width="3.140625" style="381"/>
    <col min="10754" max="10757" width="15.140625" style="381" customWidth="1"/>
    <col min="10758" max="10758" width="38" style="381" customWidth="1"/>
    <col min="10759" max="10759" width="9.7109375" style="381" customWidth="1"/>
    <col min="10760" max="10760" width="23.7109375" style="381" customWidth="1"/>
    <col min="10761" max="10761" width="9.42578125" style="381" customWidth="1"/>
    <col min="10762" max="10771" width="11.140625" style="381" customWidth="1"/>
    <col min="10772" max="10772" width="19.28515625" style="381" customWidth="1"/>
    <col min="10773" max="10773" width="11.42578125" style="381" customWidth="1"/>
    <col min="10774" max="10774" width="11" style="381" customWidth="1"/>
    <col min="10775" max="10776" width="12.140625" style="381" customWidth="1"/>
    <col min="10777" max="10780" width="9.85546875" style="381" customWidth="1"/>
    <col min="10781" max="10784" width="0" style="381" hidden="1" customWidth="1"/>
    <col min="10785" max="10785" width="77.7109375" style="381" customWidth="1"/>
    <col min="10786" max="10786" width="0" style="381" hidden="1" customWidth="1"/>
    <col min="10787" max="10787" width="60.5703125" style="381" customWidth="1"/>
    <col min="10788" max="10788" width="17.7109375" style="381" customWidth="1"/>
    <col min="10789" max="10796" width="9.5703125" style="381" customWidth="1"/>
    <col min="10797" max="10800" width="12.28515625" style="381" customWidth="1"/>
    <col min="10801" max="10816" width="45.7109375" style="381" customWidth="1"/>
    <col min="10817" max="10819" width="0" style="381" hidden="1" customWidth="1"/>
    <col min="10820" max="10826" width="45.7109375" style="381" customWidth="1"/>
    <col min="10827" max="10827" width="23.7109375" style="381" customWidth="1"/>
    <col min="10828" max="11009" width="3.140625" style="381"/>
    <col min="11010" max="11013" width="15.140625" style="381" customWidth="1"/>
    <col min="11014" max="11014" width="38" style="381" customWidth="1"/>
    <col min="11015" max="11015" width="9.7109375" style="381" customWidth="1"/>
    <col min="11016" max="11016" width="23.7109375" style="381" customWidth="1"/>
    <col min="11017" max="11017" width="9.42578125" style="381" customWidth="1"/>
    <col min="11018" max="11027" width="11.140625" style="381" customWidth="1"/>
    <col min="11028" max="11028" width="19.28515625" style="381" customWidth="1"/>
    <col min="11029" max="11029" width="11.42578125" style="381" customWidth="1"/>
    <col min="11030" max="11030" width="11" style="381" customWidth="1"/>
    <col min="11031" max="11032" width="12.140625" style="381" customWidth="1"/>
    <col min="11033" max="11036" width="9.85546875" style="381" customWidth="1"/>
    <col min="11037" max="11040" width="0" style="381" hidden="1" customWidth="1"/>
    <col min="11041" max="11041" width="77.7109375" style="381" customWidth="1"/>
    <col min="11042" max="11042" width="0" style="381" hidden="1" customWidth="1"/>
    <col min="11043" max="11043" width="60.5703125" style="381" customWidth="1"/>
    <col min="11044" max="11044" width="17.7109375" style="381" customWidth="1"/>
    <col min="11045" max="11052" width="9.5703125" style="381" customWidth="1"/>
    <col min="11053" max="11056" width="12.28515625" style="381" customWidth="1"/>
    <col min="11057" max="11072" width="45.7109375" style="381" customWidth="1"/>
    <col min="11073" max="11075" width="0" style="381" hidden="1" customWidth="1"/>
    <col min="11076" max="11082" width="45.7109375" style="381" customWidth="1"/>
    <col min="11083" max="11083" width="23.7109375" style="381" customWidth="1"/>
    <col min="11084" max="11265" width="3.140625" style="381"/>
    <col min="11266" max="11269" width="15.140625" style="381" customWidth="1"/>
    <col min="11270" max="11270" width="38" style="381" customWidth="1"/>
    <col min="11271" max="11271" width="9.7109375" style="381" customWidth="1"/>
    <col min="11272" max="11272" width="23.7109375" style="381" customWidth="1"/>
    <col min="11273" max="11273" width="9.42578125" style="381" customWidth="1"/>
    <col min="11274" max="11283" width="11.140625" style="381" customWidth="1"/>
    <col min="11284" max="11284" width="19.28515625" style="381" customWidth="1"/>
    <col min="11285" max="11285" width="11.42578125" style="381" customWidth="1"/>
    <col min="11286" max="11286" width="11" style="381" customWidth="1"/>
    <col min="11287" max="11288" width="12.140625" style="381" customWidth="1"/>
    <col min="11289" max="11292" width="9.85546875" style="381" customWidth="1"/>
    <col min="11293" max="11296" width="0" style="381" hidden="1" customWidth="1"/>
    <col min="11297" max="11297" width="77.7109375" style="381" customWidth="1"/>
    <col min="11298" max="11298" width="0" style="381" hidden="1" customWidth="1"/>
    <col min="11299" max="11299" width="60.5703125" style="381" customWidth="1"/>
    <col min="11300" max="11300" width="17.7109375" style="381" customWidth="1"/>
    <col min="11301" max="11308" width="9.5703125" style="381" customWidth="1"/>
    <col min="11309" max="11312" width="12.28515625" style="381" customWidth="1"/>
    <col min="11313" max="11328" width="45.7109375" style="381" customWidth="1"/>
    <col min="11329" max="11331" width="0" style="381" hidden="1" customWidth="1"/>
    <col min="11332" max="11338" width="45.7109375" style="381" customWidth="1"/>
    <col min="11339" max="11339" width="23.7109375" style="381" customWidth="1"/>
    <col min="11340" max="11521" width="3.140625" style="381"/>
    <col min="11522" max="11525" width="15.140625" style="381" customWidth="1"/>
    <col min="11526" max="11526" width="38" style="381" customWidth="1"/>
    <col min="11527" max="11527" width="9.7109375" style="381" customWidth="1"/>
    <col min="11528" max="11528" width="23.7109375" style="381" customWidth="1"/>
    <col min="11529" max="11529" width="9.42578125" style="381" customWidth="1"/>
    <col min="11530" max="11539" width="11.140625" style="381" customWidth="1"/>
    <col min="11540" max="11540" width="19.28515625" style="381" customWidth="1"/>
    <col min="11541" max="11541" width="11.42578125" style="381" customWidth="1"/>
    <col min="11542" max="11542" width="11" style="381" customWidth="1"/>
    <col min="11543" max="11544" width="12.140625" style="381" customWidth="1"/>
    <col min="11545" max="11548" width="9.85546875" style="381" customWidth="1"/>
    <col min="11549" max="11552" width="0" style="381" hidden="1" customWidth="1"/>
    <col min="11553" max="11553" width="77.7109375" style="381" customWidth="1"/>
    <col min="11554" max="11554" width="0" style="381" hidden="1" customWidth="1"/>
    <col min="11555" max="11555" width="60.5703125" style="381" customWidth="1"/>
    <col min="11556" max="11556" width="17.7109375" style="381" customWidth="1"/>
    <col min="11557" max="11564" width="9.5703125" style="381" customWidth="1"/>
    <col min="11565" max="11568" width="12.28515625" style="381" customWidth="1"/>
    <col min="11569" max="11584" width="45.7109375" style="381" customWidth="1"/>
    <col min="11585" max="11587" width="0" style="381" hidden="1" customWidth="1"/>
    <col min="11588" max="11594" width="45.7109375" style="381" customWidth="1"/>
    <col min="11595" max="11595" width="23.7109375" style="381" customWidth="1"/>
    <col min="11596" max="11777" width="3.140625" style="381"/>
    <col min="11778" max="11781" width="15.140625" style="381" customWidth="1"/>
    <col min="11782" max="11782" width="38" style="381" customWidth="1"/>
    <col min="11783" max="11783" width="9.7109375" style="381" customWidth="1"/>
    <col min="11784" max="11784" width="23.7109375" style="381" customWidth="1"/>
    <col min="11785" max="11785" width="9.42578125" style="381" customWidth="1"/>
    <col min="11786" max="11795" width="11.140625" style="381" customWidth="1"/>
    <col min="11796" max="11796" width="19.28515625" style="381" customWidth="1"/>
    <col min="11797" max="11797" width="11.42578125" style="381" customWidth="1"/>
    <col min="11798" max="11798" width="11" style="381" customWidth="1"/>
    <col min="11799" max="11800" width="12.140625" style="381" customWidth="1"/>
    <col min="11801" max="11804" width="9.85546875" style="381" customWidth="1"/>
    <col min="11805" max="11808" width="0" style="381" hidden="1" customWidth="1"/>
    <col min="11809" max="11809" width="77.7109375" style="381" customWidth="1"/>
    <col min="11810" max="11810" width="0" style="381" hidden="1" customWidth="1"/>
    <col min="11811" max="11811" width="60.5703125" style="381" customWidth="1"/>
    <col min="11812" max="11812" width="17.7109375" style="381" customWidth="1"/>
    <col min="11813" max="11820" width="9.5703125" style="381" customWidth="1"/>
    <col min="11821" max="11824" width="12.28515625" style="381" customWidth="1"/>
    <col min="11825" max="11840" width="45.7109375" style="381" customWidth="1"/>
    <col min="11841" max="11843" width="0" style="381" hidden="1" customWidth="1"/>
    <col min="11844" max="11850" width="45.7109375" style="381" customWidth="1"/>
    <col min="11851" max="11851" width="23.7109375" style="381" customWidth="1"/>
    <col min="11852" max="12033" width="3.140625" style="381"/>
    <col min="12034" max="12037" width="15.140625" style="381" customWidth="1"/>
    <col min="12038" max="12038" width="38" style="381" customWidth="1"/>
    <col min="12039" max="12039" width="9.7109375" style="381" customWidth="1"/>
    <col min="12040" max="12040" width="23.7109375" style="381" customWidth="1"/>
    <col min="12041" max="12041" width="9.42578125" style="381" customWidth="1"/>
    <col min="12042" max="12051" width="11.140625" style="381" customWidth="1"/>
    <col min="12052" max="12052" width="19.28515625" style="381" customWidth="1"/>
    <col min="12053" max="12053" width="11.42578125" style="381" customWidth="1"/>
    <col min="12054" max="12054" width="11" style="381" customWidth="1"/>
    <col min="12055" max="12056" width="12.140625" style="381" customWidth="1"/>
    <col min="12057" max="12060" width="9.85546875" style="381" customWidth="1"/>
    <col min="12061" max="12064" width="0" style="381" hidden="1" customWidth="1"/>
    <col min="12065" max="12065" width="77.7109375" style="381" customWidth="1"/>
    <col min="12066" max="12066" width="0" style="381" hidden="1" customWidth="1"/>
    <col min="12067" max="12067" width="60.5703125" style="381" customWidth="1"/>
    <col min="12068" max="12068" width="17.7109375" style="381" customWidth="1"/>
    <col min="12069" max="12076" width="9.5703125" style="381" customWidth="1"/>
    <col min="12077" max="12080" width="12.28515625" style="381" customWidth="1"/>
    <col min="12081" max="12096" width="45.7109375" style="381" customWidth="1"/>
    <col min="12097" max="12099" width="0" style="381" hidden="1" customWidth="1"/>
    <col min="12100" max="12106" width="45.7109375" style="381" customWidth="1"/>
    <col min="12107" max="12107" width="23.7109375" style="381" customWidth="1"/>
    <col min="12108" max="12289" width="3.140625" style="381"/>
    <col min="12290" max="12293" width="15.140625" style="381" customWidth="1"/>
    <col min="12294" max="12294" width="38" style="381" customWidth="1"/>
    <col min="12295" max="12295" width="9.7109375" style="381" customWidth="1"/>
    <col min="12296" max="12296" width="23.7109375" style="381" customWidth="1"/>
    <col min="12297" max="12297" width="9.42578125" style="381" customWidth="1"/>
    <col min="12298" max="12307" width="11.140625" style="381" customWidth="1"/>
    <col min="12308" max="12308" width="19.28515625" style="381" customWidth="1"/>
    <col min="12309" max="12309" width="11.42578125" style="381" customWidth="1"/>
    <col min="12310" max="12310" width="11" style="381" customWidth="1"/>
    <col min="12311" max="12312" width="12.140625" style="381" customWidth="1"/>
    <col min="12313" max="12316" width="9.85546875" style="381" customWidth="1"/>
    <col min="12317" max="12320" width="0" style="381" hidden="1" customWidth="1"/>
    <col min="12321" max="12321" width="77.7109375" style="381" customWidth="1"/>
    <col min="12322" max="12322" width="0" style="381" hidden="1" customWidth="1"/>
    <col min="12323" max="12323" width="60.5703125" style="381" customWidth="1"/>
    <col min="12324" max="12324" width="17.7109375" style="381" customWidth="1"/>
    <col min="12325" max="12332" width="9.5703125" style="381" customWidth="1"/>
    <col min="12333" max="12336" width="12.28515625" style="381" customWidth="1"/>
    <col min="12337" max="12352" width="45.7109375" style="381" customWidth="1"/>
    <col min="12353" max="12355" width="0" style="381" hidden="1" customWidth="1"/>
    <col min="12356" max="12362" width="45.7109375" style="381" customWidth="1"/>
    <col min="12363" max="12363" width="23.7109375" style="381" customWidth="1"/>
    <col min="12364" max="12545" width="3.140625" style="381"/>
    <col min="12546" max="12549" width="15.140625" style="381" customWidth="1"/>
    <col min="12550" max="12550" width="38" style="381" customWidth="1"/>
    <col min="12551" max="12551" width="9.7109375" style="381" customWidth="1"/>
    <col min="12552" max="12552" width="23.7109375" style="381" customWidth="1"/>
    <col min="12553" max="12553" width="9.42578125" style="381" customWidth="1"/>
    <col min="12554" max="12563" width="11.140625" style="381" customWidth="1"/>
    <col min="12564" max="12564" width="19.28515625" style="381" customWidth="1"/>
    <col min="12565" max="12565" width="11.42578125" style="381" customWidth="1"/>
    <col min="12566" max="12566" width="11" style="381" customWidth="1"/>
    <col min="12567" max="12568" width="12.140625" style="381" customWidth="1"/>
    <col min="12569" max="12572" width="9.85546875" style="381" customWidth="1"/>
    <col min="12573" max="12576" width="0" style="381" hidden="1" customWidth="1"/>
    <col min="12577" max="12577" width="77.7109375" style="381" customWidth="1"/>
    <col min="12578" max="12578" width="0" style="381" hidden="1" customWidth="1"/>
    <col min="12579" max="12579" width="60.5703125" style="381" customWidth="1"/>
    <col min="12580" max="12580" width="17.7109375" style="381" customWidth="1"/>
    <col min="12581" max="12588" width="9.5703125" style="381" customWidth="1"/>
    <col min="12589" max="12592" width="12.28515625" style="381" customWidth="1"/>
    <col min="12593" max="12608" width="45.7109375" style="381" customWidth="1"/>
    <col min="12609" max="12611" width="0" style="381" hidden="1" customWidth="1"/>
    <col min="12612" max="12618" width="45.7109375" style="381" customWidth="1"/>
    <col min="12619" max="12619" width="23.7109375" style="381" customWidth="1"/>
    <col min="12620" max="12801" width="3.140625" style="381"/>
    <col min="12802" max="12805" width="15.140625" style="381" customWidth="1"/>
    <col min="12806" max="12806" width="38" style="381" customWidth="1"/>
    <col min="12807" max="12807" width="9.7109375" style="381" customWidth="1"/>
    <col min="12808" max="12808" width="23.7109375" style="381" customWidth="1"/>
    <col min="12809" max="12809" width="9.42578125" style="381" customWidth="1"/>
    <col min="12810" max="12819" width="11.140625" style="381" customWidth="1"/>
    <col min="12820" max="12820" width="19.28515625" style="381" customWidth="1"/>
    <col min="12821" max="12821" width="11.42578125" style="381" customWidth="1"/>
    <col min="12822" max="12822" width="11" style="381" customWidth="1"/>
    <col min="12823" max="12824" width="12.140625" style="381" customWidth="1"/>
    <col min="12825" max="12828" width="9.85546875" style="381" customWidth="1"/>
    <col min="12829" max="12832" width="0" style="381" hidden="1" customWidth="1"/>
    <col min="12833" max="12833" width="77.7109375" style="381" customWidth="1"/>
    <col min="12834" max="12834" width="0" style="381" hidden="1" customWidth="1"/>
    <col min="12835" max="12835" width="60.5703125" style="381" customWidth="1"/>
    <col min="12836" max="12836" width="17.7109375" style="381" customWidth="1"/>
    <col min="12837" max="12844" width="9.5703125" style="381" customWidth="1"/>
    <col min="12845" max="12848" width="12.28515625" style="381" customWidth="1"/>
    <col min="12849" max="12864" width="45.7109375" style="381" customWidth="1"/>
    <col min="12865" max="12867" width="0" style="381" hidden="1" customWidth="1"/>
    <col min="12868" max="12874" width="45.7109375" style="381" customWidth="1"/>
    <col min="12875" max="12875" width="23.7109375" style="381" customWidth="1"/>
    <col min="12876" max="13057" width="3.140625" style="381"/>
    <col min="13058" max="13061" width="15.140625" style="381" customWidth="1"/>
    <col min="13062" max="13062" width="38" style="381" customWidth="1"/>
    <col min="13063" max="13063" width="9.7109375" style="381" customWidth="1"/>
    <col min="13064" max="13064" width="23.7109375" style="381" customWidth="1"/>
    <col min="13065" max="13065" width="9.42578125" style="381" customWidth="1"/>
    <col min="13066" max="13075" width="11.140625" style="381" customWidth="1"/>
    <col min="13076" max="13076" width="19.28515625" style="381" customWidth="1"/>
    <col min="13077" max="13077" width="11.42578125" style="381" customWidth="1"/>
    <col min="13078" max="13078" width="11" style="381" customWidth="1"/>
    <col min="13079" max="13080" width="12.140625" style="381" customWidth="1"/>
    <col min="13081" max="13084" width="9.85546875" style="381" customWidth="1"/>
    <col min="13085" max="13088" width="0" style="381" hidden="1" customWidth="1"/>
    <col min="13089" max="13089" width="77.7109375" style="381" customWidth="1"/>
    <col min="13090" max="13090" width="0" style="381" hidden="1" customWidth="1"/>
    <col min="13091" max="13091" width="60.5703125" style="381" customWidth="1"/>
    <col min="13092" max="13092" width="17.7109375" style="381" customWidth="1"/>
    <col min="13093" max="13100" width="9.5703125" style="381" customWidth="1"/>
    <col min="13101" max="13104" width="12.28515625" style="381" customWidth="1"/>
    <col min="13105" max="13120" width="45.7109375" style="381" customWidth="1"/>
    <col min="13121" max="13123" width="0" style="381" hidden="1" customWidth="1"/>
    <col min="13124" max="13130" width="45.7109375" style="381" customWidth="1"/>
    <col min="13131" max="13131" width="23.7109375" style="381" customWidth="1"/>
    <col min="13132" max="13313" width="3.140625" style="381"/>
    <col min="13314" max="13317" width="15.140625" style="381" customWidth="1"/>
    <col min="13318" max="13318" width="38" style="381" customWidth="1"/>
    <col min="13319" max="13319" width="9.7109375" style="381" customWidth="1"/>
    <col min="13320" max="13320" width="23.7109375" style="381" customWidth="1"/>
    <col min="13321" max="13321" width="9.42578125" style="381" customWidth="1"/>
    <col min="13322" max="13331" width="11.140625" style="381" customWidth="1"/>
    <col min="13332" max="13332" width="19.28515625" style="381" customWidth="1"/>
    <col min="13333" max="13333" width="11.42578125" style="381" customWidth="1"/>
    <col min="13334" max="13334" width="11" style="381" customWidth="1"/>
    <col min="13335" max="13336" width="12.140625" style="381" customWidth="1"/>
    <col min="13337" max="13340" width="9.85546875" style="381" customWidth="1"/>
    <col min="13341" max="13344" width="0" style="381" hidden="1" customWidth="1"/>
    <col min="13345" max="13345" width="77.7109375" style="381" customWidth="1"/>
    <col min="13346" max="13346" width="0" style="381" hidden="1" customWidth="1"/>
    <col min="13347" max="13347" width="60.5703125" style="381" customWidth="1"/>
    <col min="13348" max="13348" width="17.7109375" style="381" customWidth="1"/>
    <col min="13349" max="13356" width="9.5703125" style="381" customWidth="1"/>
    <col min="13357" max="13360" width="12.28515625" style="381" customWidth="1"/>
    <col min="13361" max="13376" width="45.7109375" style="381" customWidth="1"/>
    <col min="13377" max="13379" width="0" style="381" hidden="1" customWidth="1"/>
    <col min="13380" max="13386" width="45.7109375" style="381" customWidth="1"/>
    <col min="13387" max="13387" width="23.7109375" style="381" customWidth="1"/>
    <col min="13388" max="13569" width="3.140625" style="381"/>
    <col min="13570" max="13573" width="15.140625" style="381" customWidth="1"/>
    <col min="13574" max="13574" width="38" style="381" customWidth="1"/>
    <col min="13575" max="13575" width="9.7109375" style="381" customWidth="1"/>
    <col min="13576" max="13576" width="23.7109375" style="381" customWidth="1"/>
    <col min="13577" max="13577" width="9.42578125" style="381" customWidth="1"/>
    <col min="13578" max="13587" width="11.140625" style="381" customWidth="1"/>
    <col min="13588" max="13588" width="19.28515625" style="381" customWidth="1"/>
    <col min="13589" max="13589" width="11.42578125" style="381" customWidth="1"/>
    <col min="13590" max="13590" width="11" style="381" customWidth="1"/>
    <col min="13591" max="13592" width="12.140625" style="381" customWidth="1"/>
    <col min="13593" max="13596" width="9.85546875" style="381" customWidth="1"/>
    <col min="13597" max="13600" width="0" style="381" hidden="1" customWidth="1"/>
    <col min="13601" max="13601" width="77.7109375" style="381" customWidth="1"/>
    <col min="13602" max="13602" width="0" style="381" hidden="1" customWidth="1"/>
    <col min="13603" max="13603" width="60.5703125" style="381" customWidth="1"/>
    <col min="13604" max="13604" width="17.7109375" style="381" customWidth="1"/>
    <col min="13605" max="13612" width="9.5703125" style="381" customWidth="1"/>
    <col min="13613" max="13616" width="12.28515625" style="381" customWidth="1"/>
    <col min="13617" max="13632" width="45.7109375" style="381" customWidth="1"/>
    <col min="13633" max="13635" width="0" style="381" hidden="1" customWidth="1"/>
    <col min="13636" max="13642" width="45.7109375" style="381" customWidth="1"/>
    <col min="13643" max="13643" width="23.7109375" style="381" customWidth="1"/>
    <col min="13644" max="13825" width="3.140625" style="381"/>
    <col min="13826" max="13829" width="15.140625" style="381" customWidth="1"/>
    <col min="13830" max="13830" width="38" style="381" customWidth="1"/>
    <col min="13831" max="13831" width="9.7109375" style="381" customWidth="1"/>
    <col min="13832" max="13832" width="23.7109375" style="381" customWidth="1"/>
    <col min="13833" max="13833" width="9.42578125" style="381" customWidth="1"/>
    <col min="13834" max="13843" width="11.140625" style="381" customWidth="1"/>
    <col min="13844" max="13844" width="19.28515625" style="381" customWidth="1"/>
    <col min="13845" max="13845" width="11.42578125" style="381" customWidth="1"/>
    <col min="13846" max="13846" width="11" style="381" customWidth="1"/>
    <col min="13847" max="13848" width="12.140625" style="381" customWidth="1"/>
    <col min="13849" max="13852" width="9.85546875" style="381" customWidth="1"/>
    <col min="13853" max="13856" width="0" style="381" hidden="1" customWidth="1"/>
    <col min="13857" max="13857" width="77.7109375" style="381" customWidth="1"/>
    <col min="13858" max="13858" width="0" style="381" hidden="1" customWidth="1"/>
    <col min="13859" max="13859" width="60.5703125" style="381" customWidth="1"/>
    <col min="13860" max="13860" width="17.7109375" style="381" customWidth="1"/>
    <col min="13861" max="13868" width="9.5703125" style="381" customWidth="1"/>
    <col min="13869" max="13872" width="12.28515625" style="381" customWidth="1"/>
    <col min="13873" max="13888" width="45.7109375" style="381" customWidth="1"/>
    <col min="13889" max="13891" width="0" style="381" hidden="1" customWidth="1"/>
    <col min="13892" max="13898" width="45.7109375" style="381" customWidth="1"/>
    <col min="13899" max="13899" width="23.7109375" style="381" customWidth="1"/>
    <col min="13900" max="14081" width="3.140625" style="381"/>
    <col min="14082" max="14085" width="15.140625" style="381" customWidth="1"/>
    <col min="14086" max="14086" width="38" style="381" customWidth="1"/>
    <col min="14087" max="14087" width="9.7109375" style="381" customWidth="1"/>
    <col min="14088" max="14088" width="23.7109375" style="381" customWidth="1"/>
    <col min="14089" max="14089" width="9.42578125" style="381" customWidth="1"/>
    <col min="14090" max="14099" width="11.140625" style="381" customWidth="1"/>
    <col min="14100" max="14100" width="19.28515625" style="381" customWidth="1"/>
    <col min="14101" max="14101" width="11.42578125" style="381" customWidth="1"/>
    <col min="14102" max="14102" width="11" style="381" customWidth="1"/>
    <col min="14103" max="14104" width="12.140625" style="381" customWidth="1"/>
    <col min="14105" max="14108" width="9.85546875" style="381" customWidth="1"/>
    <col min="14109" max="14112" width="0" style="381" hidden="1" customWidth="1"/>
    <col min="14113" max="14113" width="77.7109375" style="381" customWidth="1"/>
    <col min="14114" max="14114" width="0" style="381" hidden="1" customWidth="1"/>
    <col min="14115" max="14115" width="60.5703125" style="381" customWidth="1"/>
    <col min="14116" max="14116" width="17.7109375" style="381" customWidth="1"/>
    <col min="14117" max="14124" width="9.5703125" style="381" customWidth="1"/>
    <col min="14125" max="14128" width="12.28515625" style="381" customWidth="1"/>
    <col min="14129" max="14144" width="45.7109375" style="381" customWidth="1"/>
    <col min="14145" max="14147" width="0" style="381" hidden="1" customWidth="1"/>
    <col min="14148" max="14154" width="45.7109375" style="381" customWidth="1"/>
    <col min="14155" max="14155" width="23.7109375" style="381" customWidth="1"/>
    <col min="14156" max="14337" width="3.140625" style="381"/>
    <col min="14338" max="14341" width="15.140625" style="381" customWidth="1"/>
    <col min="14342" max="14342" width="38" style="381" customWidth="1"/>
    <col min="14343" max="14343" width="9.7109375" style="381" customWidth="1"/>
    <col min="14344" max="14344" width="23.7109375" style="381" customWidth="1"/>
    <col min="14345" max="14345" width="9.42578125" style="381" customWidth="1"/>
    <col min="14346" max="14355" width="11.140625" style="381" customWidth="1"/>
    <col min="14356" max="14356" width="19.28515625" style="381" customWidth="1"/>
    <col min="14357" max="14357" width="11.42578125" style="381" customWidth="1"/>
    <col min="14358" max="14358" width="11" style="381" customWidth="1"/>
    <col min="14359" max="14360" width="12.140625" style="381" customWidth="1"/>
    <col min="14361" max="14364" width="9.85546875" style="381" customWidth="1"/>
    <col min="14365" max="14368" width="0" style="381" hidden="1" customWidth="1"/>
    <col min="14369" max="14369" width="77.7109375" style="381" customWidth="1"/>
    <col min="14370" max="14370" width="0" style="381" hidden="1" customWidth="1"/>
    <col min="14371" max="14371" width="60.5703125" style="381" customWidth="1"/>
    <col min="14372" max="14372" width="17.7109375" style="381" customWidth="1"/>
    <col min="14373" max="14380" width="9.5703125" style="381" customWidth="1"/>
    <col min="14381" max="14384" width="12.28515625" style="381" customWidth="1"/>
    <col min="14385" max="14400" width="45.7109375" style="381" customWidth="1"/>
    <col min="14401" max="14403" width="0" style="381" hidden="1" customWidth="1"/>
    <col min="14404" max="14410" width="45.7109375" style="381" customWidth="1"/>
    <col min="14411" max="14411" width="23.7109375" style="381" customWidth="1"/>
    <col min="14412" max="14593" width="3.140625" style="381"/>
    <col min="14594" max="14597" width="15.140625" style="381" customWidth="1"/>
    <col min="14598" max="14598" width="38" style="381" customWidth="1"/>
    <col min="14599" max="14599" width="9.7109375" style="381" customWidth="1"/>
    <col min="14600" max="14600" width="23.7109375" style="381" customWidth="1"/>
    <col min="14601" max="14601" width="9.42578125" style="381" customWidth="1"/>
    <col min="14602" max="14611" width="11.140625" style="381" customWidth="1"/>
    <col min="14612" max="14612" width="19.28515625" style="381" customWidth="1"/>
    <col min="14613" max="14613" width="11.42578125" style="381" customWidth="1"/>
    <col min="14614" max="14614" width="11" style="381" customWidth="1"/>
    <col min="14615" max="14616" width="12.140625" style="381" customWidth="1"/>
    <col min="14617" max="14620" width="9.85546875" style="381" customWidth="1"/>
    <col min="14621" max="14624" width="0" style="381" hidden="1" customWidth="1"/>
    <col min="14625" max="14625" width="77.7109375" style="381" customWidth="1"/>
    <col min="14626" max="14626" width="0" style="381" hidden="1" customWidth="1"/>
    <col min="14627" max="14627" width="60.5703125" style="381" customWidth="1"/>
    <col min="14628" max="14628" width="17.7109375" style="381" customWidth="1"/>
    <col min="14629" max="14636" width="9.5703125" style="381" customWidth="1"/>
    <col min="14637" max="14640" width="12.28515625" style="381" customWidth="1"/>
    <col min="14641" max="14656" width="45.7109375" style="381" customWidth="1"/>
    <col min="14657" max="14659" width="0" style="381" hidden="1" customWidth="1"/>
    <col min="14660" max="14666" width="45.7109375" style="381" customWidth="1"/>
    <col min="14667" max="14667" width="23.7109375" style="381" customWidth="1"/>
    <col min="14668" max="14849" width="3.140625" style="381"/>
    <col min="14850" max="14853" width="15.140625" style="381" customWidth="1"/>
    <col min="14854" max="14854" width="38" style="381" customWidth="1"/>
    <col min="14855" max="14855" width="9.7109375" style="381" customWidth="1"/>
    <col min="14856" max="14856" width="23.7109375" style="381" customWidth="1"/>
    <col min="14857" max="14857" width="9.42578125" style="381" customWidth="1"/>
    <col min="14858" max="14867" width="11.140625" style="381" customWidth="1"/>
    <col min="14868" max="14868" width="19.28515625" style="381" customWidth="1"/>
    <col min="14869" max="14869" width="11.42578125" style="381" customWidth="1"/>
    <col min="14870" max="14870" width="11" style="381" customWidth="1"/>
    <col min="14871" max="14872" width="12.140625" style="381" customWidth="1"/>
    <col min="14873" max="14876" width="9.85546875" style="381" customWidth="1"/>
    <col min="14877" max="14880" width="0" style="381" hidden="1" customWidth="1"/>
    <col min="14881" max="14881" width="77.7109375" style="381" customWidth="1"/>
    <col min="14882" max="14882" width="0" style="381" hidden="1" customWidth="1"/>
    <col min="14883" max="14883" width="60.5703125" style="381" customWidth="1"/>
    <col min="14884" max="14884" width="17.7109375" style="381" customWidth="1"/>
    <col min="14885" max="14892" width="9.5703125" style="381" customWidth="1"/>
    <col min="14893" max="14896" width="12.28515625" style="381" customWidth="1"/>
    <col min="14897" max="14912" width="45.7109375" style="381" customWidth="1"/>
    <col min="14913" max="14915" width="0" style="381" hidden="1" customWidth="1"/>
    <col min="14916" max="14922" width="45.7109375" style="381" customWidth="1"/>
    <col min="14923" max="14923" width="23.7109375" style="381" customWidth="1"/>
    <col min="14924" max="15105" width="3.140625" style="381"/>
    <col min="15106" max="15109" width="15.140625" style="381" customWidth="1"/>
    <col min="15110" max="15110" width="38" style="381" customWidth="1"/>
    <col min="15111" max="15111" width="9.7109375" style="381" customWidth="1"/>
    <col min="15112" max="15112" width="23.7109375" style="381" customWidth="1"/>
    <col min="15113" max="15113" width="9.42578125" style="381" customWidth="1"/>
    <col min="15114" max="15123" width="11.140625" style="381" customWidth="1"/>
    <col min="15124" max="15124" width="19.28515625" style="381" customWidth="1"/>
    <col min="15125" max="15125" width="11.42578125" style="381" customWidth="1"/>
    <col min="15126" max="15126" width="11" style="381" customWidth="1"/>
    <col min="15127" max="15128" width="12.140625" style="381" customWidth="1"/>
    <col min="15129" max="15132" width="9.85546875" style="381" customWidth="1"/>
    <col min="15133" max="15136" width="0" style="381" hidden="1" customWidth="1"/>
    <col min="15137" max="15137" width="77.7109375" style="381" customWidth="1"/>
    <col min="15138" max="15138" width="0" style="381" hidden="1" customWidth="1"/>
    <col min="15139" max="15139" width="60.5703125" style="381" customWidth="1"/>
    <col min="15140" max="15140" width="17.7109375" style="381" customWidth="1"/>
    <col min="15141" max="15148" width="9.5703125" style="381" customWidth="1"/>
    <col min="15149" max="15152" width="12.28515625" style="381" customWidth="1"/>
    <col min="15153" max="15168" width="45.7109375" style="381" customWidth="1"/>
    <col min="15169" max="15171" width="0" style="381" hidden="1" customWidth="1"/>
    <col min="15172" max="15178" width="45.7109375" style="381" customWidth="1"/>
    <col min="15179" max="15179" width="23.7109375" style="381" customWidth="1"/>
    <col min="15180" max="15361" width="3.140625" style="381"/>
    <col min="15362" max="15365" width="15.140625" style="381" customWidth="1"/>
    <col min="15366" max="15366" width="38" style="381" customWidth="1"/>
    <col min="15367" max="15367" width="9.7109375" style="381" customWidth="1"/>
    <col min="15368" max="15368" width="23.7109375" style="381" customWidth="1"/>
    <col min="15369" max="15369" width="9.42578125" style="381" customWidth="1"/>
    <col min="15370" max="15379" width="11.140625" style="381" customWidth="1"/>
    <col min="15380" max="15380" width="19.28515625" style="381" customWidth="1"/>
    <col min="15381" max="15381" width="11.42578125" style="381" customWidth="1"/>
    <col min="15382" max="15382" width="11" style="381" customWidth="1"/>
    <col min="15383" max="15384" width="12.140625" style="381" customWidth="1"/>
    <col min="15385" max="15388" width="9.85546875" style="381" customWidth="1"/>
    <col min="15389" max="15392" width="0" style="381" hidden="1" customWidth="1"/>
    <col min="15393" max="15393" width="77.7109375" style="381" customWidth="1"/>
    <col min="15394" max="15394" width="0" style="381" hidden="1" customWidth="1"/>
    <col min="15395" max="15395" width="60.5703125" style="381" customWidth="1"/>
    <col min="15396" max="15396" width="17.7109375" style="381" customWidth="1"/>
    <col min="15397" max="15404" width="9.5703125" style="381" customWidth="1"/>
    <col min="15405" max="15408" width="12.28515625" style="381" customWidth="1"/>
    <col min="15409" max="15424" width="45.7109375" style="381" customWidth="1"/>
    <col min="15425" max="15427" width="0" style="381" hidden="1" customWidth="1"/>
    <col min="15428" max="15434" width="45.7109375" style="381" customWidth="1"/>
    <col min="15435" max="15435" width="23.7109375" style="381" customWidth="1"/>
    <col min="15436" max="15617" width="3.140625" style="381"/>
    <col min="15618" max="15621" width="15.140625" style="381" customWidth="1"/>
    <col min="15622" max="15622" width="38" style="381" customWidth="1"/>
    <col min="15623" max="15623" width="9.7109375" style="381" customWidth="1"/>
    <col min="15624" max="15624" width="23.7109375" style="381" customWidth="1"/>
    <col min="15625" max="15625" width="9.42578125" style="381" customWidth="1"/>
    <col min="15626" max="15635" width="11.140625" style="381" customWidth="1"/>
    <col min="15636" max="15636" width="19.28515625" style="381" customWidth="1"/>
    <col min="15637" max="15637" width="11.42578125" style="381" customWidth="1"/>
    <col min="15638" max="15638" width="11" style="381" customWidth="1"/>
    <col min="15639" max="15640" width="12.140625" style="381" customWidth="1"/>
    <col min="15641" max="15644" width="9.85546875" style="381" customWidth="1"/>
    <col min="15645" max="15648" width="0" style="381" hidden="1" customWidth="1"/>
    <col min="15649" max="15649" width="77.7109375" style="381" customWidth="1"/>
    <col min="15650" max="15650" width="0" style="381" hidden="1" customWidth="1"/>
    <col min="15651" max="15651" width="60.5703125" style="381" customWidth="1"/>
    <col min="15652" max="15652" width="17.7109375" style="381" customWidth="1"/>
    <col min="15653" max="15660" width="9.5703125" style="381" customWidth="1"/>
    <col min="15661" max="15664" width="12.28515625" style="381" customWidth="1"/>
    <col min="15665" max="15680" width="45.7109375" style="381" customWidth="1"/>
    <col min="15681" max="15683" width="0" style="381" hidden="1" customWidth="1"/>
    <col min="15684" max="15690" width="45.7109375" style="381" customWidth="1"/>
    <col min="15691" max="15691" width="23.7109375" style="381" customWidth="1"/>
    <col min="15692" max="15873" width="3.140625" style="381"/>
    <col min="15874" max="15877" width="15.140625" style="381" customWidth="1"/>
    <col min="15878" max="15878" width="38" style="381" customWidth="1"/>
    <col min="15879" max="15879" width="9.7109375" style="381" customWidth="1"/>
    <col min="15880" max="15880" width="23.7109375" style="381" customWidth="1"/>
    <col min="15881" max="15881" width="9.42578125" style="381" customWidth="1"/>
    <col min="15882" max="15891" width="11.140625" style="381" customWidth="1"/>
    <col min="15892" max="15892" width="19.28515625" style="381" customWidth="1"/>
    <col min="15893" max="15893" width="11.42578125" style="381" customWidth="1"/>
    <col min="15894" max="15894" width="11" style="381" customWidth="1"/>
    <col min="15895" max="15896" width="12.140625" style="381" customWidth="1"/>
    <col min="15897" max="15900" width="9.85546875" style="381" customWidth="1"/>
    <col min="15901" max="15904" width="0" style="381" hidden="1" customWidth="1"/>
    <col min="15905" max="15905" width="77.7109375" style="381" customWidth="1"/>
    <col min="15906" max="15906" width="0" style="381" hidden="1" customWidth="1"/>
    <col min="15907" max="15907" width="60.5703125" style="381" customWidth="1"/>
    <col min="15908" max="15908" width="17.7109375" style="381" customWidth="1"/>
    <col min="15909" max="15916" width="9.5703125" style="381" customWidth="1"/>
    <col min="15917" max="15920" width="12.28515625" style="381" customWidth="1"/>
    <col min="15921" max="15936" width="45.7109375" style="381" customWidth="1"/>
    <col min="15937" max="15939" width="0" style="381" hidden="1" customWidth="1"/>
    <col min="15940" max="15946" width="45.7109375" style="381" customWidth="1"/>
    <col min="15947" max="15947" width="23.7109375" style="381" customWidth="1"/>
    <col min="15948" max="16129" width="3.140625" style="381"/>
    <col min="16130" max="16133" width="15.140625" style="381" customWidth="1"/>
    <col min="16134" max="16134" width="38" style="381" customWidth="1"/>
    <col min="16135" max="16135" width="9.7109375" style="381" customWidth="1"/>
    <col min="16136" max="16136" width="23.7109375" style="381" customWidth="1"/>
    <col min="16137" max="16137" width="9.42578125" style="381" customWidth="1"/>
    <col min="16138" max="16147" width="11.140625" style="381" customWidth="1"/>
    <col min="16148" max="16148" width="19.28515625" style="381" customWidth="1"/>
    <col min="16149" max="16149" width="11.42578125" style="381" customWidth="1"/>
    <col min="16150" max="16150" width="11" style="381" customWidth="1"/>
    <col min="16151" max="16152" width="12.140625" style="381" customWidth="1"/>
    <col min="16153" max="16156" width="9.85546875" style="381" customWidth="1"/>
    <col min="16157" max="16160" width="0" style="381" hidden="1" customWidth="1"/>
    <col min="16161" max="16161" width="77.7109375" style="381" customWidth="1"/>
    <col min="16162" max="16162" width="0" style="381" hidden="1" customWidth="1"/>
    <col min="16163" max="16163" width="60.5703125" style="381" customWidth="1"/>
    <col min="16164" max="16164" width="17.7109375" style="381" customWidth="1"/>
    <col min="16165" max="16172" width="9.5703125" style="381" customWidth="1"/>
    <col min="16173" max="16176" width="12.28515625" style="381" customWidth="1"/>
    <col min="16177" max="16192" width="45.7109375" style="381" customWidth="1"/>
    <col min="16193" max="16195" width="0" style="381" hidden="1" customWidth="1"/>
    <col min="16196" max="16202" width="45.7109375" style="381" customWidth="1"/>
    <col min="16203" max="16203" width="23.7109375" style="381" customWidth="1"/>
    <col min="16204" max="16384" width="3.140625" style="381"/>
  </cols>
  <sheetData>
    <row r="1" spans="1:75">
      <c r="D1" s="176">
        <v>1</v>
      </c>
      <c r="E1" s="176">
        <v>2</v>
      </c>
      <c r="F1" s="176">
        <v>3</v>
      </c>
      <c r="G1" s="176">
        <v>4</v>
      </c>
      <c r="H1" s="176">
        <v>5</v>
      </c>
      <c r="I1" s="176">
        <v>6</v>
      </c>
      <c r="J1" s="176">
        <v>7</v>
      </c>
      <c r="K1" s="176">
        <v>8</v>
      </c>
      <c r="L1" s="176">
        <v>9</v>
      </c>
      <c r="M1" s="176">
        <v>10</v>
      </c>
      <c r="N1" s="176">
        <v>11</v>
      </c>
      <c r="O1" s="176">
        <v>12</v>
      </c>
      <c r="P1" s="176">
        <v>13</v>
      </c>
      <c r="Q1" s="176">
        <v>14</v>
      </c>
      <c r="R1" s="176">
        <v>15</v>
      </c>
      <c r="S1" s="176">
        <v>16</v>
      </c>
      <c r="T1" s="176">
        <v>17</v>
      </c>
      <c r="U1" s="176">
        <v>18</v>
      </c>
      <c r="V1" s="176">
        <v>19</v>
      </c>
      <c r="W1" s="176">
        <v>20</v>
      </c>
      <c r="X1" s="176">
        <v>21</v>
      </c>
      <c r="Y1" s="176">
        <v>22</v>
      </c>
      <c r="Z1" s="176">
        <v>23</v>
      </c>
      <c r="AA1" s="176">
        <v>24</v>
      </c>
      <c r="AB1" s="176">
        <v>25</v>
      </c>
      <c r="AC1" s="176">
        <v>26</v>
      </c>
      <c r="AD1" s="176">
        <v>27</v>
      </c>
      <c r="AE1" s="176">
        <v>28</v>
      </c>
      <c r="AF1" s="176">
        <v>29</v>
      </c>
      <c r="AG1" s="176">
        <v>30</v>
      </c>
      <c r="AH1" s="176">
        <v>31</v>
      </c>
      <c r="AI1" s="176">
        <v>32</v>
      </c>
      <c r="AJ1" s="176">
        <v>33</v>
      </c>
      <c r="AK1" s="176">
        <v>34</v>
      </c>
      <c r="AL1" s="176">
        <v>35</v>
      </c>
      <c r="AM1" s="176">
        <v>36</v>
      </c>
      <c r="AN1" s="176">
        <v>37</v>
      </c>
      <c r="AO1" s="176">
        <v>38</v>
      </c>
      <c r="AP1" s="176">
        <v>39</v>
      </c>
      <c r="AQ1" s="176">
        <v>40</v>
      </c>
      <c r="AR1" s="176">
        <v>41</v>
      </c>
      <c r="AS1" s="176">
        <v>42</v>
      </c>
      <c r="AT1" s="176">
        <v>43</v>
      </c>
      <c r="AU1" s="176">
        <v>44</v>
      </c>
      <c r="AV1" s="176">
        <v>45</v>
      </c>
      <c r="AW1" s="176">
        <v>46</v>
      </c>
      <c r="AX1" s="176">
        <v>47</v>
      </c>
    </row>
    <row r="2" spans="1:75" ht="60.75" customHeight="1">
      <c r="B2" s="693" t="s">
        <v>887</v>
      </c>
      <c r="C2" s="693"/>
      <c r="D2" s="693"/>
      <c r="E2" s="693"/>
      <c r="F2" s="693"/>
      <c r="G2" s="693"/>
      <c r="H2" s="693"/>
      <c r="I2" s="693"/>
      <c r="J2" s="694"/>
      <c r="K2" s="694"/>
      <c r="L2" s="694"/>
      <c r="M2" s="694"/>
      <c r="N2" s="694"/>
      <c r="O2" s="694"/>
      <c r="P2" s="694"/>
      <c r="Q2" s="694"/>
      <c r="R2" s="694"/>
      <c r="S2" s="694"/>
      <c r="T2" s="694"/>
      <c r="U2" s="695" t="s">
        <v>187</v>
      </c>
      <c r="V2" s="695"/>
      <c r="W2" s="695"/>
      <c r="X2" s="695"/>
      <c r="Y2" s="695"/>
      <c r="Z2" s="695"/>
      <c r="AA2" s="695"/>
      <c r="AB2" s="695"/>
      <c r="AC2" s="695"/>
      <c r="AD2" s="245"/>
      <c r="AE2" s="246"/>
      <c r="AF2" s="246"/>
      <c r="AG2" s="246"/>
      <c r="AH2" s="696" t="s">
        <v>147</v>
      </c>
      <c r="AI2" s="696"/>
      <c r="AJ2" s="696"/>
      <c r="AK2" s="684" t="s">
        <v>181</v>
      </c>
      <c r="AL2" s="685"/>
      <c r="AM2" s="685"/>
      <c r="AN2" s="685"/>
      <c r="AO2" s="685"/>
      <c r="AP2" s="685"/>
      <c r="AQ2" s="685"/>
      <c r="AR2" s="686"/>
      <c r="AS2" s="687" t="s">
        <v>164</v>
      </c>
      <c r="AT2" s="688"/>
      <c r="AU2" s="688"/>
      <c r="AV2" s="689"/>
      <c r="AW2" s="673"/>
      <c r="AX2" s="673"/>
      <c r="AY2" s="675"/>
      <c r="AZ2" s="677"/>
      <c r="BA2" s="678"/>
    </row>
    <row r="3" spans="1:75" s="120" customFormat="1" ht="35.25" customHeight="1">
      <c r="B3" s="171" t="s">
        <v>188</v>
      </c>
      <c r="C3" s="171"/>
      <c r="D3" s="172" t="s">
        <v>144</v>
      </c>
      <c r="E3" s="172"/>
      <c r="F3" s="172"/>
      <c r="G3" s="172"/>
      <c r="H3" s="172"/>
      <c r="I3" s="172"/>
      <c r="J3" s="681"/>
      <c r="K3" s="681"/>
      <c r="L3" s="681"/>
      <c r="M3" s="681"/>
      <c r="N3" s="681"/>
      <c r="O3" s="681" t="s">
        <v>155</v>
      </c>
      <c r="P3" s="681"/>
      <c r="Q3" s="681"/>
      <c r="R3" s="681"/>
      <c r="S3" s="681"/>
      <c r="T3" s="681"/>
      <c r="U3" s="682" t="s">
        <v>169</v>
      </c>
      <c r="V3" s="682"/>
      <c r="W3" s="682"/>
      <c r="X3" s="682"/>
      <c r="Y3" s="682"/>
      <c r="Z3" s="683" t="s">
        <v>170</v>
      </c>
      <c r="AA3" s="683"/>
      <c r="AB3" s="683"/>
      <c r="AC3" s="683"/>
      <c r="AD3" s="247" t="s">
        <v>745</v>
      </c>
      <c r="AE3" s="129"/>
      <c r="AF3" s="129"/>
      <c r="AG3" s="129"/>
      <c r="AH3" s="696"/>
      <c r="AI3" s="696"/>
      <c r="AJ3" s="696"/>
      <c r="AK3" s="684" t="s">
        <v>181</v>
      </c>
      <c r="AL3" s="685"/>
      <c r="AM3" s="686"/>
      <c r="AN3" s="684" t="s">
        <v>155</v>
      </c>
      <c r="AO3" s="685"/>
      <c r="AP3" s="685"/>
      <c r="AQ3" s="685"/>
      <c r="AR3" s="686"/>
      <c r="AS3" s="690"/>
      <c r="AT3" s="691"/>
      <c r="AU3" s="691"/>
      <c r="AV3" s="692"/>
      <c r="AW3" s="674"/>
      <c r="AX3" s="674"/>
      <c r="AY3" s="676"/>
      <c r="AZ3" s="679"/>
      <c r="BA3" s="680"/>
      <c r="BB3" s="121"/>
      <c r="BC3" s="121"/>
      <c r="BD3" s="121"/>
      <c r="BE3" s="121"/>
      <c r="BF3" s="121"/>
      <c r="BG3" s="121"/>
      <c r="BH3" s="121"/>
      <c r="BI3" s="121"/>
      <c r="BJ3" s="121"/>
      <c r="BK3" s="121"/>
      <c r="BL3" s="121"/>
      <c r="BM3" s="122"/>
      <c r="BN3" s="122"/>
      <c r="BO3" s="122"/>
      <c r="BP3" s="121"/>
      <c r="BQ3" s="121"/>
      <c r="BR3" s="121"/>
      <c r="BS3" s="121"/>
      <c r="BT3" s="121"/>
      <c r="BU3" s="121"/>
      <c r="BV3" s="123"/>
      <c r="BW3" s="124"/>
    </row>
    <row r="4" spans="1:75" s="134" customFormat="1" ht="60.75" customHeight="1">
      <c r="A4" s="132"/>
      <c r="B4" s="124" t="s">
        <v>189</v>
      </c>
      <c r="C4" s="124" t="s">
        <v>190</v>
      </c>
      <c r="D4" s="124" t="s">
        <v>0</v>
      </c>
      <c r="E4" s="124" t="s">
        <v>1</v>
      </c>
      <c r="F4" s="124" t="s">
        <v>2</v>
      </c>
      <c r="G4" s="125" t="s">
        <v>145</v>
      </c>
      <c r="H4" s="125" t="s">
        <v>1451</v>
      </c>
      <c r="I4" s="121" t="s">
        <v>146</v>
      </c>
      <c r="J4" s="121" t="s">
        <v>157</v>
      </c>
      <c r="K4" s="121" t="s">
        <v>158</v>
      </c>
      <c r="L4" s="121" t="s">
        <v>156</v>
      </c>
      <c r="M4" s="121" t="s">
        <v>1452</v>
      </c>
      <c r="N4" s="126" t="s">
        <v>160</v>
      </c>
      <c r="O4" s="121" t="s">
        <v>157</v>
      </c>
      <c r="P4" s="121" t="s">
        <v>158</v>
      </c>
      <c r="Q4" s="121" t="s">
        <v>156</v>
      </c>
      <c r="R4" s="126" t="s">
        <v>161</v>
      </c>
      <c r="S4" s="121" t="s">
        <v>162</v>
      </c>
      <c r="T4" s="127" t="s">
        <v>171</v>
      </c>
      <c r="U4" s="124" t="s">
        <v>172</v>
      </c>
      <c r="V4" s="128" t="s">
        <v>173</v>
      </c>
      <c r="W4" s="128" t="s">
        <v>174</v>
      </c>
      <c r="X4" s="124" t="s">
        <v>175</v>
      </c>
      <c r="Y4" s="129" t="s">
        <v>176</v>
      </c>
      <c r="Z4" s="129" t="s">
        <v>177</v>
      </c>
      <c r="AA4" s="129" t="s">
        <v>178</v>
      </c>
      <c r="AB4" s="129" t="s">
        <v>179</v>
      </c>
      <c r="AC4" s="455"/>
      <c r="AD4" s="129"/>
      <c r="AE4" s="129"/>
      <c r="AF4" s="129"/>
      <c r="AG4" s="121" t="s">
        <v>148</v>
      </c>
      <c r="AH4" s="121" t="s">
        <v>191</v>
      </c>
      <c r="AI4" s="130" t="s">
        <v>149</v>
      </c>
      <c r="AJ4" s="121" t="s">
        <v>183</v>
      </c>
      <c r="AK4" s="131" t="s">
        <v>192</v>
      </c>
      <c r="AL4" s="121" t="s">
        <v>185</v>
      </c>
      <c r="AM4" s="121" t="s">
        <v>186</v>
      </c>
      <c r="AN4" s="126" t="s">
        <v>157</v>
      </c>
      <c r="AO4" s="126" t="s">
        <v>158</v>
      </c>
      <c r="AP4" s="126" t="s">
        <v>156</v>
      </c>
      <c r="AQ4" s="126" t="s">
        <v>161</v>
      </c>
      <c r="AR4" s="121" t="s">
        <v>162</v>
      </c>
      <c r="AS4" s="121" t="s">
        <v>165</v>
      </c>
      <c r="AT4" s="131" t="s">
        <v>166</v>
      </c>
      <c r="AU4" s="121" t="s">
        <v>167</v>
      </c>
      <c r="AV4" s="121" t="s">
        <v>168</v>
      </c>
      <c r="AW4" s="121" t="s">
        <v>1368</v>
      </c>
      <c r="AX4" s="456" t="s">
        <v>1453</v>
      </c>
      <c r="AY4" s="456"/>
      <c r="AZ4" s="456"/>
      <c r="BA4" s="133"/>
      <c r="BB4" s="133"/>
      <c r="BC4" s="133"/>
      <c r="BD4" s="133"/>
      <c r="BE4" s="133"/>
      <c r="BF4" s="133"/>
      <c r="BG4" s="133"/>
      <c r="BH4" s="133"/>
      <c r="BI4" s="133"/>
      <c r="BJ4" s="133"/>
      <c r="BK4" s="136"/>
      <c r="BL4" s="137"/>
      <c r="BM4" s="138"/>
      <c r="BN4" s="133"/>
      <c r="BO4" s="133"/>
      <c r="BP4" s="133"/>
      <c r="BQ4" s="133"/>
      <c r="BR4" s="133"/>
      <c r="BS4" s="133"/>
      <c r="BT4" s="135"/>
    </row>
    <row r="5" spans="1:75" s="462" customFormat="1" ht="47.25" customHeight="1">
      <c r="A5" s="173"/>
      <c r="B5" s="176" t="s">
        <v>203</v>
      </c>
      <c r="C5" s="379" t="s">
        <v>33</v>
      </c>
      <c r="D5" s="457" t="s">
        <v>723</v>
      </c>
      <c r="E5" s="279" t="s">
        <v>714</v>
      </c>
      <c r="F5" s="184">
        <v>12</v>
      </c>
      <c r="G5" s="458">
        <v>812257019281</v>
      </c>
      <c r="H5" s="458"/>
      <c r="I5" s="173" t="s">
        <v>249</v>
      </c>
      <c r="J5" s="178">
        <v>4.5</v>
      </c>
      <c r="K5" s="178">
        <v>1.5</v>
      </c>
      <c r="L5" s="178">
        <v>5.5</v>
      </c>
      <c r="M5" s="185">
        <f t="shared" ref="M5:M68" si="0">(L5*J5*K5)/(12^3)</f>
        <v>2.1484375E-2</v>
      </c>
      <c r="N5" s="178">
        <v>0.2</v>
      </c>
      <c r="O5" s="178">
        <v>9.5</v>
      </c>
      <c r="P5" s="178">
        <v>11</v>
      </c>
      <c r="Q5" s="178">
        <v>4.75</v>
      </c>
      <c r="R5" s="185">
        <f t="shared" ref="R5:R68" si="1">(Q5*O5*P5)/(12^3)</f>
        <v>0.28725405092592593</v>
      </c>
      <c r="S5" s="178">
        <f>SUM(N5*F5)+1</f>
        <v>3.4000000000000004</v>
      </c>
      <c r="T5" s="179">
        <v>9005100000</v>
      </c>
      <c r="U5" s="180" t="s">
        <v>197</v>
      </c>
      <c r="V5" s="181" t="s">
        <v>198</v>
      </c>
      <c r="W5" s="181">
        <v>0</v>
      </c>
      <c r="X5" s="173" t="s">
        <v>199</v>
      </c>
      <c r="Y5" s="182" t="e">
        <f>(ROUND((#REF!/R5),0))*F5</f>
        <v>#REF!</v>
      </c>
      <c r="Z5" s="182" t="e">
        <f>(ROUND(#REF!/R5,0))*F5</f>
        <v>#REF!</v>
      </c>
      <c r="AA5" s="182" t="e">
        <f>(ROUND(#REF!/R5,0))*F5</f>
        <v>#REF!</v>
      </c>
      <c r="AB5" s="182" t="e">
        <f>(ROUND(#REF!/R5,0))*F5</f>
        <v>#REF!</v>
      </c>
      <c r="AC5" s="192"/>
      <c r="AD5" s="192"/>
      <c r="AE5" s="182"/>
      <c r="AF5" s="182"/>
      <c r="AG5" s="186" t="s">
        <v>726</v>
      </c>
      <c r="AH5" s="174" t="s">
        <v>416</v>
      </c>
      <c r="AI5" s="174" t="s">
        <v>727</v>
      </c>
      <c r="AJ5" s="180" t="s">
        <v>200</v>
      </c>
      <c r="AK5" s="183">
        <v>48</v>
      </c>
      <c r="AL5" s="183">
        <v>125</v>
      </c>
      <c r="AM5" s="459">
        <v>1</v>
      </c>
      <c r="AN5" s="283">
        <f t="shared" ref="AN5:AN68" si="2">SUM(J5+0.25)</f>
        <v>4.75</v>
      </c>
      <c r="AO5" s="283">
        <f t="shared" ref="AO5:AP35" si="3">SUM(K5+0.25)</f>
        <v>1.75</v>
      </c>
      <c r="AP5" s="283">
        <f t="shared" si="3"/>
        <v>5.75</v>
      </c>
      <c r="AQ5" s="185">
        <f t="shared" ref="AQ5:AQ68" si="4">(AP5*AN5*AO5)/(12^3)</f>
        <v>2.7660228587962962E-2</v>
      </c>
      <c r="AR5" s="283">
        <f t="shared" ref="AR5:AR35" si="5">SUM(N5*1.05)</f>
        <v>0.21000000000000002</v>
      </c>
      <c r="AS5" s="180" t="s">
        <v>207</v>
      </c>
      <c r="AT5" s="183"/>
      <c r="AU5" s="177"/>
      <c r="AV5" s="180" t="s">
        <v>207</v>
      </c>
      <c r="AW5" s="185"/>
      <c r="AX5" s="298" t="s">
        <v>1050</v>
      </c>
      <c r="AY5" s="180"/>
      <c r="AZ5" s="180"/>
      <c r="BA5" s="316"/>
      <c r="BB5" s="316"/>
      <c r="BC5" s="316"/>
      <c r="BD5" s="316"/>
      <c r="BE5" s="316"/>
      <c r="BF5" s="316"/>
      <c r="BG5" s="316"/>
      <c r="BH5" s="282"/>
      <c r="BI5" s="282"/>
      <c r="BJ5" s="282"/>
      <c r="BK5" s="460"/>
      <c r="BL5" s="460"/>
      <c r="BM5" s="460"/>
      <c r="BN5" s="282"/>
      <c r="BO5" s="282"/>
      <c r="BP5" s="282"/>
      <c r="BQ5" s="282"/>
      <c r="BR5" s="282"/>
      <c r="BS5" s="282"/>
      <c r="BT5" s="461"/>
      <c r="BU5" s="173"/>
    </row>
    <row r="6" spans="1:75" ht="44.45" customHeight="1">
      <c r="B6" s="176" t="s">
        <v>203</v>
      </c>
      <c r="C6" s="379" t="s">
        <v>29</v>
      </c>
      <c r="D6" s="463" t="s">
        <v>452</v>
      </c>
      <c r="E6" s="464" t="s">
        <v>453</v>
      </c>
      <c r="F6" s="184">
        <v>7</v>
      </c>
      <c r="G6" s="465">
        <v>812257016822</v>
      </c>
      <c r="H6" s="465"/>
      <c r="I6" s="173" t="s">
        <v>205</v>
      </c>
      <c r="J6" s="178">
        <v>15.75</v>
      </c>
      <c r="K6" s="178">
        <v>2</v>
      </c>
      <c r="L6" s="178">
        <v>11.5</v>
      </c>
      <c r="M6" s="185">
        <f t="shared" si="0"/>
        <v>0.20963541666666666</v>
      </c>
      <c r="N6" s="178">
        <v>1</v>
      </c>
      <c r="O6" s="178">
        <v>20</v>
      </c>
      <c r="P6" s="178">
        <v>16</v>
      </c>
      <c r="Q6" s="178">
        <v>12</v>
      </c>
      <c r="R6" s="185">
        <f t="shared" si="1"/>
        <v>2.2222222222222223</v>
      </c>
      <c r="S6" s="178">
        <f>SUM(N6*F6)+1</f>
        <v>8</v>
      </c>
      <c r="T6" s="179">
        <v>9005100000</v>
      </c>
      <c r="U6" s="180" t="s">
        <v>197</v>
      </c>
      <c r="V6" s="181" t="s">
        <v>198</v>
      </c>
      <c r="W6" s="181">
        <v>0</v>
      </c>
      <c r="X6" s="173" t="s">
        <v>213</v>
      </c>
      <c r="Y6" s="182" t="e">
        <f>(ROUND((#REF!/R6),0))*F6</f>
        <v>#REF!</v>
      </c>
      <c r="Z6" s="182" t="e">
        <f>(ROUND(#REF!/R6,0))*F6</f>
        <v>#REF!</v>
      </c>
      <c r="AA6" s="182" t="e">
        <f>(ROUND(#REF!/R6,0))*F6</f>
        <v>#REF!</v>
      </c>
      <c r="AB6" s="182" t="e">
        <f>(ROUND(#REF!/R6,0))*F6</f>
        <v>#REF!</v>
      </c>
      <c r="AC6" s="192"/>
      <c r="AD6" s="192" t="s">
        <v>827</v>
      </c>
      <c r="AG6" s="466" t="s">
        <v>455</v>
      </c>
      <c r="AH6" s="315"/>
      <c r="AI6" s="174" t="s">
        <v>454</v>
      </c>
      <c r="AJ6" s="180" t="s">
        <v>200</v>
      </c>
      <c r="AK6" s="183">
        <v>48</v>
      </c>
      <c r="AL6" s="183">
        <v>125</v>
      </c>
      <c r="AM6" s="459">
        <v>1</v>
      </c>
      <c r="AN6" s="283">
        <f t="shared" si="2"/>
        <v>16</v>
      </c>
      <c r="AO6" s="283">
        <f t="shared" si="3"/>
        <v>2.25</v>
      </c>
      <c r="AP6" s="283">
        <f t="shared" si="3"/>
        <v>11.75</v>
      </c>
      <c r="AQ6" s="185">
        <f t="shared" si="4"/>
        <v>0.24479166666666666</v>
      </c>
      <c r="AR6" s="283">
        <f t="shared" si="5"/>
        <v>1.05</v>
      </c>
      <c r="AS6" s="180" t="s">
        <v>207</v>
      </c>
      <c r="AT6" s="183"/>
      <c r="AU6" s="177"/>
      <c r="AV6" s="180" t="s">
        <v>207</v>
      </c>
      <c r="AW6" s="185" t="s">
        <v>1369</v>
      </c>
      <c r="AX6" s="185" t="s">
        <v>1369</v>
      </c>
      <c r="BH6" s="381"/>
      <c r="BI6" s="381"/>
      <c r="BJ6" s="381"/>
      <c r="BK6" s="467" t="s">
        <v>202</v>
      </c>
      <c r="BL6" s="468">
        <v>9.9499999999999993</v>
      </c>
      <c r="BM6" s="467">
        <v>14.95</v>
      </c>
      <c r="BN6" s="381"/>
      <c r="BO6" s="381"/>
      <c r="BP6" s="381"/>
      <c r="BQ6" s="381"/>
      <c r="BR6" s="381"/>
      <c r="BT6" s="454"/>
      <c r="BU6" s="381"/>
      <c r="BV6" s="381"/>
    </row>
    <row r="7" spans="1:75" s="188" customFormat="1" ht="44.45" customHeight="1">
      <c r="A7" s="314"/>
      <c r="B7" s="176" t="s">
        <v>203</v>
      </c>
      <c r="C7" s="379" t="s">
        <v>29</v>
      </c>
      <c r="D7" s="463" t="s">
        <v>113</v>
      </c>
      <c r="E7" s="464" t="s">
        <v>204</v>
      </c>
      <c r="F7" s="184">
        <v>6</v>
      </c>
      <c r="G7" s="465">
        <v>812257016747</v>
      </c>
      <c r="H7" s="465"/>
      <c r="I7" s="173" t="s">
        <v>205</v>
      </c>
      <c r="J7" s="178">
        <v>7.75</v>
      </c>
      <c r="K7" s="178">
        <v>4</v>
      </c>
      <c r="L7" s="178">
        <v>7.75</v>
      </c>
      <c r="M7" s="185">
        <f t="shared" si="0"/>
        <v>0.13903356481481483</v>
      </c>
      <c r="N7" s="178">
        <v>1</v>
      </c>
      <c r="O7" s="178">
        <v>16</v>
      </c>
      <c r="P7" s="178">
        <v>12.5</v>
      </c>
      <c r="Q7" s="178">
        <v>16</v>
      </c>
      <c r="R7" s="185">
        <f t="shared" si="1"/>
        <v>1.8518518518518519</v>
      </c>
      <c r="S7" s="178">
        <f>SUM(N7*F7)+1</f>
        <v>7</v>
      </c>
      <c r="T7" s="179">
        <v>9005100000</v>
      </c>
      <c r="U7" s="180" t="s">
        <v>197</v>
      </c>
      <c r="V7" s="181" t="s">
        <v>198</v>
      </c>
      <c r="W7" s="181">
        <v>0</v>
      </c>
      <c r="X7" s="173" t="s">
        <v>213</v>
      </c>
      <c r="Y7" s="182" t="e">
        <f>(ROUND((#REF!/R7),0))*F7</f>
        <v>#REF!</v>
      </c>
      <c r="Z7" s="182" t="e">
        <f>(ROUND(#REF!/R7,0))*F7</f>
        <v>#REF!</v>
      </c>
      <c r="AA7" s="182" t="e">
        <f>(ROUND(#REF!/R7,0))*F7</f>
        <v>#REF!</v>
      </c>
      <c r="AB7" s="182" t="e">
        <f>(ROUND(#REF!/R7,0))*F7</f>
        <v>#REF!</v>
      </c>
      <c r="AC7" s="192"/>
      <c r="AD7" s="192" t="s">
        <v>827</v>
      </c>
      <c r="AE7" s="182"/>
      <c r="AF7" s="182"/>
      <c r="AG7" s="466" t="s">
        <v>206</v>
      </c>
      <c r="AH7" s="315"/>
      <c r="AI7" s="380"/>
      <c r="AJ7" s="180" t="s">
        <v>200</v>
      </c>
      <c r="AK7" s="183">
        <v>48</v>
      </c>
      <c r="AL7" s="183">
        <v>125</v>
      </c>
      <c r="AM7" s="459">
        <v>1</v>
      </c>
      <c r="AN7" s="283">
        <f t="shared" si="2"/>
        <v>8</v>
      </c>
      <c r="AO7" s="283">
        <f t="shared" si="3"/>
        <v>4.25</v>
      </c>
      <c r="AP7" s="283">
        <f t="shared" si="3"/>
        <v>8</v>
      </c>
      <c r="AQ7" s="185">
        <f t="shared" si="4"/>
        <v>0.15740740740740741</v>
      </c>
      <c r="AR7" s="283">
        <f t="shared" si="5"/>
        <v>1.05</v>
      </c>
      <c r="AS7" s="180" t="s">
        <v>207</v>
      </c>
      <c r="AT7" s="183"/>
      <c r="AU7" s="177"/>
      <c r="AV7" s="180" t="s">
        <v>207</v>
      </c>
      <c r="AW7" s="185" t="s">
        <v>1369</v>
      </c>
      <c r="AX7" s="185" t="s">
        <v>1369</v>
      </c>
      <c r="AY7" s="469"/>
      <c r="AZ7" s="469"/>
      <c r="BA7" s="187"/>
      <c r="BB7" s="187"/>
      <c r="BC7" s="187"/>
      <c r="BD7" s="187"/>
      <c r="BE7" s="187"/>
      <c r="BF7" s="187"/>
      <c r="BG7" s="187"/>
      <c r="BK7" s="470" t="s">
        <v>202</v>
      </c>
      <c r="BL7" s="471">
        <v>10.95</v>
      </c>
      <c r="BM7" s="470">
        <v>15.95</v>
      </c>
      <c r="BS7" s="187"/>
      <c r="BT7" s="189"/>
    </row>
    <row r="8" spans="1:75" ht="44.45" customHeight="1">
      <c r="B8" s="176" t="s">
        <v>203</v>
      </c>
      <c r="C8" s="379" t="s">
        <v>29</v>
      </c>
      <c r="D8" s="472" t="s">
        <v>478</v>
      </c>
      <c r="E8" s="473" t="s">
        <v>1370</v>
      </c>
      <c r="F8" s="183">
        <v>20</v>
      </c>
      <c r="G8" s="465">
        <v>4007922146072</v>
      </c>
      <c r="I8" s="282" t="s">
        <v>205</v>
      </c>
      <c r="J8" s="178">
        <v>6.75</v>
      </c>
      <c r="K8" s="178">
        <v>2.75</v>
      </c>
      <c r="L8" s="178">
        <v>9.5</v>
      </c>
      <c r="M8" s="185">
        <f t="shared" si="0"/>
        <v>0.10205078125</v>
      </c>
      <c r="N8" s="178">
        <v>2.2000000000000002</v>
      </c>
      <c r="O8" s="178">
        <v>15</v>
      </c>
      <c r="P8" s="178">
        <v>15</v>
      </c>
      <c r="Q8" s="178">
        <v>20</v>
      </c>
      <c r="R8" s="185">
        <f t="shared" si="1"/>
        <v>2.6041666666666665</v>
      </c>
      <c r="S8" s="178">
        <f>SUM(N8*F8)+1</f>
        <v>45</v>
      </c>
      <c r="T8" s="179">
        <v>9005100000</v>
      </c>
      <c r="U8" s="180" t="s">
        <v>197</v>
      </c>
      <c r="V8" s="181" t="s">
        <v>198</v>
      </c>
      <c r="W8" s="181">
        <v>0</v>
      </c>
      <c r="X8" s="173" t="s">
        <v>213</v>
      </c>
      <c r="Y8" s="182" t="e">
        <f>(ROUND((#REF!/R8),0))*F8</f>
        <v>#REF!</v>
      </c>
      <c r="Z8" s="182" t="e">
        <f>(ROUND(#REF!/R8,0))*F8</f>
        <v>#REF!</v>
      </c>
      <c r="AA8" s="182" t="e">
        <f>(ROUND(#REF!/R8,0))*F8</f>
        <v>#REF!</v>
      </c>
      <c r="AB8" s="182" t="e">
        <f>(ROUND(#REF!/R8,0))*F8</f>
        <v>#REF!</v>
      </c>
      <c r="AC8" s="192"/>
      <c r="AD8" s="192" t="s">
        <v>827</v>
      </c>
      <c r="AG8" s="475" t="s">
        <v>1454</v>
      </c>
      <c r="AI8" s="475" t="s">
        <v>1455</v>
      </c>
      <c r="AJ8" s="180" t="s">
        <v>200</v>
      </c>
      <c r="AK8" s="183">
        <v>48</v>
      </c>
      <c r="AL8" s="183">
        <v>125</v>
      </c>
      <c r="AM8" s="459">
        <v>1</v>
      </c>
      <c r="AN8" s="283">
        <f t="shared" si="2"/>
        <v>7</v>
      </c>
      <c r="AO8" s="283">
        <f t="shared" si="3"/>
        <v>3</v>
      </c>
      <c r="AP8" s="283">
        <f t="shared" si="3"/>
        <v>9.75</v>
      </c>
      <c r="AQ8" s="185">
        <f t="shared" si="4"/>
        <v>0.11848958333333333</v>
      </c>
      <c r="AR8" s="283">
        <f t="shared" si="5"/>
        <v>2.3100000000000005</v>
      </c>
      <c r="AS8" s="180" t="s">
        <v>201</v>
      </c>
      <c r="AT8" s="183">
        <v>2</v>
      </c>
      <c r="AU8" s="177" t="s">
        <v>1456</v>
      </c>
      <c r="AV8" s="180" t="s">
        <v>201</v>
      </c>
      <c r="AW8" s="180"/>
      <c r="AX8" s="298" t="s">
        <v>1052</v>
      </c>
      <c r="AY8" s="469"/>
      <c r="AZ8" s="469"/>
      <c r="BA8" s="187"/>
      <c r="BB8" s="187"/>
      <c r="BC8" s="187"/>
      <c r="BD8" s="187"/>
      <c r="BE8" s="187"/>
      <c r="BF8" s="187"/>
      <c r="BG8" s="187"/>
      <c r="BH8" s="381"/>
      <c r="BI8" s="381"/>
      <c r="BJ8" s="381"/>
      <c r="BK8" s="467" t="s">
        <v>202</v>
      </c>
      <c r="BL8" s="468">
        <v>10.95</v>
      </c>
      <c r="BM8" s="467">
        <v>15.95</v>
      </c>
      <c r="BN8" s="381"/>
      <c r="BO8" s="381"/>
      <c r="BP8" s="381"/>
      <c r="BQ8" s="381"/>
      <c r="BR8" s="381"/>
      <c r="BT8" s="454"/>
      <c r="BU8" s="381"/>
      <c r="BV8" s="381"/>
    </row>
    <row r="9" spans="1:75" ht="44.45" customHeight="1">
      <c r="B9" s="176" t="s">
        <v>247</v>
      </c>
      <c r="C9" s="379" t="s">
        <v>248</v>
      </c>
      <c r="D9" s="477" t="s">
        <v>46</v>
      </c>
      <c r="E9" s="464" t="s">
        <v>47</v>
      </c>
      <c r="F9" s="184">
        <v>4</v>
      </c>
      <c r="G9" s="465">
        <v>812257015337</v>
      </c>
      <c r="H9" s="465"/>
      <c r="I9" s="173" t="s">
        <v>218</v>
      </c>
      <c r="J9" s="178">
        <v>16</v>
      </c>
      <c r="K9" s="178">
        <v>5.75</v>
      </c>
      <c r="L9" s="178">
        <v>12</v>
      </c>
      <c r="M9" s="185">
        <f t="shared" si="0"/>
        <v>0.63888888888888884</v>
      </c>
      <c r="N9" s="478">
        <v>2.5499999999999998</v>
      </c>
      <c r="O9" s="178">
        <v>24</v>
      </c>
      <c r="P9" s="178">
        <v>17</v>
      </c>
      <c r="Q9" s="178">
        <v>13</v>
      </c>
      <c r="R9" s="185">
        <f t="shared" si="1"/>
        <v>3.0694444444444446</v>
      </c>
      <c r="S9" s="178">
        <v>12.25</v>
      </c>
      <c r="T9" s="179">
        <v>9503000073</v>
      </c>
      <c r="U9" s="180" t="s">
        <v>197</v>
      </c>
      <c r="V9" s="181" t="s">
        <v>198</v>
      </c>
      <c r="W9" s="181">
        <v>0</v>
      </c>
      <c r="X9" s="173" t="s">
        <v>199</v>
      </c>
      <c r="Y9" s="182" t="e">
        <f>(ROUND((#REF!/R9),0))*F9</f>
        <v>#REF!</v>
      </c>
      <c r="Z9" s="182" t="e">
        <f>(ROUND(#REF!/R9,0))*F9</f>
        <v>#REF!</v>
      </c>
      <c r="AA9" s="182" t="e">
        <f>(ROUND(#REF!/R9,0))*F9</f>
        <v>#REF!</v>
      </c>
      <c r="AB9" s="182" t="e">
        <f>(ROUND(#REF!/R9,0))*F9</f>
        <v>#REF!</v>
      </c>
      <c r="AC9" s="192"/>
      <c r="AD9" s="192" t="s">
        <v>828</v>
      </c>
      <c r="AG9" s="186" t="s">
        <v>1457</v>
      </c>
      <c r="AH9" s="315" t="s">
        <v>250</v>
      </c>
      <c r="AI9" s="479" t="s">
        <v>251</v>
      </c>
      <c r="AJ9" s="180" t="s">
        <v>200</v>
      </c>
      <c r="AK9" s="183">
        <v>48</v>
      </c>
      <c r="AL9" s="183">
        <v>125</v>
      </c>
      <c r="AM9" s="459">
        <v>1</v>
      </c>
      <c r="AN9" s="283">
        <f t="shared" si="2"/>
        <v>16.25</v>
      </c>
      <c r="AO9" s="283">
        <f t="shared" si="3"/>
        <v>6</v>
      </c>
      <c r="AP9" s="283">
        <f t="shared" si="3"/>
        <v>12.25</v>
      </c>
      <c r="AQ9" s="185">
        <f t="shared" si="4"/>
        <v>0.69118923611111116</v>
      </c>
      <c r="AR9" s="283">
        <f t="shared" si="5"/>
        <v>2.6774999999999998</v>
      </c>
      <c r="AS9" s="185" t="s">
        <v>201</v>
      </c>
      <c r="AT9" s="428">
        <v>4</v>
      </c>
      <c r="AU9" s="282" t="s">
        <v>252</v>
      </c>
      <c r="AV9" s="180" t="s">
        <v>207</v>
      </c>
      <c r="AW9" s="185" t="s">
        <v>1369</v>
      </c>
      <c r="AX9" s="185" t="s">
        <v>1369</v>
      </c>
      <c r="BH9" s="381"/>
      <c r="BI9" s="381"/>
      <c r="BJ9" s="381"/>
      <c r="BK9" s="467" t="s">
        <v>202</v>
      </c>
      <c r="BL9" s="468">
        <v>10.95</v>
      </c>
      <c r="BM9" s="467">
        <v>15.95</v>
      </c>
      <c r="BN9" s="381"/>
      <c r="BO9" s="381"/>
      <c r="BP9" s="381"/>
      <c r="BQ9" s="381"/>
      <c r="BR9" s="381"/>
      <c r="BT9" s="454"/>
      <c r="BU9" s="381"/>
      <c r="BV9" s="381"/>
    </row>
    <row r="10" spans="1:75" ht="44.45" customHeight="1">
      <c r="B10" s="176" t="s">
        <v>208</v>
      </c>
      <c r="C10" s="379" t="s">
        <v>208</v>
      </c>
      <c r="D10" s="480" t="s">
        <v>209</v>
      </c>
      <c r="E10" s="481" t="s">
        <v>210</v>
      </c>
      <c r="F10" s="183">
        <v>6</v>
      </c>
      <c r="G10" s="474">
        <v>812257014422</v>
      </c>
      <c r="I10" s="173" t="s">
        <v>211</v>
      </c>
      <c r="J10" s="178">
        <v>10</v>
      </c>
      <c r="K10" s="178">
        <v>2.5</v>
      </c>
      <c r="L10" s="178">
        <v>8</v>
      </c>
      <c r="M10" s="185">
        <f t="shared" si="0"/>
        <v>0.11574074074074074</v>
      </c>
      <c r="N10" s="478">
        <v>0.5</v>
      </c>
      <c r="O10" s="178">
        <v>11</v>
      </c>
      <c r="P10" s="178">
        <v>15.5</v>
      </c>
      <c r="Q10" s="178">
        <v>9</v>
      </c>
      <c r="R10" s="185">
        <f t="shared" si="1"/>
        <v>0.88802083333333337</v>
      </c>
      <c r="S10" s="178">
        <f t="shared" ref="S10:S20" si="6">SUM(N10*F10)+1</f>
        <v>4</v>
      </c>
      <c r="T10" s="179">
        <v>8525804000</v>
      </c>
      <c r="U10" s="180" t="s">
        <v>212</v>
      </c>
      <c r="V10" s="181" t="s">
        <v>198</v>
      </c>
      <c r="W10" s="181">
        <v>0</v>
      </c>
      <c r="X10" s="180" t="s">
        <v>213</v>
      </c>
      <c r="Y10" s="182" t="e">
        <f>(ROUND((#REF!/R10),0))*F10</f>
        <v>#REF!</v>
      </c>
      <c r="Z10" s="182" t="e">
        <f>(ROUND(#REF!/R10,0))*F10</f>
        <v>#REF!</v>
      </c>
      <c r="AA10" s="182" t="e">
        <f>(ROUND(#REF!/R10,0))*F10</f>
        <v>#REF!</v>
      </c>
      <c r="AB10" s="182" t="e">
        <f>(ROUND(#REF!/R10,0))*F10</f>
        <v>#REF!</v>
      </c>
      <c r="AC10" s="192"/>
      <c r="AG10" s="315" t="s">
        <v>214</v>
      </c>
      <c r="AH10" s="315">
        <v>5</v>
      </c>
      <c r="AI10" s="479" t="s">
        <v>215</v>
      </c>
      <c r="AJ10" s="180" t="s">
        <v>200</v>
      </c>
      <c r="AK10" s="183">
        <v>48</v>
      </c>
      <c r="AL10" s="183">
        <v>125</v>
      </c>
      <c r="AM10" s="459">
        <v>1</v>
      </c>
      <c r="AN10" s="283">
        <f t="shared" si="2"/>
        <v>10.25</v>
      </c>
      <c r="AO10" s="283">
        <f t="shared" si="3"/>
        <v>2.75</v>
      </c>
      <c r="AP10" s="283">
        <f t="shared" si="3"/>
        <v>8.25</v>
      </c>
      <c r="AQ10" s="185">
        <f t="shared" si="4"/>
        <v>0.13457573784722221</v>
      </c>
      <c r="AR10" s="283">
        <f t="shared" si="5"/>
        <v>0.52500000000000002</v>
      </c>
      <c r="AS10" s="180" t="s">
        <v>207</v>
      </c>
      <c r="AT10" s="288"/>
      <c r="AU10" s="289"/>
      <c r="AV10" s="180" t="s">
        <v>207</v>
      </c>
      <c r="AW10" s="185" t="s">
        <v>1369</v>
      </c>
      <c r="AX10" s="185" t="s">
        <v>1369</v>
      </c>
      <c r="AY10" s="482"/>
      <c r="AZ10" s="482"/>
      <c r="BA10" s="381"/>
      <c r="BB10" s="381"/>
      <c r="BC10" s="381"/>
      <c r="BD10" s="381"/>
      <c r="BE10" s="381"/>
      <c r="BF10" s="381"/>
      <c r="BG10" s="381"/>
      <c r="BH10" s="381"/>
      <c r="BI10" s="381"/>
      <c r="BJ10" s="381"/>
      <c r="BK10" s="467" t="s">
        <v>202</v>
      </c>
      <c r="BL10" s="468">
        <v>3.45</v>
      </c>
      <c r="BM10" s="467">
        <v>5.95</v>
      </c>
      <c r="BN10" s="381"/>
      <c r="BO10" s="381"/>
      <c r="BP10" s="381"/>
      <c r="BQ10" s="381"/>
      <c r="BR10" s="381"/>
      <c r="BT10" s="454"/>
      <c r="BU10" s="381"/>
      <c r="BV10" s="381"/>
    </row>
    <row r="11" spans="1:75" ht="44.45" customHeight="1">
      <c r="B11" s="176" t="s">
        <v>5</v>
      </c>
      <c r="C11" s="379" t="s">
        <v>216</v>
      </c>
      <c r="D11" s="477" t="s">
        <v>140</v>
      </c>
      <c r="E11" s="464" t="s">
        <v>217</v>
      </c>
      <c r="F11" s="184">
        <v>4</v>
      </c>
      <c r="G11" s="465">
        <v>812257014248</v>
      </c>
      <c r="H11" s="465"/>
      <c r="I11" s="282" t="s">
        <v>218</v>
      </c>
      <c r="J11" s="178">
        <v>18.5</v>
      </c>
      <c r="K11" s="178">
        <v>4.75</v>
      </c>
      <c r="L11" s="178">
        <v>18</v>
      </c>
      <c r="M11" s="185">
        <f t="shared" si="0"/>
        <v>0.91536458333333337</v>
      </c>
      <c r="N11" s="478">
        <v>4.5</v>
      </c>
      <c r="O11" s="178">
        <v>19</v>
      </c>
      <c r="P11" s="178">
        <v>20</v>
      </c>
      <c r="Q11" s="178">
        <v>19</v>
      </c>
      <c r="R11" s="185">
        <f t="shared" si="1"/>
        <v>4.1782407407407405</v>
      </c>
      <c r="S11" s="178">
        <f t="shared" si="6"/>
        <v>19</v>
      </c>
      <c r="T11" s="179">
        <v>8525804000</v>
      </c>
      <c r="U11" s="180" t="s">
        <v>212</v>
      </c>
      <c r="V11" s="181" t="s">
        <v>198</v>
      </c>
      <c r="W11" s="181">
        <v>0</v>
      </c>
      <c r="X11" s="180" t="s">
        <v>213</v>
      </c>
      <c r="Y11" s="182" t="e">
        <f>(ROUND((#REF!/R11),0))*F11</f>
        <v>#REF!</v>
      </c>
      <c r="Z11" s="182" t="e">
        <f>(ROUND(#REF!/R11,0))*F11</f>
        <v>#REF!</v>
      </c>
      <c r="AA11" s="182" t="e">
        <f>(ROUND(#REF!/R11,0))*F11</f>
        <v>#REF!</v>
      </c>
      <c r="AB11" s="182" t="e">
        <f>(ROUND(#REF!/R11,0))*F11</f>
        <v>#REF!</v>
      </c>
      <c r="AC11" s="192"/>
      <c r="AG11" s="315" t="s">
        <v>219</v>
      </c>
      <c r="AH11" s="315"/>
      <c r="AI11" s="479" t="s">
        <v>220</v>
      </c>
      <c r="AJ11" s="180" t="s">
        <v>200</v>
      </c>
      <c r="AK11" s="183">
        <v>48</v>
      </c>
      <c r="AL11" s="183">
        <v>125</v>
      </c>
      <c r="AM11" s="459">
        <v>1</v>
      </c>
      <c r="AN11" s="283">
        <f t="shared" si="2"/>
        <v>18.75</v>
      </c>
      <c r="AO11" s="283">
        <f t="shared" si="3"/>
        <v>5</v>
      </c>
      <c r="AP11" s="283">
        <f t="shared" si="3"/>
        <v>18.25</v>
      </c>
      <c r="AQ11" s="185">
        <f t="shared" si="4"/>
        <v>0.99012586805555558</v>
      </c>
      <c r="AR11" s="283">
        <f t="shared" si="5"/>
        <v>4.7250000000000005</v>
      </c>
      <c r="AS11" s="180" t="s">
        <v>207</v>
      </c>
      <c r="AT11" s="183"/>
      <c r="AU11" s="177"/>
      <c r="AV11" s="180" t="s">
        <v>207</v>
      </c>
      <c r="AW11" s="185" t="s">
        <v>1369</v>
      </c>
      <c r="AX11" s="185" t="s">
        <v>1369</v>
      </c>
      <c r="BK11" s="467" t="s">
        <v>202</v>
      </c>
      <c r="BL11" s="468">
        <v>17.95</v>
      </c>
      <c r="BM11" s="467">
        <v>34.950000000000003</v>
      </c>
      <c r="BN11" s="316"/>
      <c r="BO11" s="316"/>
      <c r="BT11" s="454"/>
      <c r="BU11" s="381"/>
      <c r="BV11" s="381"/>
    </row>
    <row r="12" spans="1:75" ht="44.45" customHeight="1">
      <c r="B12" s="176" t="s">
        <v>208</v>
      </c>
      <c r="C12" s="379" t="s">
        <v>208</v>
      </c>
      <c r="D12" s="480" t="s">
        <v>133</v>
      </c>
      <c r="E12" s="481" t="s">
        <v>134</v>
      </c>
      <c r="F12" s="183">
        <v>6</v>
      </c>
      <c r="G12" s="474">
        <v>81257014453</v>
      </c>
      <c r="I12" s="282" t="s">
        <v>195</v>
      </c>
      <c r="J12" s="178">
        <v>10</v>
      </c>
      <c r="K12" s="178">
        <v>2.5</v>
      </c>
      <c r="L12" s="178">
        <v>8</v>
      </c>
      <c r="M12" s="185">
        <f t="shared" si="0"/>
        <v>0.11574074074074074</v>
      </c>
      <c r="N12" s="478">
        <v>1</v>
      </c>
      <c r="O12" s="178">
        <v>11</v>
      </c>
      <c r="P12" s="178">
        <v>15.5</v>
      </c>
      <c r="Q12" s="178">
        <v>9</v>
      </c>
      <c r="R12" s="185">
        <f t="shared" si="1"/>
        <v>0.88802083333333337</v>
      </c>
      <c r="S12" s="178">
        <f t="shared" si="6"/>
        <v>7</v>
      </c>
      <c r="T12" s="179">
        <v>9005804000</v>
      </c>
      <c r="U12" s="180" t="s">
        <v>212</v>
      </c>
      <c r="V12" s="181" t="s">
        <v>198</v>
      </c>
      <c r="W12" s="181">
        <v>0</v>
      </c>
      <c r="X12" s="180" t="s">
        <v>213</v>
      </c>
      <c r="Y12" s="182" t="e">
        <f>(ROUND((#REF!/R12),0))*F12</f>
        <v>#REF!</v>
      </c>
      <c r="Z12" s="182" t="e">
        <f>(ROUND(#REF!/R12,0))*F12</f>
        <v>#REF!</v>
      </c>
      <c r="AA12" s="182" t="e">
        <f>(ROUND(#REF!/R12,0))*F12</f>
        <v>#REF!</v>
      </c>
      <c r="AB12" s="182" t="e">
        <f>(ROUND(#REF!/R12,0))*F12</f>
        <v>#REF!</v>
      </c>
      <c r="AC12" s="192"/>
      <c r="AG12" s="315" t="s">
        <v>221</v>
      </c>
      <c r="AH12" s="315"/>
      <c r="AI12" s="479" t="s">
        <v>222</v>
      </c>
      <c r="AJ12" s="180" t="s">
        <v>200</v>
      </c>
      <c r="AK12" s="183">
        <v>48</v>
      </c>
      <c r="AL12" s="183">
        <v>125</v>
      </c>
      <c r="AM12" s="459">
        <v>1</v>
      </c>
      <c r="AN12" s="283">
        <f t="shared" si="2"/>
        <v>10.25</v>
      </c>
      <c r="AO12" s="283">
        <f t="shared" si="3"/>
        <v>2.75</v>
      </c>
      <c r="AP12" s="283">
        <f t="shared" si="3"/>
        <v>8.25</v>
      </c>
      <c r="AQ12" s="185">
        <f t="shared" si="4"/>
        <v>0.13457573784722221</v>
      </c>
      <c r="AR12" s="283">
        <f t="shared" si="5"/>
        <v>1.05</v>
      </c>
      <c r="AS12" s="180" t="s">
        <v>207</v>
      </c>
      <c r="AT12" s="290"/>
      <c r="AU12" s="291"/>
      <c r="AV12" s="180" t="s">
        <v>207</v>
      </c>
      <c r="AW12" s="185" t="s">
        <v>1369</v>
      </c>
      <c r="AX12" s="185" t="s">
        <v>1369</v>
      </c>
      <c r="BK12" s="467" t="s">
        <v>202</v>
      </c>
      <c r="BL12" s="467">
        <v>24.95</v>
      </c>
      <c r="BM12" s="467">
        <v>39.950000000000003</v>
      </c>
      <c r="BN12" s="316"/>
      <c r="BO12" s="316"/>
      <c r="BT12" s="454"/>
      <c r="BU12" s="381"/>
      <c r="BV12" s="381"/>
    </row>
    <row r="13" spans="1:75" ht="44.45" customHeight="1">
      <c r="B13" s="176" t="s">
        <v>5</v>
      </c>
      <c r="C13" s="379" t="s">
        <v>216</v>
      </c>
      <c r="D13" s="477" t="s">
        <v>138</v>
      </c>
      <c r="E13" s="464" t="s">
        <v>223</v>
      </c>
      <c r="F13" s="184">
        <v>4</v>
      </c>
      <c r="G13" s="465">
        <v>812257014316</v>
      </c>
      <c r="H13" s="465"/>
      <c r="I13" s="282" t="s">
        <v>218</v>
      </c>
      <c r="J13" s="178">
        <v>18</v>
      </c>
      <c r="K13" s="178">
        <v>4</v>
      </c>
      <c r="L13" s="178">
        <v>12.5</v>
      </c>
      <c r="M13" s="185">
        <f t="shared" si="0"/>
        <v>0.52083333333333337</v>
      </c>
      <c r="N13" s="478">
        <v>3</v>
      </c>
      <c r="O13" s="178">
        <v>18.5</v>
      </c>
      <c r="P13" s="178">
        <v>15.75</v>
      </c>
      <c r="Q13" s="178">
        <v>13.5</v>
      </c>
      <c r="R13" s="185">
        <f t="shared" si="1"/>
        <v>2.2763671875</v>
      </c>
      <c r="S13" s="178">
        <f t="shared" si="6"/>
        <v>13</v>
      </c>
      <c r="T13" s="179">
        <v>8525804000</v>
      </c>
      <c r="U13" s="180" t="s">
        <v>212</v>
      </c>
      <c r="V13" s="181" t="s">
        <v>198</v>
      </c>
      <c r="W13" s="181">
        <v>0</v>
      </c>
      <c r="X13" s="180" t="s">
        <v>213</v>
      </c>
      <c r="Y13" s="182" t="e">
        <f>(ROUND((#REF!/R13),0))*F13</f>
        <v>#REF!</v>
      </c>
      <c r="Z13" s="182" t="e">
        <f>(ROUND(#REF!/R13,0))*F13</f>
        <v>#REF!</v>
      </c>
      <c r="AA13" s="182" t="e">
        <f>(ROUND(#REF!/R13,0))*F13</f>
        <v>#REF!</v>
      </c>
      <c r="AB13" s="182" t="e">
        <f>(ROUND(#REF!/R13,0))*F13</f>
        <v>#REF!</v>
      </c>
      <c r="AC13" s="192"/>
      <c r="AG13" s="315" t="s">
        <v>1458</v>
      </c>
      <c r="AH13" s="315" t="s">
        <v>1458</v>
      </c>
      <c r="AI13" s="479" t="s">
        <v>224</v>
      </c>
      <c r="AJ13" s="180" t="s">
        <v>200</v>
      </c>
      <c r="AK13" s="183">
        <v>48</v>
      </c>
      <c r="AL13" s="183">
        <v>125</v>
      </c>
      <c r="AM13" s="459">
        <v>1</v>
      </c>
      <c r="AN13" s="283">
        <f t="shared" si="2"/>
        <v>18.25</v>
      </c>
      <c r="AO13" s="283">
        <f t="shared" si="3"/>
        <v>4.25</v>
      </c>
      <c r="AP13" s="283">
        <f t="shared" si="3"/>
        <v>12.75</v>
      </c>
      <c r="AQ13" s="185">
        <f t="shared" si="4"/>
        <v>0.57229275173611116</v>
      </c>
      <c r="AR13" s="283">
        <f t="shared" si="5"/>
        <v>3.1500000000000004</v>
      </c>
      <c r="AS13" s="180" t="s">
        <v>207</v>
      </c>
      <c r="AT13" s="183"/>
      <c r="AU13" s="177"/>
      <c r="AV13" s="180" t="s">
        <v>207</v>
      </c>
      <c r="AW13" s="185" t="s">
        <v>1369</v>
      </c>
      <c r="AX13" s="185" t="s">
        <v>1369</v>
      </c>
      <c r="BK13" s="467" t="s">
        <v>202</v>
      </c>
      <c r="BL13" s="468">
        <v>29.95</v>
      </c>
      <c r="BM13" s="467">
        <v>49.95</v>
      </c>
      <c r="BN13" s="316"/>
      <c r="BO13" s="316"/>
      <c r="BT13" s="454"/>
      <c r="BU13" s="381"/>
      <c r="BV13" s="381"/>
    </row>
    <row r="14" spans="1:75" ht="44.45" customHeight="1">
      <c r="B14" s="176" t="s">
        <v>5</v>
      </c>
      <c r="C14" s="379" t="s">
        <v>216</v>
      </c>
      <c r="D14" s="477" t="s">
        <v>137</v>
      </c>
      <c r="E14" s="464" t="s">
        <v>225</v>
      </c>
      <c r="F14" s="184">
        <v>6</v>
      </c>
      <c r="G14" s="465">
        <v>812257014279</v>
      </c>
      <c r="H14" s="465"/>
      <c r="I14" s="282" t="s">
        <v>218</v>
      </c>
      <c r="J14" s="178">
        <v>14.5</v>
      </c>
      <c r="K14" s="178">
        <v>4</v>
      </c>
      <c r="L14" s="178">
        <v>12</v>
      </c>
      <c r="M14" s="185">
        <f t="shared" si="0"/>
        <v>0.40277777777777779</v>
      </c>
      <c r="N14" s="478">
        <v>2.5499999999999998</v>
      </c>
      <c r="O14" s="178">
        <v>15</v>
      </c>
      <c r="P14" s="178">
        <v>23.75</v>
      </c>
      <c r="Q14" s="178">
        <v>13</v>
      </c>
      <c r="R14" s="185">
        <f t="shared" si="1"/>
        <v>2.6801215277777777</v>
      </c>
      <c r="S14" s="178">
        <f t="shared" si="6"/>
        <v>16.299999999999997</v>
      </c>
      <c r="T14" s="179">
        <v>8525804000</v>
      </c>
      <c r="U14" s="180" t="s">
        <v>212</v>
      </c>
      <c r="V14" s="181" t="s">
        <v>198</v>
      </c>
      <c r="W14" s="181">
        <v>0</v>
      </c>
      <c r="X14" s="180" t="s">
        <v>213</v>
      </c>
      <c r="Y14" s="182" t="e">
        <f>(ROUND((#REF!/R14),0))*F14</f>
        <v>#REF!</v>
      </c>
      <c r="Z14" s="182" t="e">
        <f>(ROUND(#REF!/R14,0))*F14</f>
        <v>#REF!</v>
      </c>
      <c r="AA14" s="182" t="e">
        <f>(ROUND(#REF!/R14,0))*F14</f>
        <v>#REF!</v>
      </c>
      <c r="AB14" s="182" t="e">
        <f>(ROUND(#REF!/R14,0))*F14</f>
        <v>#REF!</v>
      </c>
      <c r="AC14" s="192"/>
      <c r="AG14" s="315" t="s">
        <v>1459</v>
      </c>
      <c r="AH14" s="315" t="s">
        <v>1460</v>
      </c>
      <c r="AI14" s="479" t="s">
        <v>220</v>
      </c>
      <c r="AJ14" s="180" t="s">
        <v>200</v>
      </c>
      <c r="AK14" s="183">
        <v>48</v>
      </c>
      <c r="AL14" s="183">
        <v>125</v>
      </c>
      <c r="AM14" s="459">
        <v>1</v>
      </c>
      <c r="AN14" s="283">
        <f t="shared" si="2"/>
        <v>14.75</v>
      </c>
      <c r="AO14" s="283">
        <f t="shared" si="3"/>
        <v>4.25</v>
      </c>
      <c r="AP14" s="283">
        <f t="shared" si="3"/>
        <v>12.25</v>
      </c>
      <c r="AQ14" s="185">
        <f t="shared" si="4"/>
        <v>0.44439923321759262</v>
      </c>
      <c r="AR14" s="283">
        <f t="shared" si="5"/>
        <v>2.6774999999999998</v>
      </c>
      <c r="AS14" s="180" t="s">
        <v>207</v>
      </c>
      <c r="AT14" s="183"/>
      <c r="AU14" s="177"/>
      <c r="AV14" s="180" t="s">
        <v>207</v>
      </c>
      <c r="AW14" s="185" t="s">
        <v>1369</v>
      </c>
      <c r="AX14" s="185" t="s">
        <v>1369</v>
      </c>
      <c r="AY14" s="185"/>
      <c r="AZ14" s="185"/>
      <c r="BA14" s="185"/>
      <c r="BB14" s="185"/>
      <c r="BC14" s="185"/>
      <c r="BD14" s="185"/>
      <c r="BE14" s="185"/>
      <c r="BF14" s="185"/>
      <c r="BG14" s="185"/>
      <c r="BH14" s="185"/>
      <c r="BI14" s="185"/>
      <c r="BJ14" s="185"/>
      <c r="BK14" s="467" t="s">
        <v>202</v>
      </c>
      <c r="BL14" s="467">
        <v>174.95</v>
      </c>
      <c r="BM14" s="483">
        <v>249.95</v>
      </c>
      <c r="BN14" s="185"/>
      <c r="BO14" s="185"/>
      <c r="BP14" s="185"/>
      <c r="BQ14" s="185"/>
      <c r="BR14" s="185"/>
      <c r="BS14" s="185"/>
      <c r="BT14" s="484"/>
      <c r="BU14" s="381"/>
      <c r="BV14" s="381"/>
    </row>
    <row r="15" spans="1:75" ht="44.45" customHeight="1">
      <c r="B15" s="176" t="s">
        <v>5</v>
      </c>
      <c r="C15" s="379" t="s">
        <v>216</v>
      </c>
      <c r="D15" s="463" t="s">
        <v>139</v>
      </c>
      <c r="E15" s="464" t="s">
        <v>226</v>
      </c>
      <c r="F15" s="184">
        <v>4</v>
      </c>
      <c r="G15" s="465">
        <v>812257014385</v>
      </c>
      <c r="H15" s="465"/>
      <c r="I15" s="282" t="s">
        <v>218</v>
      </c>
      <c r="J15" s="178">
        <v>18.5</v>
      </c>
      <c r="K15" s="178">
        <v>4.75</v>
      </c>
      <c r="L15" s="178">
        <v>18</v>
      </c>
      <c r="M15" s="185">
        <f t="shared" si="0"/>
        <v>0.91536458333333337</v>
      </c>
      <c r="N15" s="478">
        <v>2.5499999999999998</v>
      </c>
      <c r="O15" s="178">
        <v>19</v>
      </c>
      <c r="P15" s="178">
        <v>20</v>
      </c>
      <c r="Q15" s="178">
        <v>19</v>
      </c>
      <c r="R15" s="185">
        <f t="shared" si="1"/>
        <v>4.1782407407407405</v>
      </c>
      <c r="S15" s="178">
        <f t="shared" si="6"/>
        <v>11.2</v>
      </c>
      <c r="T15" s="179">
        <v>8525804000</v>
      </c>
      <c r="U15" s="180" t="s">
        <v>212</v>
      </c>
      <c r="V15" s="181" t="s">
        <v>198</v>
      </c>
      <c r="W15" s="181">
        <v>0</v>
      </c>
      <c r="X15" s="180" t="s">
        <v>213</v>
      </c>
      <c r="Y15" s="182" t="e">
        <f>(ROUND((#REF!/R15),0))*F15</f>
        <v>#REF!</v>
      </c>
      <c r="Z15" s="182" t="e">
        <f>(ROUND(#REF!/R15,0))*F15</f>
        <v>#REF!</v>
      </c>
      <c r="AA15" s="182" t="e">
        <f>(ROUND(#REF!/R15,0))*F15</f>
        <v>#REF!</v>
      </c>
      <c r="AB15" s="182" t="e">
        <f>(ROUND(#REF!/R15,0))*F15</f>
        <v>#REF!</v>
      </c>
      <c r="AC15" s="192"/>
      <c r="AG15" s="315" t="s">
        <v>227</v>
      </c>
      <c r="AH15" s="315" t="s">
        <v>227</v>
      </c>
      <c r="AI15" s="479" t="s">
        <v>228</v>
      </c>
      <c r="AJ15" s="180" t="s">
        <v>200</v>
      </c>
      <c r="AK15" s="183">
        <v>48</v>
      </c>
      <c r="AL15" s="183">
        <v>125</v>
      </c>
      <c r="AM15" s="459">
        <v>1</v>
      </c>
      <c r="AN15" s="283">
        <f t="shared" si="2"/>
        <v>18.75</v>
      </c>
      <c r="AO15" s="283">
        <f t="shared" si="3"/>
        <v>5</v>
      </c>
      <c r="AP15" s="283">
        <f t="shared" si="3"/>
        <v>18.25</v>
      </c>
      <c r="AQ15" s="185">
        <f t="shared" si="4"/>
        <v>0.99012586805555558</v>
      </c>
      <c r="AR15" s="283">
        <f t="shared" si="5"/>
        <v>2.6774999999999998</v>
      </c>
      <c r="AS15" s="180" t="s">
        <v>207</v>
      </c>
      <c r="AT15" s="183"/>
      <c r="AU15" s="177"/>
      <c r="AV15" s="180" t="s">
        <v>207</v>
      </c>
      <c r="AW15" s="185" t="s">
        <v>1369</v>
      </c>
      <c r="AX15" s="185" t="s">
        <v>1369</v>
      </c>
      <c r="BK15" s="467" t="s">
        <v>202</v>
      </c>
      <c r="BL15" s="468">
        <v>29.95</v>
      </c>
      <c r="BM15" s="467">
        <v>49.95</v>
      </c>
      <c r="BN15" s="316"/>
      <c r="BO15" s="316"/>
      <c r="BS15" s="381"/>
      <c r="BT15" s="381"/>
      <c r="BU15" s="381"/>
      <c r="BV15" s="381"/>
    </row>
    <row r="16" spans="1:75" ht="44.45" customHeight="1">
      <c r="B16" s="176" t="s">
        <v>5</v>
      </c>
      <c r="C16" s="379" t="s">
        <v>216</v>
      </c>
      <c r="D16" s="477" t="s">
        <v>135</v>
      </c>
      <c r="E16" s="464" t="s">
        <v>229</v>
      </c>
      <c r="F16" s="184">
        <v>6</v>
      </c>
      <c r="G16" s="465">
        <v>812257014910</v>
      </c>
      <c r="H16" s="465"/>
      <c r="I16" s="282" t="s">
        <v>218</v>
      </c>
      <c r="J16" s="178">
        <v>13</v>
      </c>
      <c r="K16" s="178">
        <v>3.5</v>
      </c>
      <c r="L16" s="178">
        <v>8.25</v>
      </c>
      <c r="M16" s="185">
        <f t="shared" si="0"/>
        <v>0.21723090277777779</v>
      </c>
      <c r="N16" s="478">
        <v>2.5499999999999998</v>
      </c>
      <c r="O16" s="178">
        <v>19.5</v>
      </c>
      <c r="P16" s="178">
        <v>11.5</v>
      </c>
      <c r="Q16" s="178">
        <v>17</v>
      </c>
      <c r="R16" s="185">
        <f t="shared" si="1"/>
        <v>2.2061631944444446</v>
      </c>
      <c r="S16" s="178">
        <f t="shared" si="6"/>
        <v>16.299999999999997</v>
      </c>
      <c r="T16" s="179">
        <v>8525804000</v>
      </c>
      <c r="U16" s="180" t="s">
        <v>212</v>
      </c>
      <c r="V16" s="181" t="s">
        <v>198</v>
      </c>
      <c r="W16" s="181">
        <v>0</v>
      </c>
      <c r="X16" s="180" t="s">
        <v>213</v>
      </c>
      <c r="Y16" s="182" t="e">
        <f>(ROUND((#REF!/R16),0))*F16</f>
        <v>#REF!</v>
      </c>
      <c r="Z16" s="182" t="e">
        <f>(ROUND(#REF!/R16,0))*F16</f>
        <v>#REF!</v>
      </c>
      <c r="AA16" s="182" t="e">
        <f>(ROUND(#REF!/R16,0))*F16</f>
        <v>#REF!</v>
      </c>
      <c r="AB16" s="182" t="e">
        <f>(ROUND(#REF!/R16,0))*F16</f>
        <v>#REF!</v>
      </c>
      <c r="AC16" s="192"/>
      <c r="AG16" s="315" t="s">
        <v>230</v>
      </c>
      <c r="AH16" s="315" t="s">
        <v>230</v>
      </c>
      <c r="AI16" s="479" t="s">
        <v>231</v>
      </c>
      <c r="AJ16" s="180" t="s">
        <v>200</v>
      </c>
      <c r="AK16" s="183">
        <v>48</v>
      </c>
      <c r="AL16" s="183">
        <v>125</v>
      </c>
      <c r="AM16" s="459">
        <v>1</v>
      </c>
      <c r="AN16" s="283">
        <f t="shared" si="2"/>
        <v>13.25</v>
      </c>
      <c r="AO16" s="283">
        <f t="shared" si="3"/>
        <v>3.75</v>
      </c>
      <c r="AP16" s="283">
        <f t="shared" si="3"/>
        <v>8.5</v>
      </c>
      <c r="AQ16" s="185">
        <f t="shared" si="4"/>
        <v>0.2444118923611111</v>
      </c>
      <c r="AR16" s="283">
        <f t="shared" si="5"/>
        <v>2.6774999999999998</v>
      </c>
      <c r="AS16" s="180" t="s">
        <v>207</v>
      </c>
      <c r="AT16" s="183"/>
      <c r="AU16" s="177"/>
      <c r="AV16" s="180" t="s">
        <v>207</v>
      </c>
      <c r="AW16" s="185" t="s">
        <v>1369</v>
      </c>
      <c r="AX16" s="185" t="s">
        <v>1369</v>
      </c>
      <c r="BK16" s="467" t="s">
        <v>202</v>
      </c>
      <c r="BL16" s="468">
        <v>6.95</v>
      </c>
      <c r="BM16" s="467">
        <v>9.9499999999999993</v>
      </c>
      <c r="BN16" s="316"/>
      <c r="BO16" s="316"/>
      <c r="BS16" s="381"/>
      <c r="BT16" s="381"/>
      <c r="BU16" s="381"/>
      <c r="BV16" s="381"/>
    </row>
    <row r="17" spans="1:74" ht="44.45" customHeight="1">
      <c r="B17" s="176" t="s">
        <v>208</v>
      </c>
      <c r="C17" s="379" t="s">
        <v>208</v>
      </c>
      <c r="D17" s="472" t="s">
        <v>129</v>
      </c>
      <c r="E17" s="186" t="s">
        <v>130</v>
      </c>
      <c r="F17" s="183">
        <v>6</v>
      </c>
      <c r="G17" s="175">
        <v>812257014163</v>
      </c>
      <c r="H17" s="175"/>
      <c r="I17" s="177" t="s">
        <v>211</v>
      </c>
      <c r="J17" s="178">
        <v>12</v>
      </c>
      <c r="K17" s="178">
        <v>2.5</v>
      </c>
      <c r="L17" s="178">
        <v>9</v>
      </c>
      <c r="M17" s="185">
        <f t="shared" si="0"/>
        <v>0.15625</v>
      </c>
      <c r="N17" s="478">
        <v>0.5</v>
      </c>
      <c r="O17" s="178">
        <v>13</v>
      </c>
      <c r="P17" s="178">
        <v>17</v>
      </c>
      <c r="Q17" s="178">
        <v>10</v>
      </c>
      <c r="R17" s="185">
        <f t="shared" si="1"/>
        <v>1.2789351851851851</v>
      </c>
      <c r="S17" s="178">
        <f t="shared" si="6"/>
        <v>4</v>
      </c>
      <c r="T17" s="179">
        <v>8525804000</v>
      </c>
      <c r="U17" s="180" t="s">
        <v>212</v>
      </c>
      <c r="V17" s="181" t="s">
        <v>198</v>
      </c>
      <c r="W17" s="181">
        <v>0</v>
      </c>
      <c r="X17" s="180" t="s">
        <v>213</v>
      </c>
      <c r="Y17" s="182" t="e">
        <f>(ROUND((#REF!/R17),0))*F17</f>
        <v>#REF!</v>
      </c>
      <c r="Z17" s="182" t="e">
        <f>(ROUND(#REF!/R17,0))*F17</f>
        <v>#REF!</v>
      </c>
      <c r="AA17" s="182" t="e">
        <f>(ROUND(#REF!/R17,0))*F17</f>
        <v>#REF!</v>
      </c>
      <c r="AB17" s="182" t="e">
        <f>(ROUND(#REF!/R17,0))*F17</f>
        <v>#REF!</v>
      </c>
      <c r="AC17" s="192"/>
      <c r="AG17" s="479" t="s">
        <v>232</v>
      </c>
      <c r="AH17" s="479" t="s">
        <v>232</v>
      </c>
      <c r="AI17" s="479" t="s">
        <v>233</v>
      </c>
      <c r="AJ17" s="180" t="s">
        <v>200</v>
      </c>
      <c r="AK17" s="183">
        <v>48</v>
      </c>
      <c r="AL17" s="183">
        <v>125</v>
      </c>
      <c r="AM17" s="459">
        <v>1</v>
      </c>
      <c r="AN17" s="283">
        <f t="shared" si="2"/>
        <v>12.25</v>
      </c>
      <c r="AO17" s="283">
        <f t="shared" si="3"/>
        <v>2.75</v>
      </c>
      <c r="AP17" s="283">
        <f t="shared" si="3"/>
        <v>9.25</v>
      </c>
      <c r="AQ17" s="185">
        <f t="shared" si="4"/>
        <v>0.18032949942129631</v>
      </c>
      <c r="AR17" s="283">
        <f t="shared" si="5"/>
        <v>0.52500000000000002</v>
      </c>
      <c r="AS17" s="180" t="s">
        <v>201</v>
      </c>
      <c r="AT17" s="428">
        <v>4</v>
      </c>
      <c r="AU17" s="282" t="s">
        <v>234</v>
      </c>
      <c r="AV17" s="180" t="s">
        <v>207</v>
      </c>
      <c r="AW17" s="185" t="s">
        <v>1369</v>
      </c>
      <c r="AX17" s="185" t="s">
        <v>1369</v>
      </c>
      <c r="BK17" s="467" t="s">
        <v>202</v>
      </c>
      <c r="BL17" s="468">
        <v>6.95</v>
      </c>
      <c r="BM17" s="467">
        <v>9.9499999999999993</v>
      </c>
      <c r="BN17" s="316"/>
      <c r="BO17" s="316"/>
      <c r="BS17" s="381"/>
      <c r="BT17" s="381"/>
      <c r="BU17" s="381"/>
      <c r="BV17" s="381"/>
    </row>
    <row r="18" spans="1:74" ht="44.45" customHeight="1">
      <c r="B18" s="176" t="s">
        <v>208</v>
      </c>
      <c r="C18" s="379" t="s">
        <v>208</v>
      </c>
      <c r="D18" s="472" t="s">
        <v>131</v>
      </c>
      <c r="E18" s="186" t="s">
        <v>132</v>
      </c>
      <c r="F18" s="183">
        <v>6</v>
      </c>
      <c r="G18" s="175">
        <v>812257014170</v>
      </c>
      <c r="H18" s="175"/>
      <c r="I18" s="177" t="s">
        <v>211</v>
      </c>
      <c r="J18" s="178">
        <v>12</v>
      </c>
      <c r="K18" s="178">
        <v>2.5</v>
      </c>
      <c r="L18" s="178">
        <v>9</v>
      </c>
      <c r="M18" s="185">
        <f t="shared" si="0"/>
        <v>0.15625</v>
      </c>
      <c r="N18" s="478">
        <v>0.7</v>
      </c>
      <c r="O18" s="178">
        <v>13</v>
      </c>
      <c r="P18" s="178">
        <v>17</v>
      </c>
      <c r="Q18" s="178">
        <v>10</v>
      </c>
      <c r="R18" s="185">
        <f t="shared" si="1"/>
        <v>1.2789351851851851</v>
      </c>
      <c r="S18" s="178">
        <f t="shared" si="6"/>
        <v>5.1999999999999993</v>
      </c>
      <c r="T18" s="179">
        <v>8525804000</v>
      </c>
      <c r="U18" s="180" t="s">
        <v>212</v>
      </c>
      <c r="V18" s="181" t="s">
        <v>198</v>
      </c>
      <c r="W18" s="181">
        <v>0</v>
      </c>
      <c r="X18" s="180" t="s">
        <v>213</v>
      </c>
      <c r="Y18" s="182" t="e">
        <f>(ROUND((#REF!/R18),0))*F18</f>
        <v>#REF!</v>
      </c>
      <c r="Z18" s="182" t="e">
        <f>(ROUND(#REF!/R18,0))*F18</f>
        <v>#REF!</v>
      </c>
      <c r="AA18" s="182" t="e">
        <f>(ROUND(#REF!/R18,0))*F18</f>
        <v>#REF!</v>
      </c>
      <c r="AB18" s="182" t="e">
        <f>(ROUND(#REF!/R18,0))*F18</f>
        <v>#REF!</v>
      </c>
      <c r="AC18" s="192"/>
      <c r="AG18" s="479" t="s">
        <v>235</v>
      </c>
      <c r="AH18" s="479" t="s">
        <v>235</v>
      </c>
      <c r="AI18" s="479" t="s">
        <v>236</v>
      </c>
      <c r="AJ18" s="180" t="s">
        <v>200</v>
      </c>
      <c r="AK18" s="183">
        <v>48</v>
      </c>
      <c r="AL18" s="183">
        <v>125</v>
      </c>
      <c r="AM18" s="459">
        <v>1</v>
      </c>
      <c r="AN18" s="283">
        <f t="shared" si="2"/>
        <v>12.25</v>
      </c>
      <c r="AO18" s="283">
        <f t="shared" si="3"/>
        <v>2.75</v>
      </c>
      <c r="AP18" s="283">
        <f t="shared" si="3"/>
        <v>9.25</v>
      </c>
      <c r="AQ18" s="185">
        <f t="shared" si="4"/>
        <v>0.18032949942129631</v>
      </c>
      <c r="AR18" s="283">
        <f t="shared" si="5"/>
        <v>0.73499999999999999</v>
      </c>
      <c r="AS18" s="180" t="s">
        <v>201</v>
      </c>
      <c r="AT18" s="183">
        <v>1</v>
      </c>
      <c r="AU18" s="177" t="s">
        <v>237</v>
      </c>
      <c r="AV18" s="180" t="s">
        <v>207</v>
      </c>
      <c r="AW18" s="185" t="s">
        <v>1369</v>
      </c>
      <c r="AX18" s="185" t="s">
        <v>1369</v>
      </c>
      <c r="BK18" s="467" t="s">
        <v>202</v>
      </c>
      <c r="BL18" s="468">
        <v>6.95</v>
      </c>
      <c r="BM18" s="467">
        <v>9.9499999999999993</v>
      </c>
      <c r="BN18" s="316"/>
      <c r="BO18" s="316"/>
      <c r="BS18" s="381"/>
      <c r="BT18" s="381"/>
      <c r="BU18" s="381"/>
      <c r="BV18" s="381"/>
    </row>
    <row r="19" spans="1:74" ht="44.45" customHeight="1">
      <c r="B19" s="176" t="s">
        <v>208</v>
      </c>
      <c r="C19" s="379" t="s">
        <v>208</v>
      </c>
      <c r="D19" s="485" t="s">
        <v>238</v>
      </c>
      <c r="E19" s="486" t="s">
        <v>239</v>
      </c>
      <c r="F19" s="183">
        <v>6</v>
      </c>
      <c r="G19" s="458">
        <v>812257014194</v>
      </c>
      <c r="H19" s="458"/>
      <c r="I19" s="177" t="s">
        <v>240</v>
      </c>
      <c r="J19" s="178">
        <v>12</v>
      </c>
      <c r="K19" s="178">
        <v>2.5</v>
      </c>
      <c r="L19" s="178">
        <v>9</v>
      </c>
      <c r="M19" s="185">
        <f t="shared" si="0"/>
        <v>0.15625</v>
      </c>
      <c r="N19" s="478">
        <v>1</v>
      </c>
      <c r="O19" s="178">
        <v>13</v>
      </c>
      <c r="P19" s="178">
        <v>17</v>
      </c>
      <c r="Q19" s="178">
        <v>10</v>
      </c>
      <c r="R19" s="185">
        <f t="shared" si="1"/>
        <v>1.2789351851851851</v>
      </c>
      <c r="S19" s="178">
        <f t="shared" si="6"/>
        <v>7</v>
      </c>
      <c r="T19" s="179">
        <v>8525804000</v>
      </c>
      <c r="U19" s="180" t="s">
        <v>212</v>
      </c>
      <c r="V19" s="181" t="s">
        <v>198</v>
      </c>
      <c r="W19" s="181">
        <v>0</v>
      </c>
      <c r="X19" s="180" t="s">
        <v>213</v>
      </c>
      <c r="Y19" s="182" t="e">
        <f>(ROUND((#REF!/R19),0))*F19</f>
        <v>#REF!</v>
      </c>
      <c r="Z19" s="182" t="e">
        <f>(ROUND(#REF!/R19,0))*F19</f>
        <v>#REF!</v>
      </c>
      <c r="AA19" s="182" t="e">
        <f>(ROUND(#REF!/R19,0))*F19</f>
        <v>#REF!</v>
      </c>
      <c r="AB19" s="182" t="e">
        <f>(ROUND(#REF!/R19,0))*F19</f>
        <v>#REF!</v>
      </c>
      <c r="AC19" s="192"/>
      <c r="AG19" s="479" t="s">
        <v>241</v>
      </c>
      <c r="AH19" s="479" t="s">
        <v>241</v>
      </c>
      <c r="AI19" s="479" t="s">
        <v>242</v>
      </c>
      <c r="AJ19" s="180" t="s">
        <v>200</v>
      </c>
      <c r="AK19" s="183">
        <v>48</v>
      </c>
      <c r="AL19" s="183">
        <v>125</v>
      </c>
      <c r="AM19" s="459">
        <v>1</v>
      </c>
      <c r="AN19" s="283">
        <f t="shared" si="2"/>
        <v>12.25</v>
      </c>
      <c r="AO19" s="283">
        <f t="shared" si="3"/>
        <v>2.75</v>
      </c>
      <c r="AP19" s="283">
        <f t="shared" si="3"/>
        <v>9.25</v>
      </c>
      <c r="AQ19" s="185">
        <f t="shared" si="4"/>
        <v>0.18032949942129631</v>
      </c>
      <c r="AR19" s="283">
        <f t="shared" si="5"/>
        <v>1.05</v>
      </c>
      <c r="AS19" s="180" t="s">
        <v>201</v>
      </c>
      <c r="AT19" s="183">
        <v>2</v>
      </c>
      <c r="AU19" s="177" t="s">
        <v>243</v>
      </c>
      <c r="AV19" s="180" t="s">
        <v>207</v>
      </c>
      <c r="AW19" s="185" t="s">
        <v>1369</v>
      </c>
      <c r="AX19" s="185" t="s">
        <v>1369</v>
      </c>
      <c r="BK19" s="487">
        <v>13.5</v>
      </c>
      <c r="BL19" s="487" t="s">
        <v>202</v>
      </c>
      <c r="BM19" s="468">
        <v>24.99</v>
      </c>
      <c r="BN19" s="316"/>
      <c r="BO19" s="316"/>
      <c r="BS19" s="381"/>
      <c r="BT19" s="381"/>
      <c r="BU19" s="381"/>
      <c r="BV19" s="381"/>
    </row>
    <row r="20" spans="1:74" ht="44.45" customHeight="1">
      <c r="B20" s="176" t="s">
        <v>208</v>
      </c>
      <c r="C20" s="379" t="s">
        <v>208</v>
      </c>
      <c r="D20" s="480" t="s">
        <v>244</v>
      </c>
      <c r="E20" s="486" t="s">
        <v>245</v>
      </c>
      <c r="F20" s="183">
        <v>6</v>
      </c>
      <c r="G20" s="175">
        <v>812257014446</v>
      </c>
      <c r="H20" s="175"/>
      <c r="I20" s="177" t="s">
        <v>240</v>
      </c>
      <c r="J20" s="178">
        <v>12</v>
      </c>
      <c r="K20" s="178">
        <v>2.5</v>
      </c>
      <c r="L20" s="178">
        <v>9</v>
      </c>
      <c r="M20" s="185">
        <f t="shared" si="0"/>
        <v>0.15625</v>
      </c>
      <c r="N20" s="478">
        <v>0.5</v>
      </c>
      <c r="O20" s="178">
        <v>13</v>
      </c>
      <c r="P20" s="178">
        <v>17</v>
      </c>
      <c r="Q20" s="178">
        <v>10</v>
      </c>
      <c r="R20" s="185">
        <f t="shared" si="1"/>
        <v>1.2789351851851851</v>
      </c>
      <c r="S20" s="178">
        <f t="shared" si="6"/>
        <v>4</v>
      </c>
      <c r="T20" s="179">
        <v>8525804000</v>
      </c>
      <c r="U20" s="180" t="s">
        <v>212</v>
      </c>
      <c r="V20" s="181" t="s">
        <v>198</v>
      </c>
      <c r="W20" s="181">
        <v>0</v>
      </c>
      <c r="X20" s="180" t="s">
        <v>213</v>
      </c>
      <c r="Y20" s="182" t="e">
        <f>(ROUND((#REF!/R20),0))*F20</f>
        <v>#REF!</v>
      </c>
      <c r="Z20" s="182" t="e">
        <f>(ROUND(#REF!/R20,0))*F20</f>
        <v>#REF!</v>
      </c>
      <c r="AA20" s="182" t="e">
        <f>(ROUND(#REF!/R20,0))*F20</f>
        <v>#REF!</v>
      </c>
      <c r="AB20" s="182" t="e">
        <f>(ROUND(#REF!/R20,0))*F20</f>
        <v>#REF!</v>
      </c>
      <c r="AC20" s="192"/>
      <c r="AG20" s="479" t="s">
        <v>246</v>
      </c>
      <c r="AH20" s="479" t="s">
        <v>246</v>
      </c>
      <c r="AI20" s="488"/>
      <c r="AJ20" s="180" t="s">
        <v>200</v>
      </c>
      <c r="AK20" s="183">
        <v>48</v>
      </c>
      <c r="AL20" s="183">
        <v>125</v>
      </c>
      <c r="AM20" s="459">
        <v>1</v>
      </c>
      <c r="AN20" s="283">
        <f t="shared" si="2"/>
        <v>12.25</v>
      </c>
      <c r="AO20" s="283">
        <f t="shared" si="3"/>
        <v>2.75</v>
      </c>
      <c r="AP20" s="283">
        <f t="shared" si="3"/>
        <v>9.25</v>
      </c>
      <c r="AQ20" s="185">
        <f t="shared" si="4"/>
        <v>0.18032949942129631</v>
      </c>
      <c r="AR20" s="283">
        <f t="shared" si="5"/>
        <v>0.52500000000000002</v>
      </c>
      <c r="AS20" s="180" t="s">
        <v>201</v>
      </c>
      <c r="AT20" s="183">
        <v>2</v>
      </c>
      <c r="AU20" s="177" t="s">
        <v>234</v>
      </c>
      <c r="AV20" s="180" t="s">
        <v>207</v>
      </c>
      <c r="AW20" s="185" t="s">
        <v>1369</v>
      </c>
      <c r="AX20" s="185" t="s">
        <v>1369</v>
      </c>
      <c r="BK20" s="487">
        <v>12.25</v>
      </c>
      <c r="BL20" s="487" t="s">
        <v>202</v>
      </c>
      <c r="BM20" s="468">
        <v>19.989999999999998</v>
      </c>
      <c r="BN20" s="316"/>
      <c r="BO20" s="316"/>
      <c r="BS20" s="381"/>
      <c r="BT20" s="381"/>
      <c r="BU20" s="381"/>
      <c r="BV20" s="381"/>
    </row>
    <row r="21" spans="1:74" ht="44.45" customHeight="1">
      <c r="B21" s="176" t="s">
        <v>247</v>
      </c>
      <c r="C21" s="379" t="s">
        <v>248</v>
      </c>
      <c r="D21" s="477" t="s">
        <v>253</v>
      </c>
      <c r="E21" s="464" t="s">
        <v>47</v>
      </c>
      <c r="F21" s="184">
        <v>4</v>
      </c>
      <c r="G21" s="465">
        <v>812257015337</v>
      </c>
      <c r="H21" s="465"/>
      <c r="I21" s="173" t="s">
        <v>249</v>
      </c>
      <c r="J21" s="178">
        <v>15.75</v>
      </c>
      <c r="K21" s="178">
        <v>5.75</v>
      </c>
      <c r="L21" s="178">
        <v>12</v>
      </c>
      <c r="M21" s="185">
        <f t="shared" si="0"/>
        <v>0.62890625</v>
      </c>
      <c r="N21" s="478">
        <v>2.65</v>
      </c>
      <c r="O21" s="178">
        <v>24</v>
      </c>
      <c r="P21" s="178">
        <v>17</v>
      </c>
      <c r="Q21" s="178">
        <v>13</v>
      </c>
      <c r="R21" s="185">
        <f t="shared" si="1"/>
        <v>3.0694444444444446</v>
      </c>
      <c r="S21" s="178">
        <v>12.25</v>
      </c>
      <c r="T21" s="179">
        <v>9503000073</v>
      </c>
      <c r="U21" s="180" t="s">
        <v>197</v>
      </c>
      <c r="V21" s="181" t="s">
        <v>198</v>
      </c>
      <c r="W21" s="181">
        <v>0</v>
      </c>
      <c r="X21" s="173" t="s">
        <v>199</v>
      </c>
      <c r="Y21" s="182" t="e">
        <f>(ROUND((#REF!/R21),0))*F21</f>
        <v>#REF!</v>
      </c>
      <c r="Z21" s="182" t="e">
        <f>(ROUND(#REF!/R21,0))*F21</f>
        <v>#REF!</v>
      </c>
      <c r="AA21" s="182" t="e">
        <f>(ROUND(#REF!/R21,0))*F21</f>
        <v>#REF!</v>
      </c>
      <c r="AB21" s="182" t="e">
        <f>(ROUND(#REF!/R21,0))*F21</f>
        <v>#REF!</v>
      </c>
      <c r="AC21" s="192"/>
      <c r="AD21" s="192" t="s">
        <v>828</v>
      </c>
      <c r="AG21" s="315" t="s">
        <v>250</v>
      </c>
      <c r="AH21" s="315" t="s">
        <v>250</v>
      </c>
      <c r="AI21" s="479" t="s">
        <v>251</v>
      </c>
      <c r="AJ21" s="180" t="s">
        <v>200</v>
      </c>
      <c r="AK21" s="183">
        <v>48</v>
      </c>
      <c r="AL21" s="183">
        <v>125</v>
      </c>
      <c r="AM21" s="459">
        <v>1</v>
      </c>
      <c r="AN21" s="283">
        <f t="shared" si="2"/>
        <v>16</v>
      </c>
      <c r="AO21" s="283">
        <f t="shared" si="3"/>
        <v>6</v>
      </c>
      <c r="AP21" s="283">
        <f t="shared" si="3"/>
        <v>12.25</v>
      </c>
      <c r="AQ21" s="185">
        <f t="shared" si="4"/>
        <v>0.68055555555555558</v>
      </c>
      <c r="AR21" s="283">
        <f t="shared" si="5"/>
        <v>2.7825000000000002</v>
      </c>
      <c r="AS21" s="185" t="s">
        <v>201</v>
      </c>
      <c r="AT21" s="428">
        <v>4</v>
      </c>
      <c r="AU21" s="282" t="s">
        <v>252</v>
      </c>
      <c r="AV21" s="180" t="s">
        <v>207</v>
      </c>
      <c r="AW21" s="185"/>
      <c r="AX21" s="298" t="s">
        <v>1053</v>
      </c>
      <c r="AY21" s="469"/>
      <c r="AZ21" s="469"/>
      <c r="BA21" s="187"/>
      <c r="BB21" s="187"/>
      <c r="BC21" s="187"/>
      <c r="BD21" s="187"/>
      <c r="BE21" s="187"/>
      <c r="BF21" s="187"/>
      <c r="BG21" s="187"/>
      <c r="BK21" s="487">
        <v>9</v>
      </c>
      <c r="BL21" s="487" t="s">
        <v>202</v>
      </c>
      <c r="BM21" s="468">
        <v>17.989999999999998</v>
      </c>
      <c r="BN21" s="316"/>
      <c r="BO21" s="316"/>
      <c r="BS21" s="381"/>
      <c r="BT21" s="381"/>
      <c r="BU21" s="381"/>
      <c r="BV21" s="381"/>
    </row>
    <row r="22" spans="1:74" s="188" customFormat="1" ht="44.45" customHeight="1">
      <c r="A22" s="176"/>
      <c r="B22" s="176" t="s">
        <v>247</v>
      </c>
      <c r="C22" s="379" t="s">
        <v>248</v>
      </c>
      <c r="D22" s="477" t="s">
        <v>254</v>
      </c>
      <c r="E22" s="464" t="s">
        <v>255</v>
      </c>
      <c r="F22" s="184">
        <v>4</v>
      </c>
      <c r="G22" s="465">
        <v>812257014460</v>
      </c>
      <c r="H22" s="465"/>
      <c r="I22" s="173" t="s">
        <v>249</v>
      </c>
      <c r="J22" s="178">
        <v>15.75</v>
      </c>
      <c r="K22" s="178">
        <v>5.75</v>
      </c>
      <c r="L22" s="178">
        <v>12</v>
      </c>
      <c r="M22" s="185">
        <f t="shared" si="0"/>
        <v>0.62890625</v>
      </c>
      <c r="N22" s="478">
        <v>2.65</v>
      </c>
      <c r="O22" s="178">
        <v>17.25</v>
      </c>
      <c r="P22" s="178">
        <v>37.5</v>
      </c>
      <c r="Q22" s="178">
        <v>15.5</v>
      </c>
      <c r="R22" s="185">
        <f t="shared" si="1"/>
        <v>5.802408854166667</v>
      </c>
      <c r="S22" s="178">
        <v>12.25</v>
      </c>
      <c r="T22" s="179">
        <v>9503000073</v>
      </c>
      <c r="U22" s="180" t="s">
        <v>197</v>
      </c>
      <c r="V22" s="181" t="s">
        <v>198</v>
      </c>
      <c r="W22" s="181">
        <v>0</v>
      </c>
      <c r="X22" s="173" t="s">
        <v>199</v>
      </c>
      <c r="Y22" s="182" t="e">
        <f>(ROUND((#REF!/R22),0))*F22</f>
        <v>#REF!</v>
      </c>
      <c r="Z22" s="182" t="e">
        <f>(ROUND(#REF!/R22,0))*F22</f>
        <v>#REF!</v>
      </c>
      <c r="AA22" s="182" t="e">
        <f>(ROUND(#REF!/R22,0))*F22</f>
        <v>#REF!</v>
      </c>
      <c r="AB22" s="182" t="e">
        <f>(ROUND(#REF!/R22,0))*F22</f>
        <v>#REF!</v>
      </c>
      <c r="AC22" s="192"/>
      <c r="AD22" s="192" t="s">
        <v>828</v>
      </c>
      <c r="AE22" s="182"/>
      <c r="AF22" s="182"/>
      <c r="AG22" s="315" t="s">
        <v>250</v>
      </c>
      <c r="AH22" s="315" t="s">
        <v>250</v>
      </c>
      <c r="AI22" s="479" t="s">
        <v>251</v>
      </c>
      <c r="AJ22" s="180" t="s">
        <v>200</v>
      </c>
      <c r="AK22" s="183">
        <v>48</v>
      </c>
      <c r="AL22" s="183">
        <v>125</v>
      </c>
      <c r="AM22" s="459">
        <v>1</v>
      </c>
      <c r="AN22" s="283">
        <f t="shared" si="2"/>
        <v>16</v>
      </c>
      <c r="AO22" s="283">
        <f t="shared" si="3"/>
        <v>6</v>
      </c>
      <c r="AP22" s="283">
        <f t="shared" si="3"/>
        <v>12.25</v>
      </c>
      <c r="AQ22" s="185">
        <f t="shared" si="4"/>
        <v>0.68055555555555558</v>
      </c>
      <c r="AR22" s="283">
        <f t="shared" si="5"/>
        <v>2.7825000000000002</v>
      </c>
      <c r="AS22" s="185" t="s">
        <v>201</v>
      </c>
      <c r="AT22" s="428">
        <v>4</v>
      </c>
      <c r="AU22" s="282" t="s">
        <v>252</v>
      </c>
      <c r="AV22" s="180" t="s">
        <v>207</v>
      </c>
      <c r="AW22" s="185"/>
      <c r="AX22" s="298" t="s">
        <v>1053</v>
      </c>
      <c r="AY22" s="469"/>
      <c r="AZ22" s="469"/>
      <c r="BA22" s="187"/>
      <c r="BB22" s="187"/>
      <c r="BC22" s="187"/>
      <c r="BD22" s="187"/>
      <c r="BE22" s="187"/>
      <c r="BF22" s="187"/>
      <c r="BG22" s="187"/>
      <c r="BH22" s="187"/>
      <c r="BI22" s="187"/>
      <c r="BJ22" s="187"/>
      <c r="BK22" s="489">
        <v>9</v>
      </c>
      <c r="BL22" s="489" t="s">
        <v>202</v>
      </c>
      <c r="BM22" s="471">
        <v>17.989999999999998</v>
      </c>
      <c r="BN22" s="187"/>
      <c r="BO22" s="187"/>
      <c r="BP22" s="187"/>
      <c r="BQ22" s="187"/>
      <c r="BR22" s="187"/>
    </row>
    <row r="23" spans="1:74" s="188" customFormat="1" ht="44.45" customHeight="1">
      <c r="A23" s="176"/>
      <c r="B23" s="176" t="s">
        <v>247</v>
      </c>
      <c r="C23" s="379" t="s">
        <v>248</v>
      </c>
      <c r="D23" s="477" t="s">
        <v>256</v>
      </c>
      <c r="E23" s="464" t="s">
        <v>257</v>
      </c>
      <c r="F23" s="184">
        <v>6</v>
      </c>
      <c r="G23" s="465">
        <v>812257015320</v>
      </c>
      <c r="H23" s="465" t="s">
        <v>136</v>
      </c>
      <c r="I23" s="173" t="s">
        <v>249</v>
      </c>
      <c r="J23" s="178">
        <v>11</v>
      </c>
      <c r="K23" s="178">
        <v>4.5</v>
      </c>
      <c r="L23" s="178">
        <v>5.5</v>
      </c>
      <c r="M23" s="185">
        <f t="shared" si="0"/>
        <v>0.15755208333333334</v>
      </c>
      <c r="N23" s="478">
        <v>3.5</v>
      </c>
      <c r="O23" s="178">
        <v>11.25</v>
      </c>
      <c r="P23" s="178">
        <v>13.75</v>
      </c>
      <c r="Q23" s="178">
        <v>11.25</v>
      </c>
      <c r="R23" s="185">
        <f t="shared" si="1"/>
        <v>1.007080078125</v>
      </c>
      <c r="S23" s="178">
        <f t="shared" ref="S23:S30" si="7">SUM(N23*F23)+1</f>
        <v>22</v>
      </c>
      <c r="T23" s="179">
        <v>9503000073</v>
      </c>
      <c r="U23" s="180" t="s">
        <v>197</v>
      </c>
      <c r="V23" s="181" t="s">
        <v>198</v>
      </c>
      <c r="W23" s="181">
        <v>0</v>
      </c>
      <c r="X23" s="173" t="s">
        <v>199</v>
      </c>
      <c r="Y23" s="182" t="e">
        <f>(ROUND((#REF!/R23),0))*F23</f>
        <v>#REF!</v>
      </c>
      <c r="Z23" s="182" t="e">
        <f>(ROUND(#REF!/R23,0))*F23</f>
        <v>#REF!</v>
      </c>
      <c r="AA23" s="182" t="e">
        <f>(ROUND(#REF!/R23,0))*F23</f>
        <v>#REF!</v>
      </c>
      <c r="AB23" s="182" t="e">
        <f>(ROUND(#REF!/R23,0))*F23</f>
        <v>#REF!</v>
      </c>
      <c r="AC23" s="192"/>
      <c r="AD23" s="192" t="s">
        <v>828</v>
      </c>
      <c r="AE23" s="182"/>
      <c r="AF23" s="182"/>
      <c r="AG23" s="315" t="s">
        <v>258</v>
      </c>
      <c r="AH23" s="315" t="s">
        <v>258</v>
      </c>
      <c r="AI23" s="479" t="s">
        <v>259</v>
      </c>
      <c r="AJ23" s="180" t="s">
        <v>200</v>
      </c>
      <c r="AK23" s="183">
        <v>48</v>
      </c>
      <c r="AL23" s="183">
        <v>125</v>
      </c>
      <c r="AM23" s="459">
        <v>1</v>
      </c>
      <c r="AN23" s="283">
        <f t="shared" si="2"/>
        <v>11.25</v>
      </c>
      <c r="AO23" s="283">
        <f t="shared" si="3"/>
        <v>4.75</v>
      </c>
      <c r="AP23" s="283">
        <f t="shared" si="3"/>
        <v>5.75</v>
      </c>
      <c r="AQ23" s="185">
        <f t="shared" si="4"/>
        <v>0.17781575520833334</v>
      </c>
      <c r="AR23" s="283">
        <f t="shared" si="5"/>
        <v>3.6750000000000003</v>
      </c>
      <c r="AS23" s="185" t="s">
        <v>201</v>
      </c>
      <c r="AT23" s="428">
        <v>2</v>
      </c>
      <c r="AU23" s="282" t="s">
        <v>252</v>
      </c>
      <c r="AV23" s="180" t="s">
        <v>207</v>
      </c>
      <c r="AW23" s="185" t="s">
        <v>1369</v>
      </c>
      <c r="AX23" s="185" t="s">
        <v>1369</v>
      </c>
      <c r="AY23" s="469"/>
      <c r="AZ23" s="469"/>
      <c r="BA23" s="187"/>
      <c r="BB23" s="187"/>
      <c r="BC23" s="187"/>
      <c r="BD23" s="187"/>
      <c r="BE23" s="187"/>
      <c r="BF23" s="187"/>
      <c r="BG23" s="187"/>
      <c r="BH23" s="187"/>
      <c r="BI23" s="187"/>
      <c r="BJ23" s="187"/>
      <c r="BK23" s="470" t="s">
        <v>202</v>
      </c>
      <c r="BL23" s="471">
        <v>29.95</v>
      </c>
      <c r="BM23" s="470">
        <v>49.95</v>
      </c>
      <c r="BN23" s="187"/>
      <c r="BO23" s="187"/>
      <c r="BP23" s="187"/>
      <c r="BQ23" s="187"/>
      <c r="BR23" s="187"/>
    </row>
    <row r="24" spans="1:74" ht="45" customHeight="1">
      <c r="B24" s="176" t="s">
        <v>247</v>
      </c>
      <c r="C24" s="379" t="s">
        <v>248</v>
      </c>
      <c r="D24" s="477" t="s">
        <v>45</v>
      </c>
      <c r="E24" s="464" t="s">
        <v>248</v>
      </c>
      <c r="F24" s="184">
        <v>6</v>
      </c>
      <c r="G24" s="465">
        <v>812257014903</v>
      </c>
      <c r="H24" s="465"/>
      <c r="I24" s="173" t="s">
        <v>249</v>
      </c>
      <c r="J24" s="178">
        <v>8</v>
      </c>
      <c r="K24" s="178">
        <v>4.5</v>
      </c>
      <c r="L24" s="178">
        <v>5.5</v>
      </c>
      <c r="M24" s="185">
        <f t="shared" si="0"/>
        <v>0.11458333333333333</v>
      </c>
      <c r="N24" s="478">
        <v>2.75</v>
      </c>
      <c r="O24" s="178">
        <v>16.5</v>
      </c>
      <c r="P24" s="178">
        <v>4.75</v>
      </c>
      <c r="Q24" s="178">
        <v>16.5</v>
      </c>
      <c r="R24" s="185">
        <f t="shared" si="1"/>
        <v>0.74837239583333337</v>
      </c>
      <c r="S24" s="178">
        <f t="shared" si="7"/>
        <v>17.5</v>
      </c>
      <c r="T24" s="179">
        <v>9503000073</v>
      </c>
      <c r="U24" s="180" t="s">
        <v>197</v>
      </c>
      <c r="V24" s="181" t="s">
        <v>198</v>
      </c>
      <c r="W24" s="181">
        <v>0</v>
      </c>
      <c r="X24" s="173" t="s">
        <v>199</v>
      </c>
      <c r="Y24" s="182" t="e">
        <f>(ROUND((#REF!/R24),0))*F24</f>
        <v>#REF!</v>
      </c>
      <c r="Z24" s="182" t="e">
        <f>(ROUND(#REF!/R24,0))*F24</f>
        <v>#REF!</v>
      </c>
      <c r="AA24" s="182" t="e">
        <f>(ROUND(#REF!/R24,0))*F24</f>
        <v>#REF!</v>
      </c>
      <c r="AB24" s="182" t="e">
        <f>(ROUND(#REF!/R24,0))*F24</f>
        <v>#REF!</v>
      </c>
      <c r="AC24" s="192"/>
      <c r="AD24" s="192" t="s">
        <v>828</v>
      </c>
      <c r="AG24" s="315" t="s">
        <v>284</v>
      </c>
      <c r="AH24" s="315" t="s">
        <v>284</v>
      </c>
      <c r="AI24" s="479" t="s">
        <v>285</v>
      </c>
      <c r="AJ24" s="180" t="s">
        <v>200</v>
      </c>
      <c r="AK24" s="183">
        <v>48</v>
      </c>
      <c r="AL24" s="183">
        <v>125</v>
      </c>
      <c r="AM24" s="459">
        <v>1</v>
      </c>
      <c r="AN24" s="283">
        <f t="shared" si="2"/>
        <v>8.25</v>
      </c>
      <c r="AO24" s="283">
        <f t="shared" si="3"/>
        <v>4.75</v>
      </c>
      <c r="AP24" s="283">
        <f t="shared" si="3"/>
        <v>5.75</v>
      </c>
      <c r="AQ24" s="185">
        <f t="shared" si="4"/>
        <v>0.1303982204861111</v>
      </c>
      <c r="AR24" s="283">
        <f t="shared" si="5"/>
        <v>2.8875000000000002</v>
      </c>
      <c r="AS24" s="185" t="s">
        <v>201</v>
      </c>
      <c r="AT24" s="428">
        <v>2</v>
      </c>
      <c r="AU24" s="282" t="s">
        <v>252</v>
      </c>
      <c r="AV24" s="180" t="s">
        <v>207</v>
      </c>
      <c r="AW24" s="185" t="s">
        <v>1369</v>
      </c>
      <c r="AX24" s="185" t="s">
        <v>1369</v>
      </c>
      <c r="AY24" s="469"/>
      <c r="AZ24" s="469"/>
      <c r="BA24" s="187"/>
      <c r="BB24" s="187"/>
      <c r="BC24" s="187"/>
      <c r="BD24" s="187"/>
      <c r="BE24" s="187"/>
      <c r="BF24" s="187"/>
      <c r="BG24" s="187"/>
      <c r="BK24" s="467" t="s">
        <v>202</v>
      </c>
      <c r="BL24" s="468">
        <v>29.95</v>
      </c>
      <c r="BM24" s="467">
        <v>49.95</v>
      </c>
      <c r="BN24" s="316"/>
      <c r="BO24" s="316"/>
      <c r="BS24" s="381"/>
      <c r="BT24" s="381"/>
      <c r="BU24" s="381"/>
      <c r="BV24" s="381"/>
    </row>
    <row r="25" spans="1:74" s="188" customFormat="1" ht="41.25" customHeight="1">
      <c r="A25" s="176"/>
      <c r="B25" s="176" t="s">
        <v>1461</v>
      </c>
      <c r="C25" s="379" t="s">
        <v>33</v>
      </c>
      <c r="D25" s="457" t="s">
        <v>1462</v>
      </c>
      <c r="E25" s="191" t="s">
        <v>1463</v>
      </c>
      <c r="F25" s="184">
        <v>4</v>
      </c>
      <c r="G25" s="175">
        <v>811803032118</v>
      </c>
      <c r="H25" s="175"/>
      <c r="I25" s="173" t="s">
        <v>218</v>
      </c>
      <c r="J25" s="178">
        <v>6</v>
      </c>
      <c r="K25" s="178">
        <v>5</v>
      </c>
      <c r="L25" s="178">
        <v>7.75</v>
      </c>
      <c r="M25" s="185">
        <f t="shared" si="0"/>
        <v>0.1345486111111111</v>
      </c>
      <c r="N25" s="178">
        <v>0.95</v>
      </c>
      <c r="O25" s="178">
        <v>12.5</v>
      </c>
      <c r="P25" s="178">
        <v>10.5</v>
      </c>
      <c r="Q25" s="178">
        <v>8</v>
      </c>
      <c r="R25" s="185">
        <f t="shared" si="1"/>
        <v>0.60763888888888884</v>
      </c>
      <c r="S25" s="178">
        <f t="shared" si="7"/>
        <v>4.8</v>
      </c>
      <c r="T25" s="179">
        <v>0</v>
      </c>
      <c r="U25" s="180" t="s">
        <v>197</v>
      </c>
      <c r="V25" s="181" t="s">
        <v>198</v>
      </c>
      <c r="W25" s="181">
        <v>0</v>
      </c>
      <c r="X25" s="173">
        <v>0</v>
      </c>
      <c r="Y25" s="182" t="e">
        <f>(ROUND((#REF!/R25),0))*F25</f>
        <v>#REF!</v>
      </c>
      <c r="Z25" s="182" t="e">
        <f>(ROUND(#REF!/R25,0))*F25</f>
        <v>#REF!</v>
      </c>
      <c r="AA25" s="182" t="e">
        <f>(ROUND(#REF!/R25,0))*F25</f>
        <v>#REF!</v>
      </c>
      <c r="AB25" s="182" t="e">
        <f>(ROUND(#REF!/R25,0))*F25</f>
        <v>#REF!</v>
      </c>
      <c r="AC25" s="192"/>
      <c r="AD25" s="192"/>
      <c r="AE25" s="182"/>
      <c r="AF25" s="182"/>
      <c r="AG25" s="186">
        <v>0</v>
      </c>
      <c r="AH25" s="174" t="s">
        <v>416</v>
      </c>
      <c r="AI25" s="380">
        <v>0</v>
      </c>
      <c r="AJ25" s="180" t="s">
        <v>200</v>
      </c>
      <c r="AK25" s="183">
        <v>48</v>
      </c>
      <c r="AL25" s="183">
        <v>125</v>
      </c>
      <c r="AM25" s="459">
        <v>1</v>
      </c>
      <c r="AN25" s="283">
        <f t="shared" si="2"/>
        <v>6.25</v>
      </c>
      <c r="AO25" s="283">
        <f t="shared" si="3"/>
        <v>5.25</v>
      </c>
      <c r="AP25" s="283">
        <f t="shared" si="3"/>
        <v>8</v>
      </c>
      <c r="AQ25" s="185">
        <f t="shared" si="4"/>
        <v>0.15190972222222221</v>
      </c>
      <c r="AR25" s="283">
        <f t="shared" si="5"/>
        <v>0.99749999999999994</v>
      </c>
      <c r="AS25" s="180" t="s">
        <v>201</v>
      </c>
      <c r="AT25" s="183">
        <v>3</v>
      </c>
      <c r="AU25" s="177" t="s">
        <v>234</v>
      </c>
      <c r="AV25" s="180" t="s">
        <v>207</v>
      </c>
      <c r="AW25" s="185" t="s">
        <v>1369</v>
      </c>
      <c r="AX25" s="185" t="s">
        <v>1369</v>
      </c>
      <c r="AY25" s="469"/>
      <c r="AZ25" s="469"/>
      <c r="BA25" s="187"/>
      <c r="BB25" s="187"/>
      <c r="BC25" s="187"/>
      <c r="BD25" s="187"/>
      <c r="BE25" s="187"/>
      <c r="BF25" s="187"/>
      <c r="BG25" s="187"/>
      <c r="BH25" s="187"/>
      <c r="BI25" s="187"/>
      <c r="BJ25" s="187"/>
      <c r="BK25" s="193"/>
      <c r="BL25" s="194"/>
      <c r="BM25" s="195"/>
      <c r="BN25" s="187"/>
      <c r="BO25" s="187"/>
      <c r="BP25" s="187"/>
      <c r="BQ25" s="187"/>
      <c r="BR25" s="187"/>
      <c r="BS25" s="187"/>
      <c r="BT25" s="189"/>
    </row>
    <row r="26" spans="1:74" ht="44.45" customHeight="1">
      <c r="B26" s="176" t="s">
        <v>5</v>
      </c>
      <c r="C26" s="379" t="s">
        <v>830</v>
      </c>
      <c r="D26" s="472" t="s">
        <v>439</v>
      </c>
      <c r="E26" s="186" t="s">
        <v>474</v>
      </c>
      <c r="F26" s="490">
        <v>6</v>
      </c>
      <c r="G26" s="474">
        <v>812257017317</v>
      </c>
      <c r="I26" s="282" t="s">
        <v>195</v>
      </c>
      <c r="J26" s="178">
        <v>6.5</v>
      </c>
      <c r="K26" s="178">
        <v>5.75</v>
      </c>
      <c r="L26" s="178">
        <v>8.25</v>
      </c>
      <c r="M26" s="185">
        <f t="shared" si="0"/>
        <v>0.1784396701388889</v>
      </c>
      <c r="N26" s="178">
        <v>0.95</v>
      </c>
      <c r="O26" s="178">
        <v>20.75</v>
      </c>
      <c r="P26" s="178">
        <v>12</v>
      </c>
      <c r="Q26" s="178">
        <v>9.5</v>
      </c>
      <c r="R26" s="185">
        <f t="shared" si="1"/>
        <v>1.3689236111111112</v>
      </c>
      <c r="S26" s="178">
        <f t="shared" si="7"/>
        <v>6.6999999999999993</v>
      </c>
      <c r="T26" s="179">
        <v>9011800000</v>
      </c>
      <c r="U26" s="180" t="s">
        <v>197</v>
      </c>
      <c r="V26" s="181" t="s">
        <v>198</v>
      </c>
      <c r="W26" s="181">
        <v>0</v>
      </c>
      <c r="X26" s="173" t="s">
        <v>297</v>
      </c>
      <c r="Y26" s="182" t="e">
        <f>(ROUND((#REF!/R26),0))*F26</f>
        <v>#REF!</v>
      </c>
      <c r="Z26" s="182" t="e">
        <f>(ROUND(#REF!/R26,0))*F26</f>
        <v>#REF!</v>
      </c>
      <c r="AA26" s="182" t="e">
        <f>(ROUND(#REF!/R26,0))*F26</f>
        <v>#REF!</v>
      </c>
      <c r="AB26" s="182" t="e">
        <f>(ROUND(#REF!/R26,0))*F26</f>
        <v>#REF!</v>
      </c>
      <c r="AC26" s="192"/>
      <c r="AG26" s="491" t="s">
        <v>879</v>
      </c>
      <c r="AH26" s="479"/>
      <c r="AI26" s="479" t="s">
        <v>475</v>
      </c>
      <c r="AJ26" s="180" t="s">
        <v>200</v>
      </c>
      <c r="AK26" s="183">
        <v>48</v>
      </c>
      <c r="AL26" s="183">
        <v>125</v>
      </c>
      <c r="AM26" s="459">
        <v>1</v>
      </c>
      <c r="AN26" s="283">
        <f t="shared" si="2"/>
        <v>6.75</v>
      </c>
      <c r="AO26" s="283">
        <f t="shared" si="3"/>
        <v>6</v>
      </c>
      <c r="AP26" s="283">
        <f t="shared" si="3"/>
        <v>8.5</v>
      </c>
      <c r="AQ26" s="185">
        <f t="shared" si="4"/>
        <v>0.19921875</v>
      </c>
      <c r="AR26" s="283">
        <f t="shared" si="5"/>
        <v>0.99749999999999994</v>
      </c>
      <c r="AS26" s="180" t="s">
        <v>201</v>
      </c>
      <c r="AT26" s="183">
        <v>1</v>
      </c>
      <c r="AU26" s="177" t="s">
        <v>476</v>
      </c>
      <c r="AV26" s="180" t="s">
        <v>201</v>
      </c>
      <c r="AW26" s="180"/>
      <c r="AX26" s="298" t="s">
        <v>1054</v>
      </c>
      <c r="AY26" s="469"/>
      <c r="AZ26" s="469"/>
      <c r="BA26" s="187"/>
      <c r="BB26" s="187"/>
      <c r="BC26" s="187"/>
      <c r="BD26" s="187"/>
      <c r="BE26" s="187"/>
      <c r="BF26" s="187"/>
      <c r="BG26" s="187"/>
      <c r="BK26" s="492">
        <v>9</v>
      </c>
      <c r="BL26" s="492" t="s">
        <v>202</v>
      </c>
      <c r="BM26" s="467">
        <v>17.989999999999998</v>
      </c>
      <c r="BN26" s="316"/>
      <c r="BO26" s="316"/>
      <c r="BS26" s="381"/>
      <c r="BT26" s="381"/>
      <c r="BU26" s="381"/>
      <c r="BV26" s="381"/>
    </row>
    <row r="27" spans="1:74" ht="44.45" customHeight="1">
      <c r="B27" s="176" t="s">
        <v>5</v>
      </c>
      <c r="C27" s="379" t="s">
        <v>830</v>
      </c>
      <c r="D27" s="472" t="s">
        <v>689</v>
      </c>
      <c r="E27" s="186" t="s">
        <v>474</v>
      </c>
      <c r="F27" s="490">
        <v>8</v>
      </c>
      <c r="G27" s="474">
        <v>812257017317</v>
      </c>
      <c r="I27" s="282" t="s">
        <v>195</v>
      </c>
      <c r="J27" s="178">
        <v>14</v>
      </c>
      <c r="K27" s="178">
        <v>5</v>
      </c>
      <c r="L27" s="178">
        <v>11.5</v>
      </c>
      <c r="M27" s="185">
        <f t="shared" si="0"/>
        <v>0.46585648148148145</v>
      </c>
      <c r="N27" s="178">
        <v>1.75</v>
      </c>
      <c r="O27" s="178">
        <v>20.75</v>
      </c>
      <c r="P27" s="178">
        <v>12</v>
      </c>
      <c r="Q27" s="178">
        <v>9.5</v>
      </c>
      <c r="R27" s="185">
        <f t="shared" si="1"/>
        <v>1.3689236111111112</v>
      </c>
      <c r="S27" s="178">
        <f t="shared" si="7"/>
        <v>15</v>
      </c>
      <c r="T27" s="179">
        <v>9011800000</v>
      </c>
      <c r="U27" s="180" t="s">
        <v>197</v>
      </c>
      <c r="V27" s="181" t="s">
        <v>198</v>
      </c>
      <c r="W27" s="181">
        <v>0</v>
      </c>
      <c r="X27" s="173" t="s">
        <v>297</v>
      </c>
      <c r="Y27" s="182" t="e">
        <f>(ROUND((#REF!/R27),0))*F27</f>
        <v>#REF!</v>
      </c>
      <c r="Z27" s="182" t="e">
        <f>(ROUND(#REF!/R27,0))*F27</f>
        <v>#REF!</v>
      </c>
      <c r="AA27" s="182" t="e">
        <f>(ROUND(#REF!/R27,0))*F27</f>
        <v>#REF!</v>
      </c>
      <c r="AB27" s="182" t="e">
        <f>(ROUND(#REF!/R27,0))*F27</f>
        <v>#REF!</v>
      </c>
      <c r="AC27" s="192"/>
      <c r="AG27" s="491" t="s">
        <v>879</v>
      </c>
      <c r="AH27" s="479"/>
      <c r="AI27" s="479" t="s">
        <v>475</v>
      </c>
      <c r="AJ27" s="180" t="s">
        <v>200</v>
      </c>
      <c r="AK27" s="183">
        <v>48</v>
      </c>
      <c r="AL27" s="183">
        <v>125</v>
      </c>
      <c r="AM27" s="459">
        <v>1</v>
      </c>
      <c r="AN27" s="283">
        <f t="shared" si="2"/>
        <v>14.25</v>
      </c>
      <c r="AO27" s="283">
        <f t="shared" si="3"/>
        <v>5.25</v>
      </c>
      <c r="AP27" s="283">
        <f t="shared" si="3"/>
        <v>11.75</v>
      </c>
      <c r="AQ27" s="185">
        <f t="shared" si="4"/>
        <v>0.50870768229166663</v>
      </c>
      <c r="AR27" s="283">
        <f t="shared" si="5"/>
        <v>1.8375000000000001</v>
      </c>
      <c r="AS27" s="180" t="s">
        <v>201</v>
      </c>
      <c r="AT27" s="183">
        <v>1</v>
      </c>
      <c r="AU27" s="177" t="s">
        <v>476</v>
      </c>
      <c r="AV27" s="180" t="s">
        <v>201</v>
      </c>
      <c r="AW27" s="180"/>
      <c r="AX27" s="298" t="s">
        <v>1054</v>
      </c>
      <c r="AY27" s="469"/>
      <c r="AZ27" s="469"/>
      <c r="BA27" s="187"/>
      <c r="BB27" s="187"/>
      <c r="BC27" s="187"/>
      <c r="BD27" s="187"/>
      <c r="BE27" s="187"/>
      <c r="BF27" s="187"/>
      <c r="BG27" s="187"/>
      <c r="BK27" s="492">
        <v>9</v>
      </c>
      <c r="BL27" s="492" t="s">
        <v>202</v>
      </c>
      <c r="BM27" s="467">
        <v>17.989999999999998</v>
      </c>
      <c r="BN27" s="316"/>
      <c r="BO27" s="316"/>
      <c r="BS27" s="381"/>
      <c r="BT27" s="381"/>
      <c r="BU27" s="381"/>
      <c r="BV27" s="381"/>
    </row>
    <row r="28" spans="1:74" ht="44.45" customHeight="1">
      <c r="B28" s="176" t="s">
        <v>247</v>
      </c>
      <c r="C28" s="379" t="s">
        <v>248</v>
      </c>
      <c r="D28" s="477" t="s">
        <v>106</v>
      </c>
      <c r="E28" s="464" t="s">
        <v>260</v>
      </c>
      <c r="F28" s="184">
        <v>6</v>
      </c>
      <c r="G28" s="465">
        <v>812257015948</v>
      </c>
      <c r="H28" s="465"/>
      <c r="I28" s="173" t="s">
        <v>249</v>
      </c>
      <c r="J28" s="178">
        <v>16.5</v>
      </c>
      <c r="K28" s="178">
        <v>6.5</v>
      </c>
      <c r="L28" s="178">
        <v>15.25</v>
      </c>
      <c r="M28" s="185">
        <f t="shared" si="0"/>
        <v>0.94650607638888884</v>
      </c>
      <c r="N28" s="478">
        <v>4.5</v>
      </c>
      <c r="O28" s="178">
        <v>17.25</v>
      </c>
      <c r="P28" s="178">
        <v>39.25</v>
      </c>
      <c r="Q28" s="178">
        <v>15.5</v>
      </c>
      <c r="R28" s="185">
        <f t="shared" si="1"/>
        <v>6.0731879340277777</v>
      </c>
      <c r="S28" s="178">
        <f t="shared" si="7"/>
        <v>28</v>
      </c>
      <c r="T28" s="179">
        <v>9503000073</v>
      </c>
      <c r="U28" s="180" t="s">
        <v>197</v>
      </c>
      <c r="V28" s="181" t="s">
        <v>198</v>
      </c>
      <c r="W28" s="181">
        <v>0</v>
      </c>
      <c r="X28" s="173" t="s">
        <v>199</v>
      </c>
      <c r="Y28" s="182" t="e">
        <f>(ROUND((#REF!/R28),0))*F28</f>
        <v>#REF!</v>
      </c>
      <c r="Z28" s="182" t="e">
        <f>(ROUND(#REF!/R28,0))*F28</f>
        <v>#REF!</v>
      </c>
      <c r="AA28" s="182" t="e">
        <f>(ROUND(#REF!/R28,0))*F28</f>
        <v>#REF!</v>
      </c>
      <c r="AB28" s="182" t="e">
        <f>(ROUND(#REF!/R28,0))*F28</f>
        <v>#REF!</v>
      </c>
      <c r="AC28" s="192"/>
      <c r="AD28" s="192" t="s">
        <v>829</v>
      </c>
      <c r="AG28" s="315" t="s">
        <v>261</v>
      </c>
      <c r="AH28" s="315"/>
      <c r="AI28" s="479" t="s">
        <v>262</v>
      </c>
      <c r="AJ28" s="180" t="s">
        <v>200</v>
      </c>
      <c r="AK28" s="183">
        <v>48</v>
      </c>
      <c r="AL28" s="183">
        <v>125</v>
      </c>
      <c r="AM28" s="459">
        <v>1</v>
      </c>
      <c r="AN28" s="283">
        <f t="shared" si="2"/>
        <v>16.75</v>
      </c>
      <c r="AO28" s="283">
        <f t="shared" si="3"/>
        <v>6.75</v>
      </c>
      <c r="AP28" s="283">
        <f t="shared" si="3"/>
        <v>15.5</v>
      </c>
      <c r="AQ28" s="185">
        <f t="shared" si="4"/>
        <v>1.01416015625</v>
      </c>
      <c r="AR28" s="283">
        <f t="shared" si="5"/>
        <v>4.7250000000000005</v>
      </c>
      <c r="AS28" s="185" t="s">
        <v>201</v>
      </c>
      <c r="AT28" s="428">
        <v>4</v>
      </c>
      <c r="AU28" s="282" t="s">
        <v>252</v>
      </c>
      <c r="AV28" s="180" t="s">
        <v>207</v>
      </c>
      <c r="AW28" s="185" t="s">
        <v>1369</v>
      </c>
      <c r="AX28" s="185" t="s">
        <v>1369</v>
      </c>
      <c r="BK28" s="487">
        <v>5.5</v>
      </c>
      <c r="BL28" s="487" t="s">
        <v>202</v>
      </c>
      <c r="BM28" s="468">
        <v>9.99</v>
      </c>
      <c r="BN28" s="316"/>
      <c r="BO28" s="316"/>
      <c r="BS28" s="381"/>
      <c r="BT28" s="381"/>
      <c r="BU28" s="381"/>
      <c r="BV28" s="381"/>
    </row>
    <row r="29" spans="1:74" ht="44.45" customHeight="1">
      <c r="B29" s="176" t="s">
        <v>247</v>
      </c>
      <c r="C29" s="379" t="s">
        <v>248</v>
      </c>
      <c r="D29" s="477" t="s">
        <v>106</v>
      </c>
      <c r="E29" s="464" t="s">
        <v>260</v>
      </c>
      <c r="F29" s="184">
        <v>6</v>
      </c>
      <c r="G29" s="465">
        <v>812257015948</v>
      </c>
      <c r="H29" s="465"/>
      <c r="I29" s="173" t="s">
        <v>249</v>
      </c>
      <c r="J29" s="178">
        <v>16.5</v>
      </c>
      <c r="K29" s="178">
        <v>6.5</v>
      </c>
      <c r="L29" s="178">
        <v>15.25</v>
      </c>
      <c r="M29" s="185">
        <f t="shared" si="0"/>
        <v>0.94650607638888884</v>
      </c>
      <c r="N29" s="478">
        <v>4.5</v>
      </c>
      <c r="O29" s="178">
        <v>17.25</v>
      </c>
      <c r="P29" s="178">
        <v>39.25</v>
      </c>
      <c r="Q29" s="178">
        <v>15.5</v>
      </c>
      <c r="R29" s="185">
        <f t="shared" si="1"/>
        <v>6.0731879340277777</v>
      </c>
      <c r="S29" s="178">
        <f t="shared" si="7"/>
        <v>28</v>
      </c>
      <c r="T29" s="179">
        <v>9503000073</v>
      </c>
      <c r="U29" s="180" t="s">
        <v>197</v>
      </c>
      <c r="V29" s="181" t="s">
        <v>198</v>
      </c>
      <c r="W29" s="181">
        <v>0</v>
      </c>
      <c r="X29" s="173" t="s">
        <v>199</v>
      </c>
      <c r="Y29" s="182" t="e">
        <f>(ROUND((#REF!/R29),0))*F29</f>
        <v>#REF!</v>
      </c>
      <c r="Z29" s="182" t="e">
        <f>(ROUND(#REF!/R29,0))*F29</f>
        <v>#REF!</v>
      </c>
      <c r="AA29" s="182" t="e">
        <f>(ROUND(#REF!/R29,0))*F29</f>
        <v>#REF!</v>
      </c>
      <c r="AB29" s="182" t="e">
        <f>(ROUND(#REF!/R29,0))*F29</f>
        <v>#REF!</v>
      </c>
      <c r="AC29" s="192"/>
      <c r="AD29" s="192" t="s">
        <v>829</v>
      </c>
      <c r="AG29" s="315" t="s">
        <v>261</v>
      </c>
      <c r="AH29" s="315"/>
      <c r="AI29" s="479" t="s">
        <v>262</v>
      </c>
      <c r="AJ29" s="180" t="s">
        <v>200</v>
      </c>
      <c r="AK29" s="183">
        <v>48</v>
      </c>
      <c r="AL29" s="183">
        <v>125</v>
      </c>
      <c r="AM29" s="459">
        <v>1</v>
      </c>
      <c r="AN29" s="283">
        <f t="shared" si="2"/>
        <v>16.75</v>
      </c>
      <c r="AO29" s="283">
        <f t="shared" si="3"/>
        <v>6.75</v>
      </c>
      <c r="AP29" s="283">
        <f t="shared" si="3"/>
        <v>15.5</v>
      </c>
      <c r="AQ29" s="185">
        <f t="shared" si="4"/>
        <v>1.01416015625</v>
      </c>
      <c r="AR29" s="283">
        <f t="shared" si="5"/>
        <v>4.7250000000000005</v>
      </c>
      <c r="AS29" s="185" t="s">
        <v>201</v>
      </c>
      <c r="AT29" s="428">
        <v>4</v>
      </c>
      <c r="AU29" s="282" t="s">
        <v>252</v>
      </c>
      <c r="AV29" s="180" t="s">
        <v>207</v>
      </c>
      <c r="AW29" s="185" t="s">
        <v>1369</v>
      </c>
      <c r="AX29" s="185" t="s">
        <v>1369</v>
      </c>
      <c r="BK29" s="467" t="s">
        <v>202</v>
      </c>
      <c r="BL29" s="468">
        <v>29.95</v>
      </c>
      <c r="BM29" s="467">
        <v>49.95</v>
      </c>
      <c r="BN29" s="316"/>
      <c r="BO29" s="316"/>
      <c r="BS29" s="381"/>
      <c r="BT29" s="381"/>
      <c r="BU29" s="381"/>
      <c r="BV29" s="381"/>
    </row>
    <row r="30" spans="1:74" ht="45" customHeight="1">
      <c r="A30" s="314"/>
      <c r="B30" s="176" t="s">
        <v>247</v>
      </c>
      <c r="C30" s="379" t="s">
        <v>248</v>
      </c>
      <c r="D30" s="477" t="s">
        <v>106</v>
      </c>
      <c r="E30" s="464" t="s">
        <v>114</v>
      </c>
      <c r="F30" s="184">
        <v>6</v>
      </c>
      <c r="G30" s="465">
        <v>812257015948</v>
      </c>
      <c r="H30" s="465"/>
      <c r="I30" s="173" t="s">
        <v>249</v>
      </c>
      <c r="J30" s="178">
        <v>8</v>
      </c>
      <c r="K30" s="178">
        <v>4.5</v>
      </c>
      <c r="L30" s="178">
        <v>5.5</v>
      </c>
      <c r="M30" s="185">
        <f t="shared" si="0"/>
        <v>0.11458333333333333</v>
      </c>
      <c r="N30" s="478">
        <v>2.75</v>
      </c>
      <c r="O30" s="178">
        <v>16.5</v>
      </c>
      <c r="P30" s="178">
        <v>4.75</v>
      </c>
      <c r="Q30" s="178">
        <v>16.5</v>
      </c>
      <c r="R30" s="185">
        <f t="shared" si="1"/>
        <v>0.74837239583333337</v>
      </c>
      <c r="S30" s="178">
        <f t="shared" si="7"/>
        <v>17.5</v>
      </c>
      <c r="T30" s="179">
        <v>9503000073</v>
      </c>
      <c r="U30" s="180" t="s">
        <v>197</v>
      </c>
      <c r="V30" s="181" t="s">
        <v>198</v>
      </c>
      <c r="W30" s="181">
        <v>0</v>
      </c>
      <c r="X30" s="173" t="s">
        <v>199</v>
      </c>
      <c r="Y30" s="182" t="e">
        <f>(ROUND((#REF!/R30),0))*F30</f>
        <v>#REF!</v>
      </c>
      <c r="Z30" s="182" t="e">
        <f>(ROUND(#REF!/R30,0))*F30</f>
        <v>#REF!</v>
      </c>
      <c r="AA30" s="182" t="e">
        <f>(ROUND(#REF!/R30,0))*F30</f>
        <v>#REF!</v>
      </c>
      <c r="AB30" s="182" t="e">
        <f>(ROUND(#REF!/R30,0))*F30</f>
        <v>#REF!</v>
      </c>
      <c r="AC30" s="192"/>
      <c r="AD30" s="192" t="s">
        <v>829</v>
      </c>
      <c r="AG30" s="315" t="s">
        <v>263</v>
      </c>
      <c r="AH30" s="315"/>
      <c r="AI30" s="479" t="s">
        <v>264</v>
      </c>
      <c r="AJ30" s="180" t="s">
        <v>200</v>
      </c>
      <c r="AK30" s="183">
        <v>48</v>
      </c>
      <c r="AL30" s="183">
        <v>125</v>
      </c>
      <c r="AM30" s="459">
        <v>1</v>
      </c>
      <c r="AN30" s="283">
        <f t="shared" si="2"/>
        <v>8.25</v>
      </c>
      <c r="AO30" s="283">
        <f t="shared" si="3"/>
        <v>4.75</v>
      </c>
      <c r="AP30" s="283">
        <f t="shared" si="3"/>
        <v>5.75</v>
      </c>
      <c r="AQ30" s="185">
        <f t="shared" si="4"/>
        <v>0.1303982204861111</v>
      </c>
      <c r="AR30" s="283">
        <f t="shared" si="5"/>
        <v>2.8875000000000002</v>
      </c>
      <c r="AS30" s="185" t="s">
        <v>201</v>
      </c>
      <c r="AT30" s="428">
        <v>2</v>
      </c>
      <c r="AU30" s="282" t="s">
        <v>252</v>
      </c>
      <c r="AV30" s="180" t="s">
        <v>207</v>
      </c>
      <c r="AW30" s="185" t="s">
        <v>1369</v>
      </c>
      <c r="AX30" s="185" t="s">
        <v>1369</v>
      </c>
      <c r="BK30" s="467" t="s">
        <v>202</v>
      </c>
      <c r="BL30" s="468">
        <v>29.95</v>
      </c>
      <c r="BM30" s="467">
        <v>49.95</v>
      </c>
      <c r="BN30" s="316"/>
      <c r="BO30" s="316"/>
      <c r="BS30" s="381"/>
      <c r="BT30" s="381"/>
      <c r="BU30" s="381"/>
      <c r="BV30" s="381"/>
    </row>
    <row r="31" spans="1:74" ht="45" customHeight="1">
      <c r="B31" s="176" t="s">
        <v>247</v>
      </c>
      <c r="C31" s="379" t="s">
        <v>248</v>
      </c>
      <c r="D31" s="477" t="s">
        <v>446</v>
      </c>
      <c r="E31" s="493" t="s">
        <v>447</v>
      </c>
      <c r="F31" s="184">
        <v>4</v>
      </c>
      <c r="G31" s="465">
        <v>812257017843</v>
      </c>
      <c r="H31" s="465"/>
      <c r="I31" s="173" t="s">
        <v>249</v>
      </c>
      <c r="J31" s="178">
        <v>15.75</v>
      </c>
      <c r="K31" s="178">
        <v>5.75</v>
      </c>
      <c r="L31" s="178">
        <v>12</v>
      </c>
      <c r="M31" s="185">
        <f t="shared" si="0"/>
        <v>0.62890625</v>
      </c>
      <c r="N31" s="478">
        <v>2.65</v>
      </c>
      <c r="O31" s="178">
        <v>24</v>
      </c>
      <c r="P31" s="178">
        <v>17</v>
      </c>
      <c r="Q31" s="178">
        <v>13</v>
      </c>
      <c r="R31" s="185">
        <f t="shared" si="1"/>
        <v>3.0694444444444446</v>
      </c>
      <c r="S31" s="178">
        <v>12.25</v>
      </c>
      <c r="T31" s="179">
        <v>9503000073</v>
      </c>
      <c r="U31" s="180" t="s">
        <v>197</v>
      </c>
      <c r="V31" s="181" t="s">
        <v>198</v>
      </c>
      <c r="W31" s="181">
        <v>0</v>
      </c>
      <c r="X31" s="173" t="s">
        <v>199</v>
      </c>
      <c r="Y31" s="182" t="e">
        <f>(ROUND((#REF!/R31),0))*F31</f>
        <v>#REF!</v>
      </c>
      <c r="Z31" s="182" t="e">
        <f>(ROUND(#REF!/R31,0))*F31</f>
        <v>#REF!</v>
      </c>
      <c r="AA31" s="182" t="e">
        <f>(ROUND(#REF!/R31,0))*F31</f>
        <v>#REF!</v>
      </c>
      <c r="AB31" s="182" t="e">
        <f>(ROUND(#REF!/R31,0))*F31</f>
        <v>#REF!</v>
      </c>
      <c r="AC31" s="192"/>
      <c r="AD31" s="192" t="s">
        <v>829</v>
      </c>
      <c r="AG31" s="186" t="s">
        <v>1464</v>
      </c>
      <c r="AH31" s="315" t="s">
        <v>250</v>
      </c>
      <c r="AI31" s="479" t="s">
        <v>251</v>
      </c>
      <c r="AJ31" s="180" t="s">
        <v>200</v>
      </c>
      <c r="AK31" s="183">
        <v>48</v>
      </c>
      <c r="AL31" s="183">
        <v>125</v>
      </c>
      <c r="AM31" s="459">
        <v>1</v>
      </c>
      <c r="AN31" s="283">
        <f t="shared" si="2"/>
        <v>16</v>
      </c>
      <c r="AO31" s="283">
        <f t="shared" si="3"/>
        <v>6</v>
      </c>
      <c r="AP31" s="283">
        <f t="shared" si="3"/>
        <v>12.25</v>
      </c>
      <c r="AQ31" s="185">
        <f t="shared" si="4"/>
        <v>0.68055555555555558</v>
      </c>
      <c r="AR31" s="283">
        <f t="shared" si="5"/>
        <v>2.7825000000000002</v>
      </c>
      <c r="AS31" s="185" t="s">
        <v>201</v>
      </c>
      <c r="AT31" s="428">
        <v>4</v>
      </c>
      <c r="AU31" s="282" t="s">
        <v>252</v>
      </c>
      <c r="AV31" s="180" t="s">
        <v>207</v>
      </c>
      <c r="AW31" s="185" t="s">
        <v>1369</v>
      </c>
      <c r="AX31" s="185" t="s">
        <v>1369</v>
      </c>
      <c r="BK31" s="467" t="s">
        <v>202</v>
      </c>
      <c r="BL31" s="487">
        <v>24.95</v>
      </c>
      <c r="BM31" s="467">
        <v>39.950000000000003</v>
      </c>
      <c r="BN31" s="316"/>
      <c r="BO31" s="316"/>
      <c r="BS31" s="381"/>
      <c r="BT31" s="381"/>
      <c r="BU31" s="381"/>
      <c r="BV31" s="381"/>
    </row>
    <row r="32" spans="1:74" ht="45" customHeight="1">
      <c r="B32" s="176" t="s">
        <v>208</v>
      </c>
      <c r="C32" s="379" t="s">
        <v>208</v>
      </c>
      <c r="D32" s="480" t="s">
        <v>117</v>
      </c>
      <c r="E32" s="481" t="s">
        <v>118</v>
      </c>
      <c r="F32" s="183">
        <v>6</v>
      </c>
      <c r="G32" s="474">
        <v>812257014057</v>
      </c>
      <c r="I32" s="177" t="s">
        <v>211</v>
      </c>
      <c r="J32" s="178">
        <v>4</v>
      </c>
      <c r="K32" s="178">
        <v>1</v>
      </c>
      <c r="L32" s="178">
        <v>7</v>
      </c>
      <c r="M32" s="185">
        <f t="shared" si="0"/>
        <v>1.6203703703703703E-2</v>
      </c>
      <c r="N32" s="478">
        <v>0.25</v>
      </c>
      <c r="O32" s="178">
        <v>8</v>
      </c>
      <c r="P32" s="178">
        <v>7</v>
      </c>
      <c r="Q32" s="178">
        <v>6</v>
      </c>
      <c r="R32" s="185">
        <f t="shared" si="1"/>
        <v>0.19444444444444445</v>
      </c>
      <c r="S32" s="178">
        <f t="shared" ref="S32:S44" si="8">SUM(N32*F32)+1</f>
        <v>2.5</v>
      </c>
      <c r="T32" s="179">
        <v>8525804000</v>
      </c>
      <c r="U32" s="180" t="s">
        <v>212</v>
      </c>
      <c r="V32" s="181" t="s">
        <v>198</v>
      </c>
      <c r="W32" s="181">
        <v>0</v>
      </c>
      <c r="X32" s="180" t="s">
        <v>213</v>
      </c>
      <c r="Y32" s="182" t="e">
        <f>(ROUND((#REF!/R32),0))*F32</f>
        <v>#REF!</v>
      </c>
      <c r="Z32" s="182" t="e">
        <f>(ROUND(#REF!/R32,0))*F32</f>
        <v>#REF!</v>
      </c>
      <c r="AA32" s="182" t="e">
        <f>(ROUND(#REF!/R32,0))*F32</f>
        <v>#REF!</v>
      </c>
      <c r="AB32" s="182" t="e">
        <f>(ROUND(#REF!/R32,0))*F32</f>
        <v>#REF!</v>
      </c>
      <c r="AC32" s="192"/>
      <c r="AD32" s="192" t="s">
        <v>829</v>
      </c>
      <c r="AG32" s="315" t="s">
        <v>265</v>
      </c>
      <c r="AH32" s="315" t="s">
        <v>265</v>
      </c>
      <c r="AI32" s="479" t="s">
        <v>266</v>
      </c>
      <c r="AJ32" s="180" t="s">
        <v>200</v>
      </c>
      <c r="AK32" s="183">
        <v>48</v>
      </c>
      <c r="AL32" s="183">
        <v>125</v>
      </c>
      <c r="AM32" s="459">
        <v>1</v>
      </c>
      <c r="AN32" s="283">
        <f t="shared" si="2"/>
        <v>4.25</v>
      </c>
      <c r="AO32" s="283">
        <f t="shared" si="3"/>
        <v>1.25</v>
      </c>
      <c r="AP32" s="283">
        <f t="shared" si="3"/>
        <v>7.25</v>
      </c>
      <c r="AQ32" s="185">
        <f t="shared" si="4"/>
        <v>2.2289134837962962E-2</v>
      </c>
      <c r="AR32" s="283">
        <f t="shared" si="5"/>
        <v>0.26250000000000001</v>
      </c>
      <c r="AS32" s="180" t="s">
        <v>207</v>
      </c>
      <c r="AT32" s="183"/>
      <c r="AU32" s="177"/>
      <c r="AV32" s="180" t="s">
        <v>207</v>
      </c>
      <c r="AW32" s="185" t="s">
        <v>1369</v>
      </c>
      <c r="AX32" s="185" t="s">
        <v>1369</v>
      </c>
      <c r="BK32" s="467" t="s">
        <v>202</v>
      </c>
      <c r="BL32" s="467">
        <v>16.95</v>
      </c>
      <c r="BM32" s="467">
        <v>24.95</v>
      </c>
      <c r="BN32" s="316"/>
      <c r="BO32" s="316"/>
      <c r="BS32" s="381"/>
      <c r="BT32" s="381"/>
      <c r="BU32" s="381"/>
      <c r="BV32" s="381"/>
    </row>
    <row r="33" spans="1:74" ht="45" customHeight="1">
      <c r="B33" s="176" t="s">
        <v>208</v>
      </c>
      <c r="C33" s="379" t="s">
        <v>208</v>
      </c>
      <c r="D33" s="480" t="s">
        <v>119</v>
      </c>
      <c r="E33" s="481" t="s">
        <v>267</v>
      </c>
      <c r="F33" s="183">
        <v>6</v>
      </c>
      <c r="G33" s="474">
        <v>812257014200</v>
      </c>
      <c r="I33" s="177" t="s">
        <v>211</v>
      </c>
      <c r="J33" s="178">
        <v>4</v>
      </c>
      <c r="K33" s="178">
        <v>1</v>
      </c>
      <c r="L33" s="178">
        <v>7</v>
      </c>
      <c r="M33" s="185">
        <f t="shared" si="0"/>
        <v>1.6203703703703703E-2</v>
      </c>
      <c r="N33" s="478">
        <v>0.25</v>
      </c>
      <c r="O33" s="178">
        <v>8</v>
      </c>
      <c r="P33" s="178">
        <v>7</v>
      </c>
      <c r="Q33" s="178">
        <v>6</v>
      </c>
      <c r="R33" s="185">
        <f t="shared" si="1"/>
        <v>0.19444444444444445</v>
      </c>
      <c r="S33" s="178">
        <f t="shared" si="8"/>
        <v>2.5</v>
      </c>
      <c r="T33" s="179">
        <v>8525804000</v>
      </c>
      <c r="U33" s="180" t="s">
        <v>212</v>
      </c>
      <c r="V33" s="181" t="s">
        <v>198</v>
      </c>
      <c r="W33" s="181">
        <v>0</v>
      </c>
      <c r="X33" s="180" t="s">
        <v>213</v>
      </c>
      <c r="Y33" s="182" t="e">
        <f>(ROUND((#REF!/R33),0))*F33</f>
        <v>#REF!</v>
      </c>
      <c r="Z33" s="182" t="e">
        <f>(ROUND(#REF!/R33,0))*F33</f>
        <v>#REF!</v>
      </c>
      <c r="AA33" s="182" t="e">
        <f>(ROUND(#REF!/R33,0))*F33</f>
        <v>#REF!</v>
      </c>
      <c r="AB33" s="182" t="e">
        <f>(ROUND(#REF!/R33,0))*F33</f>
        <v>#REF!</v>
      </c>
      <c r="AC33" s="192"/>
      <c r="AD33" s="192" t="s">
        <v>829</v>
      </c>
      <c r="AG33" s="315" t="s">
        <v>268</v>
      </c>
      <c r="AH33" s="315" t="s">
        <v>268</v>
      </c>
      <c r="AI33" s="479" t="s">
        <v>269</v>
      </c>
      <c r="AJ33" s="180" t="s">
        <v>200</v>
      </c>
      <c r="AK33" s="183">
        <v>48</v>
      </c>
      <c r="AL33" s="183">
        <v>125</v>
      </c>
      <c r="AM33" s="459">
        <v>1</v>
      </c>
      <c r="AN33" s="283">
        <f t="shared" si="2"/>
        <v>4.25</v>
      </c>
      <c r="AO33" s="283">
        <f t="shared" si="3"/>
        <v>1.25</v>
      </c>
      <c r="AP33" s="283">
        <f t="shared" si="3"/>
        <v>7.25</v>
      </c>
      <c r="AQ33" s="185">
        <f t="shared" si="4"/>
        <v>2.2289134837962962E-2</v>
      </c>
      <c r="AR33" s="283">
        <f t="shared" si="5"/>
        <v>0.26250000000000001</v>
      </c>
      <c r="AS33" s="180" t="s">
        <v>207</v>
      </c>
      <c r="AT33" s="183"/>
      <c r="AU33" s="177"/>
      <c r="AV33" s="180" t="s">
        <v>207</v>
      </c>
      <c r="AW33" s="185" t="s">
        <v>1369</v>
      </c>
      <c r="AX33" s="185" t="s">
        <v>1369</v>
      </c>
      <c r="BK33" s="467" t="s">
        <v>202</v>
      </c>
      <c r="BL33" s="487">
        <v>79.95</v>
      </c>
      <c r="BM33" s="467">
        <v>149.94999999999999</v>
      </c>
      <c r="BN33" s="316"/>
      <c r="BO33" s="316"/>
      <c r="BS33" s="381"/>
      <c r="BT33" s="381"/>
      <c r="BU33" s="381"/>
      <c r="BV33" s="381"/>
    </row>
    <row r="34" spans="1:74" ht="45" customHeight="1">
      <c r="B34" s="176" t="s">
        <v>208</v>
      </c>
      <c r="C34" s="379" t="s">
        <v>208</v>
      </c>
      <c r="D34" s="480" t="s">
        <v>270</v>
      </c>
      <c r="E34" s="481" t="s">
        <v>271</v>
      </c>
      <c r="F34" s="183">
        <v>8</v>
      </c>
      <c r="G34" s="474">
        <v>812257014064</v>
      </c>
      <c r="I34" s="177" t="s">
        <v>211</v>
      </c>
      <c r="J34" s="178">
        <v>9</v>
      </c>
      <c r="K34" s="178">
        <v>1</v>
      </c>
      <c r="L34" s="178">
        <v>6</v>
      </c>
      <c r="M34" s="185">
        <f t="shared" si="0"/>
        <v>3.125E-2</v>
      </c>
      <c r="N34" s="478">
        <v>0.5</v>
      </c>
      <c r="O34" s="178">
        <v>8.25</v>
      </c>
      <c r="P34" s="178">
        <v>20.5</v>
      </c>
      <c r="Q34" s="178">
        <v>6.75</v>
      </c>
      <c r="R34" s="185">
        <f t="shared" si="1"/>
        <v>0.66064453125</v>
      </c>
      <c r="S34" s="178">
        <f t="shared" si="8"/>
        <v>5</v>
      </c>
      <c r="T34" s="179">
        <v>8525804000</v>
      </c>
      <c r="U34" s="180" t="s">
        <v>212</v>
      </c>
      <c r="V34" s="181" t="s">
        <v>198</v>
      </c>
      <c r="W34" s="181">
        <v>0</v>
      </c>
      <c r="X34" s="180" t="s">
        <v>213</v>
      </c>
      <c r="Y34" s="182" t="e">
        <f>(ROUND((#REF!/R34),0))*F34</f>
        <v>#REF!</v>
      </c>
      <c r="Z34" s="182" t="e">
        <f>(ROUND(#REF!/R34,0))*F34</f>
        <v>#REF!</v>
      </c>
      <c r="AA34" s="182" t="e">
        <f>(ROUND(#REF!/R34,0))*F34</f>
        <v>#REF!</v>
      </c>
      <c r="AB34" s="182" t="e">
        <f>(ROUND(#REF!/R34,0))*F34</f>
        <v>#REF!</v>
      </c>
      <c r="AC34" s="192"/>
      <c r="AD34" s="192" t="s">
        <v>829</v>
      </c>
      <c r="AG34" s="315" t="s">
        <v>272</v>
      </c>
      <c r="AH34" s="315" t="s">
        <v>272</v>
      </c>
      <c r="AI34" s="174" t="s">
        <v>273</v>
      </c>
      <c r="AJ34" s="180" t="s">
        <v>200</v>
      </c>
      <c r="AK34" s="183">
        <v>48</v>
      </c>
      <c r="AL34" s="183">
        <v>125</v>
      </c>
      <c r="AM34" s="459">
        <v>1</v>
      </c>
      <c r="AN34" s="283">
        <f t="shared" si="2"/>
        <v>9.25</v>
      </c>
      <c r="AO34" s="283">
        <f t="shared" si="3"/>
        <v>1.25</v>
      </c>
      <c r="AP34" s="283">
        <f t="shared" si="3"/>
        <v>6.25</v>
      </c>
      <c r="AQ34" s="185">
        <f t="shared" si="4"/>
        <v>4.1820384837962965E-2</v>
      </c>
      <c r="AR34" s="283">
        <f t="shared" si="5"/>
        <v>0.52500000000000002</v>
      </c>
      <c r="AS34" s="180" t="s">
        <v>207</v>
      </c>
      <c r="AT34" s="183"/>
      <c r="AU34" s="177"/>
      <c r="AV34" s="180" t="s">
        <v>207</v>
      </c>
      <c r="AW34" s="185" t="s">
        <v>1369</v>
      </c>
      <c r="AX34" s="185" t="s">
        <v>1369</v>
      </c>
      <c r="BK34" s="467" t="s">
        <v>202</v>
      </c>
      <c r="BL34" s="468">
        <v>59.95</v>
      </c>
      <c r="BM34" s="467">
        <v>99.95</v>
      </c>
      <c r="BN34" s="316"/>
      <c r="BO34" s="316"/>
      <c r="BS34" s="381"/>
      <c r="BT34" s="381"/>
      <c r="BU34" s="381"/>
      <c r="BV34" s="381"/>
    </row>
    <row r="35" spans="1:74" ht="45" customHeight="1">
      <c r="B35" s="176" t="s">
        <v>208</v>
      </c>
      <c r="C35" s="379" t="s">
        <v>208</v>
      </c>
      <c r="D35" s="480" t="s">
        <v>120</v>
      </c>
      <c r="E35" s="481" t="s">
        <v>121</v>
      </c>
      <c r="F35" s="183">
        <v>6</v>
      </c>
      <c r="G35" s="474">
        <v>812257014071</v>
      </c>
      <c r="I35" s="177" t="s">
        <v>211</v>
      </c>
      <c r="J35" s="178">
        <v>9</v>
      </c>
      <c r="K35" s="178">
        <v>1</v>
      </c>
      <c r="L35" s="178">
        <v>6</v>
      </c>
      <c r="M35" s="185">
        <f t="shared" si="0"/>
        <v>3.125E-2</v>
      </c>
      <c r="N35" s="478">
        <v>0.5</v>
      </c>
      <c r="O35" s="178">
        <v>10</v>
      </c>
      <c r="P35" s="178">
        <v>7</v>
      </c>
      <c r="Q35" s="178">
        <v>7</v>
      </c>
      <c r="R35" s="185">
        <f t="shared" si="1"/>
        <v>0.28356481481481483</v>
      </c>
      <c r="S35" s="178">
        <f t="shared" si="8"/>
        <v>4</v>
      </c>
      <c r="T35" s="179">
        <v>8525804000</v>
      </c>
      <c r="U35" s="180" t="s">
        <v>212</v>
      </c>
      <c r="V35" s="181" t="s">
        <v>198</v>
      </c>
      <c r="W35" s="181">
        <v>0</v>
      </c>
      <c r="X35" s="180" t="s">
        <v>213</v>
      </c>
      <c r="Y35" s="182" t="e">
        <f>(ROUND((#REF!/R35),0))*F35</f>
        <v>#REF!</v>
      </c>
      <c r="Z35" s="182" t="e">
        <f>(ROUND(#REF!/R35,0))*F35</f>
        <v>#REF!</v>
      </c>
      <c r="AA35" s="182" t="e">
        <f>(ROUND(#REF!/R35,0))*F35</f>
        <v>#REF!</v>
      </c>
      <c r="AB35" s="182" t="e">
        <f>(ROUND(#REF!/R35,0))*F35</f>
        <v>#REF!</v>
      </c>
      <c r="AC35" s="192"/>
      <c r="AD35" s="192" t="s">
        <v>829</v>
      </c>
      <c r="AG35" s="315" t="s">
        <v>274</v>
      </c>
      <c r="AH35" s="315" t="s">
        <v>274</v>
      </c>
      <c r="AI35" s="479" t="s">
        <v>275</v>
      </c>
      <c r="AJ35" s="180" t="s">
        <v>200</v>
      </c>
      <c r="AK35" s="183">
        <v>48</v>
      </c>
      <c r="AL35" s="183">
        <v>125</v>
      </c>
      <c r="AM35" s="459">
        <v>1</v>
      </c>
      <c r="AN35" s="283">
        <f t="shared" si="2"/>
        <v>9.25</v>
      </c>
      <c r="AO35" s="283">
        <f t="shared" si="3"/>
        <v>1.25</v>
      </c>
      <c r="AP35" s="283">
        <f t="shared" si="3"/>
        <v>6.25</v>
      </c>
      <c r="AQ35" s="185">
        <f t="shared" si="4"/>
        <v>4.1820384837962965E-2</v>
      </c>
      <c r="AR35" s="283">
        <f t="shared" si="5"/>
        <v>0.52500000000000002</v>
      </c>
      <c r="AS35" s="180" t="s">
        <v>207</v>
      </c>
      <c r="AT35" s="183"/>
      <c r="AU35" s="177"/>
      <c r="AV35" s="180" t="s">
        <v>207</v>
      </c>
      <c r="AW35" s="185" t="s">
        <v>1369</v>
      </c>
      <c r="AX35" s="185" t="s">
        <v>1369</v>
      </c>
      <c r="BK35" s="487"/>
      <c r="BL35" s="487"/>
      <c r="BM35" s="468">
        <v>9.99</v>
      </c>
      <c r="BN35" s="381"/>
      <c r="BO35" s="381"/>
      <c r="BP35" s="381"/>
      <c r="BQ35" s="381"/>
      <c r="BR35" s="381"/>
      <c r="BS35" s="381"/>
      <c r="BT35" s="381"/>
      <c r="BU35" s="381"/>
      <c r="BV35" s="381"/>
    </row>
    <row r="36" spans="1:74" ht="45" customHeight="1">
      <c r="B36" s="176" t="s">
        <v>208</v>
      </c>
      <c r="C36" s="379" t="s">
        <v>208</v>
      </c>
      <c r="D36" s="480" t="s">
        <v>122</v>
      </c>
      <c r="E36" s="481" t="s">
        <v>123</v>
      </c>
      <c r="F36" s="183">
        <v>6</v>
      </c>
      <c r="G36" s="474">
        <v>812257014088</v>
      </c>
      <c r="I36" s="177" t="s">
        <v>211</v>
      </c>
      <c r="J36" s="178">
        <v>9</v>
      </c>
      <c r="K36" s="178">
        <v>1</v>
      </c>
      <c r="L36" s="178">
        <v>6</v>
      </c>
      <c r="M36" s="185">
        <f t="shared" si="0"/>
        <v>3.125E-2</v>
      </c>
      <c r="N36" s="478">
        <v>0.5</v>
      </c>
      <c r="O36" s="178">
        <v>10</v>
      </c>
      <c r="P36" s="178">
        <v>7</v>
      </c>
      <c r="Q36" s="178">
        <v>7</v>
      </c>
      <c r="R36" s="185">
        <f t="shared" si="1"/>
        <v>0.28356481481481483</v>
      </c>
      <c r="S36" s="178">
        <f t="shared" si="8"/>
        <v>4</v>
      </c>
      <c r="T36" s="179">
        <v>8525804000</v>
      </c>
      <c r="U36" s="180" t="s">
        <v>212</v>
      </c>
      <c r="V36" s="181" t="s">
        <v>198</v>
      </c>
      <c r="W36" s="181">
        <v>0</v>
      </c>
      <c r="X36" s="180" t="s">
        <v>213</v>
      </c>
      <c r="Y36" s="182" t="e">
        <f>(ROUND((#REF!/R36),0))*F36</f>
        <v>#REF!</v>
      </c>
      <c r="Z36" s="182" t="e">
        <f>(ROUND(#REF!/R36,0))*F36</f>
        <v>#REF!</v>
      </c>
      <c r="AA36" s="182" t="e">
        <f>(ROUND(#REF!/R36,0))*F36</f>
        <v>#REF!</v>
      </c>
      <c r="AB36" s="182" t="e">
        <f>(ROUND(#REF!/R36,0))*F36</f>
        <v>#REF!</v>
      </c>
      <c r="AC36" s="192"/>
      <c r="AD36" s="192" t="s">
        <v>829</v>
      </c>
      <c r="AG36" s="315" t="s">
        <v>276</v>
      </c>
      <c r="AH36" s="315" t="s">
        <v>276</v>
      </c>
      <c r="AI36" s="488"/>
      <c r="AJ36" s="180" t="s">
        <v>200</v>
      </c>
      <c r="AK36" s="183">
        <v>48</v>
      </c>
      <c r="AL36" s="183">
        <v>125</v>
      </c>
      <c r="AM36" s="459">
        <v>1</v>
      </c>
      <c r="AN36" s="283">
        <f t="shared" si="2"/>
        <v>9.25</v>
      </c>
      <c r="AO36" s="283">
        <f t="shared" ref="AO36:AP66" si="9">SUM(K36+0.25)</f>
        <v>1.25</v>
      </c>
      <c r="AP36" s="283">
        <f t="shared" si="9"/>
        <v>6.25</v>
      </c>
      <c r="AQ36" s="185">
        <f t="shared" si="4"/>
        <v>4.1820384837962965E-2</v>
      </c>
      <c r="AR36" s="283">
        <f t="shared" ref="AR36:AR66" si="10">SUM(N36*1.05)</f>
        <v>0.52500000000000002</v>
      </c>
      <c r="AS36" s="180" t="s">
        <v>207</v>
      </c>
      <c r="AT36" s="183"/>
      <c r="AU36" s="177"/>
      <c r="AV36" s="180" t="s">
        <v>207</v>
      </c>
      <c r="AW36" s="185" t="s">
        <v>1369</v>
      </c>
      <c r="AX36" s="185" t="s">
        <v>1369</v>
      </c>
      <c r="BK36" s="467" t="s">
        <v>202</v>
      </c>
      <c r="BL36" s="468">
        <v>39.950000000000003</v>
      </c>
      <c r="BM36" s="467">
        <v>59.95</v>
      </c>
      <c r="BN36" s="316"/>
      <c r="BO36" s="316"/>
      <c r="BS36" s="381"/>
      <c r="BT36" s="381"/>
      <c r="BU36" s="381"/>
      <c r="BV36" s="381"/>
    </row>
    <row r="37" spans="1:74" ht="45" customHeight="1">
      <c r="B37" s="176" t="s">
        <v>208</v>
      </c>
      <c r="C37" s="379" t="s">
        <v>208</v>
      </c>
      <c r="D37" s="480" t="s">
        <v>124</v>
      </c>
      <c r="E37" s="481" t="s">
        <v>125</v>
      </c>
      <c r="F37" s="183">
        <v>6</v>
      </c>
      <c r="G37" s="474">
        <v>812257014095</v>
      </c>
      <c r="I37" s="177" t="s">
        <v>211</v>
      </c>
      <c r="J37" s="178">
        <v>9</v>
      </c>
      <c r="K37" s="178">
        <v>2.25</v>
      </c>
      <c r="L37" s="178">
        <v>7</v>
      </c>
      <c r="M37" s="185">
        <f t="shared" si="0"/>
        <v>8.203125E-2</v>
      </c>
      <c r="N37" s="478">
        <v>0.25</v>
      </c>
      <c r="O37" s="178">
        <v>10</v>
      </c>
      <c r="P37" s="178">
        <v>14.5</v>
      </c>
      <c r="Q37" s="178">
        <v>8</v>
      </c>
      <c r="R37" s="185">
        <f t="shared" si="1"/>
        <v>0.67129629629629628</v>
      </c>
      <c r="S37" s="178">
        <f t="shared" si="8"/>
        <v>2.5</v>
      </c>
      <c r="T37" s="179">
        <v>8525804000</v>
      </c>
      <c r="U37" s="180" t="s">
        <v>212</v>
      </c>
      <c r="V37" s="181" t="s">
        <v>198</v>
      </c>
      <c r="W37" s="181">
        <v>0</v>
      </c>
      <c r="X37" s="180" t="s">
        <v>213</v>
      </c>
      <c r="Y37" s="182" t="e">
        <f>(ROUND((#REF!/R37),0))*F37</f>
        <v>#REF!</v>
      </c>
      <c r="Z37" s="182" t="e">
        <f>(ROUND(#REF!/R37,0))*F37</f>
        <v>#REF!</v>
      </c>
      <c r="AA37" s="182" t="e">
        <f>(ROUND(#REF!/R37,0))*F37</f>
        <v>#REF!</v>
      </c>
      <c r="AB37" s="182" t="e">
        <f>(ROUND(#REF!/R37,0))*F37</f>
        <v>#REF!</v>
      </c>
      <c r="AC37" s="192"/>
      <c r="AD37" s="192" t="s">
        <v>829</v>
      </c>
      <c r="AG37" s="315" t="s">
        <v>277</v>
      </c>
      <c r="AH37" s="315" t="s">
        <v>277</v>
      </c>
      <c r="AI37" s="479" t="s">
        <v>278</v>
      </c>
      <c r="AJ37" s="180" t="s">
        <v>200</v>
      </c>
      <c r="AK37" s="183">
        <v>48</v>
      </c>
      <c r="AL37" s="183">
        <v>125</v>
      </c>
      <c r="AM37" s="459">
        <v>1</v>
      </c>
      <c r="AN37" s="283">
        <f t="shared" si="2"/>
        <v>9.25</v>
      </c>
      <c r="AO37" s="283">
        <f t="shared" si="9"/>
        <v>2.5</v>
      </c>
      <c r="AP37" s="283">
        <f t="shared" si="9"/>
        <v>7.25</v>
      </c>
      <c r="AQ37" s="185">
        <f t="shared" si="4"/>
        <v>9.702329282407407E-2</v>
      </c>
      <c r="AR37" s="283">
        <f t="shared" si="10"/>
        <v>0.26250000000000001</v>
      </c>
      <c r="AS37" s="180" t="s">
        <v>207</v>
      </c>
      <c r="AT37" s="183"/>
      <c r="AU37" s="177"/>
      <c r="AV37" s="180" t="s">
        <v>207</v>
      </c>
      <c r="AW37" s="185" t="s">
        <v>1369</v>
      </c>
      <c r="AX37" s="185" t="s">
        <v>1369</v>
      </c>
      <c r="AY37" s="482"/>
      <c r="AZ37" s="482"/>
      <c r="BA37" s="381"/>
      <c r="BB37" s="381"/>
      <c r="BC37" s="381"/>
      <c r="BD37" s="381"/>
      <c r="BE37" s="381"/>
      <c r="BF37" s="381"/>
      <c r="BG37" s="381"/>
      <c r="BH37" s="381"/>
      <c r="BI37" s="381"/>
      <c r="BJ37" s="381"/>
      <c r="BK37" s="487">
        <v>5.49</v>
      </c>
      <c r="BL37" s="487" t="s">
        <v>202</v>
      </c>
      <c r="BM37" s="494">
        <v>9.99</v>
      </c>
      <c r="BN37" s="381"/>
      <c r="BO37" s="381"/>
      <c r="BP37" s="381"/>
      <c r="BQ37" s="381"/>
      <c r="BR37" s="381"/>
      <c r="BS37" s="381"/>
      <c r="BT37" s="381"/>
      <c r="BU37" s="381"/>
      <c r="BV37" s="381"/>
    </row>
    <row r="38" spans="1:74" ht="45" customHeight="1">
      <c r="B38" s="176" t="s">
        <v>208</v>
      </c>
      <c r="C38" s="379" t="s">
        <v>208</v>
      </c>
      <c r="D38" s="480" t="s">
        <v>126</v>
      </c>
      <c r="E38" s="481" t="s">
        <v>279</v>
      </c>
      <c r="F38" s="183">
        <v>6</v>
      </c>
      <c r="G38" s="474">
        <v>812257014101</v>
      </c>
      <c r="I38" s="177" t="s">
        <v>211</v>
      </c>
      <c r="J38" s="178">
        <v>9</v>
      </c>
      <c r="K38" s="178">
        <v>2.25</v>
      </c>
      <c r="L38" s="178">
        <v>7</v>
      </c>
      <c r="M38" s="185">
        <f t="shared" si="0"/>
        <v>8.203125E-2</v>
      </c>
      <c r="N38" s="478">
        <v>0.5</v>
      </c>
      <c r="O38" s="178">
        <v>10</v>
      </c>
      <c r="P38" s="178">
        <v>14.5</v>
      </c>
      <c r="Q38" s="178">
        <v>8</v>
      </c>
      <c r="R38" s="185">
        <f t="shared" si="1"/>
        <v>0.67129629629629628</v>
      </c>
      <c r="S38" s="178">
        <f t="shared" si="8"/>
        <v>4</v>
      </c>
      <c r="T38" s="179">
        <v>8525804000</v>
      </c>
      <c r="U38" s="180" t="s">
        <v>212</v>
      </c>
      <c r="V38" s="181" t="s">
        <v>198</v>
      </c>
      <c r="W38" s="181">
        <v>0</v>
      </c>
      <c r="X38" s="180" t="s">
        <v>213</v>
      </c>
      <c r="Y38" s="182" t="e">
        <f>(ROUND((#REF!/R38),0))*F38</f>
        <v>#REF!</v>
      </c>
      <c r="Z38" s="182" t="e">
        <f>(ROUND(#REF!/R38,0))*F38</f>
        <v>#REF!</v>
      </c>
      <c r="AA38" s="182" t="e">
        <f>(ROUND(#REF!/R38,0))*F38</f>
        <v>#REF!</v>
      </c>
      <c r="AB38" s="182" t="e">
        <f>(ROUND(#REF!/R38,0))*F38</f>
        <v>#REF!</v>
      </c>
      <c r="AC38" s="192"/>
      <c r="AD38" s="192" t="s">
        <v>829</v>
      </c>
      <c r="AG38" s="315" t="s">
        <v>280</v>
      </c>
      <c r="AH38" s="315" t="s">
        <v>280</v>
      </c>
      <c r="AI38" s="479" t="s">
        <v>281</v>
      </c>
      <c r="AJ38" s="180" t="s">
        <v>200</v>
      </c>
      <c r="AK38" s="183">
        <v>48</v>
      </c>
      <c r="AL38" s="183">
        <v>125</v>
      </c>
      <c r="AM38" s="459">
        <v>1</v>
      </c>
      <c r="AN38" s="283">
        <f t="shared" si="2"/>
        <v>9.25</v>
      </c>
      <c r="AO38" s="283">
        <f t="shared" si="9"/>
        <v>2.5</v>
      </c>
      <c r="AP38" s="283">
        <f t="shared" si="9"/>
        <v>7.25</v>
      </c>
      <c r="AQ38" s="185">
        <f t="shared" si="4"/>
        <v>9.702329282407407E-2</v>
      </c>
      <c r="AR38" s="283">
        <f t="shared" si="10"/>
        <v>0.52500000000000002</v>
      </c>
      <c r="AS38" s="180" t="s">
        <v>207</v>
      </c>
      <c r="AT38" s="183"/>
      <c r="AU38" s="177"/>
      <c r="AV38" s="180" t="s">
        <v>207</v>
      </c>
      <c r="AW38" s="185" t="s">
        <v>1369</v>
      </c>
      <c r="AX38" s="185" t="s">
        <v>1369</v>
      </c>
      <c r="AY38" s="482"/>
      <c r="AZ38" s="482"/>
      <c r="BA38" s="381"/>
      <c r="BB38" s="381"/>
      <c r="BC38" s="381"/>
      <c r="BD38" s="381"/>
      <c r="BE38" s="381"/>
      <c r="BF38" s="381"/>
      <c r="BG38" s="381"/>
      <c r="BH38" s="381"/>
      <c r="BI38" s="381"/>
      <c r="BJ38" s="381"/>
      <c r="BK38" s="487">
        <v>5.49</v>
      </c>
      <c r="BL38" s="487" t="s">
        <v>202</v>
      </c>
      <c r="BM38" s="494">
        <v>9.99</v>
      </c>
      <c r="BN38" s="381"/>
      <c r="BO38" s="381"/>
      <c r="BP38" s="381"/>
      <c r="BQ38" s="381"/>
      <c r="BR38" s="381"/>
      <c r="BT38" s="454"/>
      <c r="BU38" s="381"/>
      <c r="BV38" s="381"/>
    </row>
    <row r="39" spans="1:74" ht="45" customHeight="1">
      <c r="B39" s="176" t="s">
        <v>208</v>
      </c>
      <c r="C39" s="379" t="s">
        <v>208</v>
      </c>
      <c r="D39" s="480" t="s">
        <v>127</v>
      </c>
      <c r="E39" s="481" t="s">
        <v>128</v>
      </c>
      <c r="F39" s="183">
        <v>6</v>
      </c>
      <c r="G39" s="474" t="s">
        <v>136</v>
      </c>
      <c r="H39" s="474" t="s">
        <v>136</v>
      </c>
      <c r="I39" s="177" t="s">
        <v>211</v>
      </c>
      <c r="J39" s="178">
        <v>9</v>
      </c>
      <c r="K39" s="178">
        <v>2.25</v>
      </c>
      <c r="L39" s="178">
        <v>7</v>
      </c>
      <c r="M39" s="185">
        <f t="shared" si="0"/>
        <v>8.203125E-2</v>
      </c>
      <c r="N39" s="478">
        <v>0.25</v>
      </c>
      <c r="O39" s="178">
        <v>10</v>
      </c>
      <c r="P39" s="178">
        <v>14.5</v>
      </c>
      <c r="Q39" s="178">
        <v>8</v>
      </c>
      <c r="R39" s="185">
        <f t="shared" si="1"/>
        <v>0.67129629629629628</v>
      </c>
      <c r="S39" s="178">
        <f t="shared" si="8"/>
        <v>2.5</v>
      </c>
      <c r="T39" s="179">
        <v>8525804000</v>
      </c>
      <c r="U39" s="180" t="s">
        <v>212</v>
      </c>
      <c r="V39" s="181" t="s">
        <v>198</v>
      </c>
      <c r="W39" s="181">
        <v>0</v>
      </c>
      <c r="X39" s="180" t="s">
        <v>213</v>
      </c>
      <c r="Y39" s="182" t="e">
        <f>(ROUND((#REF!/R39),0))*F39</f>
        <v>#REF!</v>
      </c>
      <c r="Z39" s="182" t="e">
        <f>(ROUND(#REF!/R39,0))*F39</f>
        <v>#REF!</v>
      </c>
      <c r="AA39" s="182" t="e">
        <f>(ROUND(#REF!/R39,0))*F39</f>
        <v>#REF!</v>
      </c>
      <c r="AB39" s="182" t="e">
        <f>(ROUND(#REF!/R39,0))*F39</f>
        <v>#REF!</v>
      </c>
      <c r="AC39" s="192"/>
      <c r="AD39" s="192" t="s">
        <v>829</v>
      </c>
      <c r="AG39" s="315" t="s">
        <v>282</v>
      </c>
      <c r="AH39" s="315" t="s">
        <v>282</v>
      </c>
      <c r="AI39" s="479" t="s">
        <v>283</v>
      </c>
      <c r="AJ39" s="180" t="s">
        <v>200</v>
      </c>
      <c r="AK39" s="183">
        <v>48</v>
      </c>
      <c r="AL39" s="183">
        <v>125</v>
      </c>
      <c r="AM39" s="459">
        <v>1</v>
      </c>
      <c r="AN39" s="283">
        <f t="shared" si="2"/>
        <v>9.25</v>
      </c>
      <c r="AO39" s="283">
        <f t="shared" si="9"/>
        <v>2.5</v>
      </c>
      <c r="AP39" s="283">
        <f t="shared" si="9"/>
        <v>7.25</v>
      </c>
      <c r="AQ39" s="185">
        <f t="shared" si="4"/>
        <v>9.702329282407407E-2</v>
      </c>
      <c r="AR39" s="283">
        <f t="shared" si="10"/>
        <v>0.26250000000000001</v>
      </c>
      <c r="AS39" s="180" t="s">
        <v>207</v>
      </c>
      <c r="AT39" s="183"/>
      <c r="AU39" s="177"/>
      <c r="AV39" s="180" t="s">
        <v>207</v>
      </c>
      <c r="AW39" s="185" t="s">
        <v>1369</v>
      </c>
      <c r="AX39" s="185" t="s">
        <v>1369</v>
      </c>
      <c r="AY39" s="482"/>
      <c r="AZ39" s="482"/>
      <c r="BA39" s="381"/>
      <c r="BB39" s="381"/>
      <c r="BC39" s="381"/>
      <c r="BD39" s="381"/>
      <c r="BE39" s="381"/>
      <c r="BF39" s="381"/>
      <c r="BG39" s="381"/>
      <c r="BH39" s="381"/>
      <c r="BI39" s="381"/>
      <c r="BJ39" s="381"/>
      <c r="BK39" s="487">
        <v>5.49</v>
      </c>
      <c r="BL39" s="487" t="s">
        <v>202</v>
      </c>
      <c r="BM39" s="494">
        <v>9.99</v>
      </c>
      <c r="BN39" s="381"/>
      <c r="BO39" s="381"/>
      <c r="BP39" s="381"/>
      <c r="BQ39" s="381"/>
      <c r="BR39" s="381"/>
      <c r="BT39" s="454"/>
      <c r="BU39" s="381"/>
      <c r="BV39" s="381"/>
    </row>
    <row r="40" spans="1:74" ht="45" customHeight="1">
      <c r="B40" s="176" t="s">
        <v>247</v>
      </c>
      <c r="C40" s="379" t="s">
        <v>248</v>
      </c>
      <c r="D40" s="477" t="s">
        <v>444</v>
      </c>
      <c r="E40" s="493" t="s">
        <v>445</v>
      </c>
      <c r="F40" s="184">
        <v>4</v>
      </c>
      <c r="G40" s="465">
        <v>812257017850</v>
      </c>
      <c r="H40" s="465"/>
      <c r="I40" s="173" t="s">
        <v>249</v>
      </c>
      <c r="J40" s="178">
        <v>12</v>
      </c>
      <c r="K40" s="178">
        <v>5</v>
      </c>
      <c r="L40" s="178">
        <v>7</v>
      </c>
      <c r="M40" s="185">
        <f t="shared" si="0"/>
        <v>0.24305555555555555</v>
      </c>
      <c r="N40" s="478">
        <v>2</v>
      </c>
      <c r="O40" s="178">
        <v>12.5</v>
      </c>
      <c r="P40" s="178">
        <v>20.5</v>
      </c>
      <c r="Q40" s="178">
        <v>7.5</v>
      </c>
      <c r="R40" s="185">
        <f t="shared" si="1"/>
        <v>1.1121961805555556</v>
      </c>
      <c r="S40" s="178">
        <f t="shared" si="8"/>
        <v>9</v>
      </c>
      <c r="T40" s="179">
        <v>9503000073</v>
      </c>
      <c r="U40" s="180" t="s">
        <v>197</v>
      </c>
      <c r="V40" s="181" t="s">
        <v>198</v>
      </c>
      <c r="W40" s="181">
        <v>0</v>
      </c>
      <c r="X40" s="173" t="s">
        <v>199</v>
      </c>
      <c r="Y40" s="182" t="e">
        <f>(ROUND((#REF!/R40),0))*F40</f>
        <v>#REF!</v>
      </c>
      <c r="Z40" s="182" t="e">
        <f>(ROUND(#REF!/R40,0))*F40</f>
        <v>#REF!</v>
      </c>
      <c r="AA40" s="182" t="e">
        <f>(ROUND(#REF!/R40,0))*F40</f>
        <v>#REF!</v>
      </c>
      <c r="AB40" s="182" t="e">
        <f>(ROUND(#REF!/R40,0))*F40</f>
        <v>#REF!</v>
      </c>
      <c r="AC40" s="192"/>
      <c r="AD40" s="192" t="s">
        <v>829</v>
      </c>
      <c r="AG40" s="315" t="s">
        <v>448</v>
      </c>
      <c r="AH40" s="315" t="s">
        <v>258</v>
      </c>
      <c r="AI40" s="479" t="s">
        <v>449</v>
      </c>
      <c r="AJ40" s="180" t="s">
        <v>200</v>
      </c>
      <c r="AK40" s="183">
        <v>48</v>
      </c>
      <c r="AL40" s="183">
        <v>125</v>
      </c>
      <c r="AM40" s="459">
        <v>1</v>
      </c>
      <c r="AN40" s="283">
        <f t="shared" si="2"/>
        <v>12.25</v>
      </c>
      <c r="AO40" s="283">
        <f t="shared" si="9"/>
        <v>5.25</v>
      </c>
      <c r="AP40" s="283">
        <f t="shared" si="9"/>
        <v>7.25</v>
      </c>
      <c r="AQ40" s="185">
        <f t="shared" si="4"/>
        <v>0.26982964409722221</v>
      </c>
      <c r="AR40" s="283">
        <f t="shared" si="10"/>
        <v>2.1</v>
      </c>
      <c r="AS40" s="185" t="s">
        <v>201</v>
      </c>
      <c r="AT40" s="428">
        <v>2</v>
      </c>
      <c r="AU40" s="282" t="s">
        <v>252</v>
      </c>
      <c r="AV40" s="180" t="s">
        <v>207</v>
      </c>
      <c r="AW40" s="185" t="s">
        <v>1369</v>
      </c>
      <c r="AX40" s="185" t="s">
        <v>1369</v>
      </c>
      <c r="BH40" s="381"/>
      <c r="BI40" s="381"/>
      <c r="BJ40" s="381"/>
      <c r="BK40" s="487">
        <v>8.49</v>
      </c>
      <c r="BL40" s="487" t="s">
        <v>202</v>
      </c>
      <c r="BM40" s="467">
        <v>14.99</v>
      </c>
      <c r="BN40" s="381"/>
      <c r="BO40" s="381"/>
      <c r="BP40" s="381"/>
      <c r="BQ40" s="381"/>
      <c r="BR40" s="381"/>
      <c r="BT40" s="454"/>
      <c r="BU40" s="381"/>
      <c r="BV40" s="381"/>
    </row>
    <row r="41" spans="1:74" ht="45" customHeight="1">
      <c r="B41" s="176" t="s">
        <v>5</v>
      </c>
      <c r="C41" s="379" t="s">
        <v>830</v>
      </c>
      <c r="D41" s="472" t="s">
        <v>481</v>
      </c>
      <c r="E41" s="186" t="s">
        <v>552</v>
      </c>
      <c r="F41" s="490">
        <v>4</v>
      </c>
      <c r="G41" s="474">
        <v>812257015245</v>
      </c>
      <c r="I41" s="282" t="s">
        <v>195</v>
      </c>
      <c r="J41" s="178">
        <v>7.75</v>
      </c>
      <c r="K41" s="178">
        <v>7.75</v>
      </c>
      <c r="L41" s="178">
        <v>10.5</v>
      </c>
      <c r="M41" s="185">
        <f t="shared" si="0"/>
        <v>0.3649631076388889</v>
      </c>
      <c r="N41" s="178">
        <v>1.4</v>
      </c>
      <c r="O41" s="178">
        <v>35.5</v>
      </c>
      <c r="P41" s="178">
        <v>11.75</v>
      </c>
      <c r="Q41" s="178">
        <v>15</v>
      </c>
      <c r="R41" s="185">
        <f t="shared" si="1"/>
        <v>3.6208767361111112</v>
      </c>
      <c r="S41" s="178">
        <f t="shared" si="8"/>
        <v>6.6</v>
      </c>
      <c r="T41" s="179">
        <v>9011800000</v>
      </c>
      <c r="U41" s="180" t="s">
        <v>197</v>
      </c>
      <c r="V41" s="181" t="s">
        <v>198</v>
      </c>
      <c r="W41" s="181">
        <v>0</v>
      </c>
      <c r="X41" s="173" t="s">
        <v>297</v>
      </c>
      <c r="Y41" s="182" t="e">
        <f>(ROUND((#REF!/R41),0))*F41</f>
        <v>#REF!</v>
      </c>
      <c r="Z41" s="182" t="e">
        <f>(ROUND(#REF!/R41,0))*F41</f>
        <v>#REF!</v>
      </c>
      <c r="AA41" s="182" t="e">
        <f>(ROUND(#REF!/R41,0))*F41</f>
        <v>#REF!</v>
      </c>
      <c r="AB41" s="182" t="e">
        <f>(ROUND(#REF!/R41,0))*F41</f>
        <v>#REF!</v>
      </c>
      <c r="AC41" s="192"/>
      <c r="AG41" s="491" t="s">
        <v>553</v>
      </c>
      <c r="AH41" s="479"/>
      <c r="AI41" s="479" t="s">
        <v>475</v>
      </c>
      <c r="AJ41" s="180" t="s">
        <v>200</v>
      </c>
      <c r="AK41" s="183">
        <v>48</v>
      </c>
      <c r="AL41" s="183">
        <v>125</v>
      </c>
      <c r="AM41" s="459">
        <v>1</v>
      </c>
      <c r="AN41" s="283">
        <f t="shared" si="2"/>
        <v>8</v>
      </c>
      <c r="AO41" s="283">
        <f t="shared" si="9"/>
        <v>8</v>
      </c>
      <c r="AP41" s="283">
        <f t="shared" si="9"/>
        <v>10.75</v>
      </c>
      <c r="AQ41" s="185">
        <f t="shared" si="4"/>
        <v>0.39814814814814814</v>
      </c>
      <c r="AR41" s="283">
        <f t="shared" si="10"/>
        <v>1.47</v>
      </c>
      <c r="AS41" s="180" t="s">
        <v>201</v>
      </c>
      <c r="AT41" s="183">
        <v>1</v>
      </c>
      <c r="AU41" s="177" t="s">
        <v>476</v>
      </c>
      <c r="AV41" s="180" t="s">
        <v>201</v>
      </c>
      <c r="AW41" s="185" t="s">
        <v>1369</v>
      </c>
      <c r="AX41" s="185" t="s">
        <v>1369</v>
      </c>
      <c r="AY41" s="282"/>
      <c r="AZ41" s="282"/>
      <c r="BA41" s="282"/>
      <c r="BB41" s="282"/>
      <c r="BC41" s="282"/>
      <c r="BD41" s="282"/>
      <c r="BE41" s="282"/>
      <c r="BF41" s="282"/>
      <c r="BG41" s="282"/>
      <c r="BH41" s="381"/>
      <c r="BI41" s="381"/>
      <c r="BJ41" s="381"/>
      <c r="BK41" s="487">
        <v>1.69</v>
      </c>
      <c r="BL41" s="487" t="s">
        <v>202</v>
      </c>
      <c r="BM41" s="467">
        <v>2.99</v>
      </c>
      <c r="BN41" s="381"/>
      <c r="BO41" s="381"/>
      <c r="BP41" s="381"/>
      <c r="BQ41" s="381"/>
      <c r="BR41" s="381"/>
      <c r="BT41" s="454"/>
      <c r="BU41" s="381"/>
      <c r="BV41" s="381"/>
    </row>
    <row r="42" spans="1:74" ht="45" customHeight="1">
      <c r="B42" s="176" t="s">
        <v>5</v>
      </c>
      <c r="C42" s="379" t="s">
        <v>830</v>
      </c>
      <c r="D42" s="472" t="s">
        <v>717</v>
      </c>
      <c r="E42" s="186" t="s">
        <v>876</v>
      </c>
      <c r="F42" s="490">
        <v>6</v>
      </c>
      <c r="G42" s="474">
        <v>812257019144</v>
      </c>
      <c r="I42" s="282" t="s">
        <v>195</v>
      </c>
      <c r="J42" s="178">
        <v>6.5</v>
      </c>
      <c r="K42" s="178">
        <v>5.75</v>
      </c>
      <c r="L42" s="178">
        <v>8.25</v>
      </c>
      <c r="M42" s="185">
        <f t="shared" si="0"/>
        <v>0.1784396701388889</v>
      </c>
      <c r="N42" s="178">
        <v>1.5</v>
      </c>
      <c r="O42" s="178">
        <v>20.75</v>
      </c>
      <c r="P42" s="178">
        <v>12</v>
      </c>
      <c r="Q42" s="178">
        <v>9.5</v>
      </c>
      <c r="R42" s="185">
        <f t="shared" si="1"/>
        <v>1.3689236111111112</v>
      </c>
      <c r="S42" s="178">
        <f t="shared" si="8"/>
        <v>10</v>
      </c>
      <c r="T42" s="179">
        <v>9011800000</v>
      </c>
      <c r="U42" s="180" t="s">
        <v>197</v>
      </c>
      <c r="V42" s="181" t="s">
        <v>198</v>
      </c>
      <c r="W42" s="181">
        <v>0</v>
      </c>
      <c r="X42" s="173" t="s">
        <v>297</v>
      </c>
      <c r="Y42" s="182" t="e">
        <f>(ROUND((#REF!/R42),0))*F42</f>
        <v>#REF!</v>
      </c>
      <c r="Z42" s="182" t="e">
        <f>(ROUND(#REF!/R42,0))*F42</f>
        <v>#REF!</v>
      </c>
      <c r="AA42" s="182" t="e">
        <f>(ROUND(#REF!/R42,0))*F42</f>
        <v>#REF!</v>
      </c>
      <c r="AB42" s="182" t="e">
        <f>(ROUND(#REF!/R42,0))*F42</f>
        <v>#REF!</v>
      </c>
      <c r="AC42" s="192"/>
      <c r="AG42" s="491" t="s">
        <v>877</v>
      </c>
      <c r="AH42" s="479"/>
      <c r="AI42" s="479" t="s">
        <v>878</v>
      </c>
      <c r="AJ42" s="180" t="s">
        <v>200</v>
      </c>
      <c r="AK42" s="183">
        <v>48</v>
      </c>
      <c r="AL42" s="183">
        <v>125</v>
      </c>
      <c r="AM42" s="459">
        <v>1</v>
      </c>
      <c r="AN42" s="283">
        <f t="shared" si="2"/>
        <v>6.75</v>
      </c>
      <c r="AO42" s="283">
        <f t="shared" si="9"/>
        <v>6</v>
      </c>
      <c r="AP42" s="283">
        <f t="shared" si="9"/>
        <v>8.5</v>
      </c>
      <c r="AQ42" s="185">
        <f t="shared" si="4"/>
        <v>0.19921875</v>
      </c>
      <c r="AR42" s="283">
        <f t="shared" si="10"/>
        <v>1.5750000000000002</v>
      </c>
      <c r="AS42" s="180" t="s">
        <v>201</v>
      </c>
      <c r="AT42" s="183">
        <v>1</v>
      </c>
      <c r="AU42" s="177" t="s">
        <v>476</v>
      </c>
      <c r="AV42" s="180" t="s">
        <v>201</v>
      </c>
      <c r="AW42" s="185" t="s">
        <v>1369</v>
      </c>
      <c r="AX42" s="185" t="s">
        <v>1369</v>
      </c>
      <c r="AY42" s="495"/>
      <c r="AZ42" s="495"/>
      <c r="BA42" s="496"/>
      <c r="BB42" s="496"/>
      <c r="BC42" s="496"/>
      <c r="BD42" s="496"/>
      <c r="BE42" s="496"/>
      <c r="BF42" s="496"/>
      <c r="BG42" s="496"/>
      <c r="BH42" s="381"/>
      <c r="BI42" s="381"/>
      <c r="BJ42" s="381"/>
      <c r="BK42" s="487">
        <v>1.69</v>
      </c>
      <c r="BL42" s="487" t="s">
        <v>202</v>
      </c>
      <c r="BM42" s="467">
        <v>2.99</v>
      </c>
      <c r="BN42" s="381"/>
      <c r="BO42" s="381"/>
      <c r="BP42" s="381"/>
      <c r="BQ42" s="381"/>
      <c r="BR42" s="381"/>
      <c r="BT42" s="454"/>
      <c r="BU42" s="381"/>
      <c r="BV42" s="381"/>
    </row>
    <row r="43" spans="1:74" ht="45" customHeight="1">
      <c r="A43" s="314"/>
      <c r="B43" s="176" t="s">
        <v>515</v>
      </c>
      <c r="C43" s="379" t="s">
        <v>33</v>
      </c>
      <c r="D43" s="472" t="s">
        <v>718</v>
      </c>
      <c r="E43" s="186" t="s">
        <v>706</v>
      </c>
      <c r="F43" s="490">
        <v>4</v>
      </c>
      <c r="G43" s="175">
        <v>812257019076</v>
      </c>
      <c r="H43" s="175"/>
      <c r="I43" s="173" t="s">
        <v>211</v>
      </c>
      <c r="J43" s="178">
        <v>17.25</v>
      </c>
      <c r="K43" s="178">
        <v>3.25</v>
      </c>
      <c r="L43" s="178">
        <v>12.25</v>
      </c>
      <c r="M43" s="185">
        <f t="shared" si="0"/>
        <v>0.3974338107638889</v>
      </c>
      <c r="N43" s="178">
        <v>2.5</v>
      </c>
      <c r="O43" s="178">
        <v>17.5</v>
      </c>
      <c r="P43" s="178">
        <v>14</v>
      </c>
      <c r="Q43" s="178">
        <v>12.5</v>
      </c>
      <c r="R43" s="185">
        <f t="shared" si="1"/>
        <v>1.7722800925925926</v>
      </c>
      <c r="S43" s="178">
        <f t="shared" si="8"/>
        <v>11</v>
      </c>
      <c r="T43" s="179" t="s">
        <v>684</v>
      </c>
      <c r="U43" s="180" t="s">
        <v>197</v>
      </c>
      <c r="V43" s="181" t="s">
        <v>198</v>
      </c>
      <c r="W43" s="181">
        <v>0.08</v>
      </c>
      <c r="X43" s="173" t="s">
        <v>199</v>
      </c>
      <c r="Y43" s="182" t="e">
        <f>(ROUND((#REF!/R43),0))*F43</f>
        <v>#REF!</v>
      </c>
      <c r="Z43" s="182" t="e">
        <f>(ROUND(#REF!/R43,0))*F43</f>
        <v>#REF!</v>
      </c>
      <c r="AA43" s="182" t="e">
        <f>(ROUND(#REF!/R43,0))*F43</f>
        <v>#REF!</v>
      </c>
      <c r="AB43" s="182" t="e">
        <f>(ROUND(#REF!/R43,0))*F43</f>
        <v>#REF!</v>
      </c>
      <c r="AC43" s="192"/>
      <c r="AG43" s="479" t="s">
        <v>707</v>
      </c>
      <c r="AH43" s="479"/>
      <c r="AI43" s="479" t="s">
        <v>708</v>
      </c>
      <c r="AJ43" s="180" t="s">
        <v>200</v>
      </c>
      <c r="AK43" s="183">
        <v>48</v>
      </c>
      <c r="AL43" s="183">
        <v>125</v>
      </c>
      <c r="AM43" s="459">
        <v>1</v>
      </c>
      <c r="AN43" s="283">
        <f t="shared" si="2"/>
        <v>17.5</v>
      </c>
      <c r="AO43" s="283">
        <f t="shared" si="9"/>
        <v>3.5</v>
      </c>
      <c r="AP43" s="283">
        <f t="shared" si="9"/>
        <v>12.5</v>
      </c>
      <c r="AQ43" s="185">
        <f t="shared" si="4"/>
        <v>0.44307002314814814</v>
      </c>
      <c r="AR43" s="283">
        <f t="shared" si="10"/>
        <v>2.625</v>
      </c>
      <c r="AS43" s="180" t="s">
        <v>201</v>
      </c>
      <c r="AT43" s="183">
        <v>5</v>
      </c>
      <c r="AU43" s="177" t="s">
        <v>1371</v>
      </c>
      <c r="AV43" s="180" t="s">
        <v>207</v>
      </c>
      <c r="AW43" s="185" t="s">
        <v>1369</v>
      </c>
      <c r="AX43" s="185" t="s">
        <v>1369</v>
      </c>
      <c r="BK43" s="467" t="s">
        <v>202</v>
      </c>
      <c r="BL43" s="467">
        <v>54.95</v>
      </c>
      <c r="BM43" s="483">
        <v>79.95</v>
      </c>
      <c r="BN43" s="316"/>
      <c r="BO43" s="316"/>
      <c r="BS43" s="381"/>
      <c r="BT43" s="381"/>
      <c r="BU43" s="381"/>
      <c r="BV43" s="381"/>
    </row>
    <row r="44" spans="1:74" ht="45" customHeight="1">
      <c r="B44" s="176" t="s">
        <v>515</v>
      </c>
      <c r="C44" s="379" t="s">
        <v>194</v>
      </c>
      <c r="D44" s="477" t="s">
        <v>718</v>
      </c>
      <c r="E44" s="464" t="s">
        <v>706</v>
      </c>
      <c r="F44" s="184">
        <v>4</v>
      </c>
      <c r="G44" s="465">
        <v>812257019076</v>
      </c>
      <c r="H44" s="465"/>
      <c r="I44" s="282" t="s">
        <v>729</v>
      </c>
      <c r="J44" s="178">
        <v>15.5</v>
      </c>
      <c r="K44" s="178">
        <v>4</v>
      </c>
      <c r="L44" s="178">
        <v>11.75</v>
      </c>
      <c r="M44" s="185">
        <f t="shared" si="0"/>
        <v>0.42158564814814814</v>
      </c>
      <c r="N44" s="178">
        <v>2.5</v>
      </c>
      <c r="O44" s="178">
        <v>16</v>
      </c>
      <c r="P44" s="178">
        <v>16.5</v>
      </c>
      <c r="Q44" s="178">
        <v>12</v>
      </c>
      <c r="R44" s="185">
        <f t="shared" si="1"/>
        <v>1.8333333333333333</v>
      </c>
      <c r="S44" s="178">
        <f t="shared" si="8"/>
        <v>11</v>
      </c>
      <c r="T44" s="179">
        <v>9005804000</v>
      </c>
      <c r="U44" s="180" t="s">
        <v>197</v>
      </c>
      <c r="V44" s="181" t="s">
        <v>198</v>
      </c>
      <c r="W44" s="181">
        <v>0</v>
      </c>
      <c r="X44" s="173" t="s">
        <v>199</v>
      </c>
      <c r="Y44" s="182" t="e">
        <f>(ROUND((#REF!/R44),0))*F44</f>
        <v>#REF!</v>
      </c>
      <c r="Z44" s="182" t="e">
        <f>(ROUND(#REF!/R44,0))*F44</f>
        <v>#REF!</v>
      </c>
      <c r="AA44" s="182" t="e">
        <f>(ROUND(#REF!/R44,0))*F44</f>
        <v>#REF!</v>
      </c>
      <c r="AB44" s="182" t="e">
        <f>(ROUND(#REF!/R44,0))*F44</f>
        <v>#REF!</v>
      </c>
      <c r="AC44" s="192"/>
      <c r="AD44" s="192" t="s">
        <v>826</v>
      </c>
      <c r="AG44" s="315" t="s">
        <v>737</v>
      </c>
      <c r="AH44" s="315" t="s">
        <v>301</v>
      </c>
      <c r="AI44" s="174" t="s">
        <v>738</v>
      </c>
      <c r="AJ44" s="180" t="s">
        <v>200</v>
      </c>
      <c r="AK44" s="183">
        <v>48</v>
      </c>
      <c r="AL44" s="183">
        <v>125</v>
      </c>
      <c r="AM44" s="459">
        <v>1</v>
      </c>
      <c r="AN44" s="283">
        <f t="shared" si="2"/>
        <v>15.75</v>
      </c>
      <c r="AO44" s="283">
        <f t="shared" si="9"/>
        <v>4.25</v>
      </c>
      <c r="AP44" s="283">
        <f t="shared" si="9"/>
        <v>12</v>
      </c>
      <c r="AQ44" s="185">
        <f t="shared" si="4"/>
        <v>0.46484375</v>
      </c>
      <c r="AR44" s="283">
        <f t="shared" si="10"/>
        <v>2.625</v>
      </c>
      <c r="AS44" s="180" t="s">
        <v>201</v>
      </c>
      <c r="AT44" s="288">
        <v>5</v>
      </c>
      <c r="AU44" s="289" t="s">
        <v>1371</v>
      </c>
      <c r="AV44" s="180" t="s">
        <v>207</v>
      </c>
      <c r="AW44" s="185" t="s">
        <v>1369</v>
      </c>
      <c r="AX44" s="185" t="s">
        <v>1369</v>
      </c>
      <c r="AY44" s="482"/>
      <c r="AZ44" s="482"/>
      <c r="BA44" s="381"/>
      <c r="BB44" s="381"/>
      <c r="BC44" s="381"/>
      <c r="BD44" s="381"/>
      <c r="BE44" s="381"/>
      <c r="BF44" s="381"/>
      <c r="BG44" s="381"/>
      <c r="BH44" s="381"/>
      <c r="BI44" s="381"/>
      <c r="BJ44" s="381"/>
      <c r="BK44" s="487">
        <v>2.79</v>
      </c>
      <c r="BL44" s="487" t="s">
        <v>202</v>
      </c>
      <c r="BM44" s="467">
        <v>4.99</v>
      </c>
      <c r="BN44" s="381"/>
      <c r="BO44" s="381"/>
      <c r="BP44" s="381"/>
      <c r="BQ44" s="381"/>
      <c r="BR44" s="381"/>
      <c r="BT44" s="454"/>
      <c r="BU44" s="381"/>
      <c r="BV44" s="381"/>
    </row>
    <row r="45" spans="1:74" s="188" customFormat="1" ht="45" customHeight="1">
      <c r="A45" s="314"/>
      <c r="B45" s="176" t="s">
        <v>515</v>
      </c>
      <c r="C45" s="379" t="s">
        <v>288</v>
      </c>
      <c r="D45" s="457" t="s">
        <v>482</v>
      </c>
      <c r="E45" s="191" t="s">
        <v>516</v>
      </c>
      <c r="F45" s="497">
        <v>6</v>
      </c>
      <c r="G45" s="175">
        <v>812257018475</v>
      </c>
      <c r="H45" s="175"/>
      <c r="I45" s="173" t="s">
        <v>729</v>
      </c>
      <c r="J45" s="178">
        <v>7.75</v>
      </c>
      <c r="K45" s="178">
        <v>3.5</v>
      </c>
      <c r="L45" s="178">
        <v>12</v>
      </c>
      <c r="M45" s="185">
        <f t="shared" si="0"/>
        <v>0.18836805555555555</v>
      </c>
      <c r="N45" s="178">
        <v>1</v>
      </c>
      <c r="O45" s="178">
        <v>14.25</v>
      </c>
      <c r="P45" s="178">
        <v>8</v>
      </c>
      <c r="Q45" s="178">
        <v>13</v>
      </c>
      <c r="R45" s="185">
        <f t="shared" si="1"/>
        <v>0.85763888888888884</v>
      </c>
      <c r="S45" s="178">
        <v>4.1900000000000004</v>
      </c>
      <c r="T45" s="179">
        <v>9011800000</v>
      </c>
      <c r="U45" s="180" t="s">
        <v>197</v>
      </c>
      <c r="V45" s="181" t="s">
        <v>198</v>
      </c>
      <c r="W45" s="181">
        <v>6.5000000000000002E-2</v>
      </c>
      <c r="X45" s="173" t="s">
        <v>199</v>
      </c>
      <c r="Y45" s="182" t="e">
        <f>(ROUND((#REF!/R45),0))*F45</f>
        <v>#REF!</v>
      </c>
      <c r="Z45" s="182" t="e">
        <f>(ROUND(#REF!/R45,0))*F45</f>
        <v>#REF!</v>
      </c>
      <c r="AA45" s="182" t="e">
        <f>(ROUND(#REF!/R45,0))*F45</f>
        <v>#REF!</v>
      </c>
      <c r="AB45" s="182" t="e">
        <f>(ROUND(#REF!/R45,0))*F45</f>
        <v>#REF!</v>
      </c>
      <c r="AC45" s="192"/>
      <c r="AD45" s="192" t="s">
        <v>826</v>
      </c>
      <c r="AE45" s="182"/>
      <c r="AF45" s="182"/>
      <c r="AG45" s="186" t="s">
        <v>524</v>
      </c>
      <c r="AH45" s="174" t="s">
        <v>416</v>
      </c>
      <c r="AI45" s="174" t="s">
        <v>495</v>
      </c>
      <c r="AJ45" s="180" t="s">
        <v>200</v>
      </c>
      <c r="AK45" s="183">
        <v>48</v>
      </c>
      <c r="AL45" s="183">
        <v>125</v>
      </c>
      <c r="AM45" s="459">
        <v>1</v>
      </c>
      <c r="AN45" s="283">
        <f t="shared" si="2"/>
        <v>8</v>
      </c>
      <c r="AO45" s="283">
        <f t="shared" si="9"/>
        <v>3.75</v>
      </c>
      <c r="AP45" s="283">
        <f t="shared" si="9"/>
        <v>12.25</v>
      </c>
      <c r="AQ45" s="185">
        <f t="shared" si="4"/>
        <v>0.2126736111111111</v>
      </c>
      <c r="AR45" s="283">
        <f t="shared" si="10"/>
        <v>1.05</v>
      </c>
      <c r="AS45" s="180" t="s">
        <v>207</v>
      </c>
      <c r="AT45" s="183"/>
      <c r="AU45" s="177"/>
      <c r="AV45" s="180" t="s">
        <v>207</v>
      </c>
      <c r="AW45" s="180"/>
      <c r="AX45" s="298" t="s">
        <v>1055</v>
      </c>
      <c r="AY45" s="482"/>
      <c r="AZ45" s="482"/>
      <c r="BA45" s="381"/>
      <c r="BB45" s="381"/>
      <c r="BC45" s="381"/>
      <c r="BD45" s="381"/>
      <c r="BE45" s="381"/>
      <c r="BF45" s="381"/>
      <c r="BG45" s="381"/>
      <c r="BH45" s="187"/>
      <c r="BI45" s="187"/>
      <c r="BJ45" s="187"/>
      <c r="BK45" s="470" t="s">
        <v>202</v>
      </c>
      <c r="BL45" s="470">
        <v>54.95</v>
      </c>
      <c r="BM45" s="498">
        <v>79.95</v>
      </c>
      <c r="BN45" s="187"/>
      <c r="BO45" s="187"/>
      <c r="BP45" s="187"/>
      <c r="BQ45" s="187"/>
      <c r="BR45" s="187"/>
    </row>
    <row r="46" spans="1:74" s="188" customFormat="1" ht="45" customHeight="1">
      <c r="A46" s="314"/>
      <c r="B46" s="176" t="s">
        <v>515</v>
      </c>
      <c r="C46" s="379" t="s">
        <v>29</v>
      </c>
      <c r="D46" s="472" t="s">
        <v>92</v>
      </c>
      <c r="E46" s="186" t="s">
        <v>990</v>
      </c>
      <c r="F46" s="490">
        <v>6</v>
      </c>
      <c r="G46" s="465">
        <v>812257016952</v>
      </c>
      <c r="H46" s="465"/>
      <c r="I46" s="173" t="s">
        <v>211</v>
      </c>
      <c r="J46" s="178">
        <v>6.5</v>
      </c>
      <c r="K46" s="178">
        <v>2.25</v>
      </c>
      <c r="L46" s="178">
        <v>8.5</v>
      </c>
      <c r="M46" s="185">
        <f t="shared" si="0"/>
        <v>7.1940104166666671E-2</v>
      </c>
      <c r="N46" s="178">
        <v>0.45</v>
      </c>
      <c r="O46" s="178">
        <v>14</v>
      </c>
      <c r="P46" s="178">
        <v>7.25</v>
      </c>
      <c r="Q46" s="178">
        <v>9.5</v>
      </c>
      <c r="R46" s="185">
        <f t="shared" si="1"/>
        <v>0.55801504629629628</v>
      </c>
      <c r="S46" s="178">
        <f t="shared" ref="S46:S76" si="11">SUM(N46*F46)+1</f>
        <v>3.7</v>
      </c>
      <c r="T46" s="179">
        <v>9005100000</v>
      </c>
      <c r="U46" s="180" t="s">
        <v>197</v>
      </c>
      <c r="V46" s="181" t="s">
        <v>198</v>
      </c>
      <c r="W46" s="181">
        <v>0</v>
      </c>
      <c r="X46" s="173" t="s">
        <v>213</v>
      </c>
      <c r="Y46" s="182" t="e">
        <f>(ROUND((#REF!/R46),0))*F46</f>
        <v>#REF!</v>
      </c>
      <c r="Z46" s="182" t="e">
        <f>(ROUND(#REF!/R46,0))*F46</f>
        <v>#REF!</v>
      </c>
      <c r="AA46" s="182" t="e">
        <f>(ROUND(#REF!/R46,0))*F46</f>
        <v>#REF!</v>
      </c>
      <c r="AB46" s="182" t="e">
        <f>(ROUND(#REF!/R46,0))*F46</f>
        <v>#REF!</v>
      </c>
      <c r="AC46" s="192"/>
      <c r="AD46" s="192" t="s">
        <v>827</v>
      </c>
      <c r="AE46" s="182"/>
      <c r="AF46" s="182"/>
      <c r="AG46" s="315" t="s">
        <v>528</v>
      </c>
      <c r="AH46" s="315" t="s">
        <v>286</v>
      </c>
      <c r="AI46" s="174" t="s">
        <v>688</v>
      </c>
      <c r="AJ46" s="180" t="s">
        <v>200</v>
      </c>
      <c r="AK46" s="183">
        <v>48</v>
      </c>
      <c r="AL46" s="183">
        <v>125</v>
      </c>
      <c r="AM46" s="459">
        <v>1</v>
      </c>
      <c r="AN46" s="283">
        <f t="shared" si="2"/>
        <v>6.75</v>
      </c>
      <c r="AO46" s="283">
        <f t="shared" si="9"/>
        <v>2.5</v>
      </c>
      <c r="AP46" s="283">
        <f t="shared" si="9"/>
        <v>8.75</v>
      </c>
      <c r="AQ46" s="185">
        <f t="shared" si="4"/>
        <v>8.544921875E-2</v>
      </c>
      <c r="AR46" s="283">
        <f t="shared" si="10"/>
        <v>0.47250000000000003</v>
      </c>
      <c r="AS46" s="180" t="s">
        <v>207</v>
      </c>
      <c r="AT46" s="183"/>
      <c r="AU46" s="177"/>
      <c r="AV46" s="180" t="s">
        <v>207</v>
      </c>
      <c r="AW46" s="180"/>
      <c r="AX46" s="298" t="s">
        <v>1056</v>
      </c>
      <c r="AY46" s="469"/>
      <c r="AZ46" s="469"/>
      <c r="BA46" s="187"/>
      <c r="BB46" s="187"/>
      <c r="BC46" s="187"/>
      <c r="BD46" s="187"/>
      <c r="BE46" s="187"/>
      <c r="BF46" s="187"/>
      <c r="BG46" s="187"/>
      <c r="BH46" s="187"/>
      <c r="BI46" s="187"/>
      <c r="BJ46" s="187"/>
      <c r="BK46" s="470" t="s">
        <v>202</v>
      </c>
      <c r="BL46" s="470">
        <v>54.95</v>
      </c>
      <c r="BM46" s="498">
        <v>79.95</v>
      </c>
      <c r="BN46" s="187"/>
      <c r="BO46" s="187"/>
      <c r="BP46" s="187"/>
      <c r="BQ46" s="187"/>
      <c r="BR46" s="187"/>
    </row>
    <row r="47" spans="1:74" ht="45" customHeight="1">
      <c r="B47" s="176" t="s">
        <v>515</v>
      </c>
      <c r="C47" s="379" t="s">
        <v>288</v>
      </c>
      <c r="D47" s="472" t="s">
        <v>89</v>
      </c>
      <c r="E47" s="186" t="s">
        <v>505</v>
      </c>
      <c r="F47" s="490">
        <v>4</v>
      </c>
      <c r="G47" s="175">
        <v>812257016921</v>
      </c>
      <c r="H47" s="175"/>
      <c r="I47" s="282" t="s">
        <v>195</v>
      </c>
      <c r="J47" s="178">
        <v>9.5</v>
      </c>
      <c r="K47" s="178">
        <v>6.25</v>
      </c>
      <c r="L47" s="178">
        <v>11.5</v>
      </c>
      <c r="M47" s="185">
        <f t="shared" si="0"/>
        <v>0.39514612268518517</v>
      </c>
      <c r="N47" s="178">
        <v>2</v>
      </c>
      <c r="O47" s="178">
        <v>10</v>
      </c>
      <c r="P47" s="178">
        <v>25.5</v>
      </c>
      <c r="Q47" s="178">
        <v>12</v>
      </c>
      <c r="R47" s="185">
        <f t="shared" si="1"/>
        <v>1.7708333333333333</v>
      </c>
      <c r="S47" s="178">
        <f t="shared" si="11"/>
        <v>9</v>
      </c>
      <c r="T47" s="179">
        <v>9011800000</v>
      </c>
      <c r="U47" s="180" t="s">
        <v>197</v>
      </c>
      <c r="V47" s="181" t="s">
        <v>198</v>
      </c>
      <c r="W47" s="181">
        <v>6.5000000000000002E-2</v>
      </c>
      <c r="X47" s="173" t="s">
        <v>199</v>
      </c>
      <c r="Y47" s="182" t="e">
        <f>(ROUND((#REF!/R47),0))*F47</f>
        <v>#REF!</v>
      </c>
      <c r="Z47" s="182" t="e">
        <f>(ROUND(#REF!/R47,0))*F47</f>
        <v>#REF!</v>
      </c>
      <c r="AA47" s="182" t="e">
        <f>(ROUND(#REF!/R47,0))*F47</f>
        <v>#REF!</v>
      </c>
      <c r="AB47" s="182" t="e">
        <f>(ROUND(#REF!/R47,0))*F47</f>
        <v>#REF!</v>
      </c>
      <c r="AC47" s="192"/>
      <c r="AD47" s="192" t="s">
        <v>826</v>
      </c>
      <c r="AG47" s="174" t="s">
        <v>289</v>
      </c>
      <c r="AH47" s="174"/>
      <c r="AI47" s="174" t="s">
        <v>290</v>
      </c>
      <c r="AJ47" s="180" t="s">
        <v>200</v>
      </c>
      <c r="AK47" s="183">
        <v>48</v>
      </c>
      <c r="AL47" s="183">
        <v>125</v>
      </c>
      <c r="AM47" s="459">
        <v>1</v>
      </c>
      <c r="AN47" s="283">
        <f t="shared" si="2"/>
        <v>9.75</v>
      </c>
      <c r="AO47" s="283">
        <f t="shared" si="9"/>
        <v>6.5</v>
      </c>
      <c r="AP47" s="283">
        <f t="shared" si="9"/>
        <v>11.75</v>
      </c>
      <c r="AQ47" s="185">
        <f t="shared" si="4"/>
        <v>0.4309353298611111</v>
      </c>
      <c r="AR47" s="283">
        <f t="shared" si="10"/>
        <v>2.1</v>
      </c>
      <c r="AS47" s="180" t="s">
        <v>201</v>
      </c>
      <c r="AT47" s="428">
        <v>2</v>
      </c>
      <c r="AU47" s="282" t="s">
        <v>234</v>
      </c>
      <c r="AV47" s="180" t="s">
        <v>207</v>
      </c>
      <c r="AW47" s="180"/>
      <c r="AX47" s="298" t="s">
        <v>1057</v>
      </c>
      <c r="BK47" s="467" t="s">
        <v>202</v>
      </c>
      <c r="BL47" s="467">
        <v>27.95</v>
      </c>
      <c r="BM47" s="483">
        <v>49.95</v>
      </c>
      <c r="BN47" s="316"/>
      <c r="BO47" s="316"/>
      <c r="BS47" s="381"/>
      <c r="BT47" s="381"/>
      <c r="BU47" s="381"/>
      <c r="BV47" s="381"/>
    </row>
    <row r="48" spans="1:74" ht="45" customHeight="1">
      <c r="B48" s="176" t="s">
        <v>515</v>
      </c>
      <c r="C48" s="379" t="s">
        <v>288</v>
      </c>
      <c r="D48" s="472" t="s">
        <v>90</v>
      </c>
      <c r="E48" s="186" t="s">
        <v>517</v>
      </c>
      <c r="F48" s="490">
        <v>4</v>
      </c>
      <c r="G48" s="175">
        <v>812257016914</v>
      </c>
      <c r="H48" s="175"/>
      <c r="I48" s="282" t="s">
        <v>195</v>
      </c>
      <c r="J48" s="178">
        <v>9.5</v>
      </c>
      <c r="K48" s="178">
        <v>5.5</v>
      </c>
      <c r="L48" s="178">
        <v>10</v>
      </c>
      <c r="M48" s="185">
        <f t="shared" si="0"/>
        <v>0.30237268518518517</v>
      </c>
      <c r="N48" s="178">
        <v>2.5</v>
      </c>
      <c r="O48" s="178">
        <v>10</v>
      </c>
      <c r="P48" s="178">
        <v>22.5</v>
      </c>
      <c r="Q48" s="178">
        <v>10.5</v>
      </c>
      <c r="R48" s="185">
        <f t="shared" si="1"/>
        <v>1.3671875</v>
      </c>
      <c r="S48" s="178">
        <f t="shared" si="11"/>
        <v>11</v>
      </c>
      <c r="T48" s="179">
        <v>9011800000</v>
      </c>
      <c r="U48" s="180" t="s">
        <v>197</v>
      </c>
      <c r="V48" s="181" t="s">
        <v>198</v>
      </c>
      <c r="W48" s="181">
        <v>6.5000000000000002E-2</v>
      </c>
      <c r="X48" s="173" t="s">
        <v>199</v>
      </c>
      <c r="Y48" s="182" t="e">
        <f>(ROUND((#REF!/R48),0))*F48</f>
        <v>#REF!</v>
      </c>
      <c r="Z48" s="182" t="e">
        <f>(ROUND(#REF!/R48,0))*F48</f>
        <v>#REF!</v>
      </c>
      <c r="AA48" s="182" t="e">
        <f>(ROUND(#REF!/R48,0))*F48</f>
        <v>#REF!</v>
      </c>
      <c r="AB48" s="182" t="e">
        <f>(ROUND(#REF!/R48,0))*F48</f>
        <v>#REF!</v>
      </c>
      <c r="AC48" s="192"/>
      <c r="AD48" s="192" t="s">
        <v>826</v>
      </c>
      <c r="AG48" s="174" t="s">
        <v>525</v>
      </c>
      <c r="AH48" s="174"/>
      <c r="AI48" s="174" t="s">
        <v>291</v>
      </c>
      <c r="AJ48" s="180" t="s">
        <v>200</v>
      </c>
      <c r="AK48" s="183">
        <v>48</v>
      </c>
      <c r="AL48" s="183">
        <v>125</v>
      </c>
      <c r="AM48" s="459">
        <v>1</v>
      </c>
      <c r="AN48" s="283">
        <f t="shared" si="2"/>
        <v>9.75</v>
      </c>
      <c r="AO48" s="283">
        <f t="shared" si="9"/>
        <v>5.75</v>
      </c>
      <c r="AP48" s="283">
        <f t="shared" si="9"/>
        <v>10.25</v>
      </c>
      <c r="AQ48" s="185">
        <f t="shared" si="4"/>
        <v>0.3325466579861111</v>
      </c>
      <c r="AR48" s="283">
        <f t="shared" si="10"/>
        <v>2.625</v>
      </c>
      <c r="AS48" s="180" t="s">
        <v>201</v>
      </c>
      <c r="AT48" s="428">
        <v>3</v>
      </c>
      <c r="AU48" s="282" t="s">
        <v>234</v>
      </c>
      <c r="AV48" s="180" t="s">
        <v>207</v>
      </c>
      <c r="AW48" s="180"/>
      <c r="AX48" s="298" t="s">
        <v>1058</v>
      </c>
      <c r="BK48" s="467" t="s">
        <v>202</v>
      </c>
      <c r="BL48" s="467">
        <v>27.95</v>
      </c>
      <c r="BM48" s="483">
        <v>49.95</v>
      </c>
      <c r="BN48" s="316"/>
      <c r="BO48" s="316"/>
      <c r="BS48" s="381"/>
      <c r="BT48" s="381"/>
      <c r="BU48" s="381"/>
      <c r="BV48" s="381"/>
    </row>
    <row r="49" spans="1:74" ht="45" customHeight="1">
      <c r="B49" s="176" t="s">
        <v>515</v>
      </c>
      <c r="C49" s="379" t="s">
        <v>194</v>
      </c>
      <c r="D49" s="472" t="s">
        <v>96</v>
      </c>
      <c r="E49" s="186" t="s">
        <v>510</v>
      </c>
      <c r="F49" s="490">
        <v>4</v>
      </c>
      <c r="G49" s="175">
        <v>812257016877</v>
      </c>
      <c r="H49" s="175"/>
      <c r="I49" s="173" t="s">
        <v>240</v>
      </c>
      <c r="J49" s="178">
        <v>16.5</v>
      </c>
      <c r="K49" s="178">
        <v>3.5</v>
      </c>
      <c r="L49" s="178">
        <v>7.25</v>
      </c>
      <c r="M49" s="185">
        <f t="shared" si="0"/>
        <v>0.24229600694444445</v>
      </c>
      <c r="N49" s="178">
        <v>1.8</v>
      </c>
      <c r="O49" s="178">
        <v>17</v>
      </c>
      <c r="P49" s="178">
        <v>15</v>
      </c>
      <c r="Q49" s="178">
        <v>7.5</v>
      </c>
      <c r="R49" s="185">
        <f t="shared" si="1"/>
        <v>1.1067708333333333</v>
      </c>
      <c r="S49" s="178">
        <f t="shared" si="11"/>
        <v>8.1999999999999993</v>
      </c>
      <c r="T49" s="179">
        <v>9005804000</v>
      </c>
      <c r="U49" s="180" t="s">
        <v>197</v>
      </c>
      <c r="V49" s="181" t="s">
        <v>198</v>
      </c>
      <c r="W49" s="181">
        <v>0.08</v>
      </c>
      <c r="X49" s="173" t="s">
        <v>199</v>
      </c>
      <c r="Y49" s="182" t="e">
        <f>(ROUND((#REF!/R49),0))*F49</f>
        <v>#REF!</v>
      </c>
      <c r="Z49" s="182" t="e">
        <f>(ROUND(#REF!/R49,0))*F49</f>
        <v>#REF!</v>
      </c>
      <c r="AA49" s="182" t="e">
        <f>(ROUND(#REF!/R49,0))*F49</f>
        <v>#REF!</v>
      </c>
      <c r="AB49" s="182" t="e">
        <f>(ROUND(#REF!/R49,0))*F49</f>
        <v>#REF!</v>
      </c>
      <c r="AC49" s="192"/>
      <c r="AD49" s="192" t="s">
        <v>826</v>
      </c>
      <c r="AG49" s="479" t="s">
        <v>292</v>
      </c>
      <c r="AH49" s="479"/>
      <c r="AI49" s="479" t="s">
        <v>637</v>
      </c>
      <c r="AJ49" s="180" t="s">
        <v>200</v>
      </c>
      <c r="AK49" s="183">
        <v>48</v>
      </c>
      <c r="AL49" s="183">
        <v>125</v>
      </c>
      <c r="AM49" s="459">
        <v>1</v>
      </c>
      <c r="AN49" s="283">
        <f t="shared" si="2"/>
        <v>16.75</v>
      </c>
      <c r="AO49" s="283">
        <f t="shared" si="9"/>
        <v>3.75</v>
      </c>
      <c r="AP49" s="283">
        <f t="shared" si="9"/>
        <v>7.5</v>
      </c>
      <c r="AQ49" s="185">
        <f t="shared" si="4"/>
        <v>0.27262369791666669</v>
      </c>
      <c r="AR49" s="283">
        <f t="shared" si="10"/>
        <v>1.8900000000000001</v>
      </c>
      <c r="AS49" s="180" t="s">
        <v>207</v>
      </c>
      <c r="AT49" s="183"/>
      <c r="AU49" s="177"/>
      <c r="AV49" s="180" t="s">
        <v>207</v>
      </c>
      <c r="AW49" s="180"/>
      <c r="AX49" s="298" t="s">
        <v>1059</v>
      </c>
      <c r="AY49" s="499"/>
      <c r="AZ49" s="499"/>
      <c r="BA49" s="188"/>
      <c r="BB49" s="188"/>
      <c r="BC49" s="188"/>
      <c r="BD49" s="188"/>
      <c r="BE49" s="188"/>
      <c r="BF49" s="188"/>
      <c r="BG49" s="188"/>
      <c r="BK49" s="467" t="s">
        <v>202</v>
      </c>
      <c r="BL49" s="467">
        <v>44.95</v>
      </c>
      <c r="BM49" s="483">
        <v>74.95</v>
      </c>
      <c r="BN49" s="316"/>
      <c r="BO49" s="316"/>
      <c r="BS49" s="381"/>
      <c r="BT49" s="381"/>
      <c r="BU49" s="381"/>
      <c r="BV49" s="381"/>
    </row>
    <row r="50" spans="1:74" ht="45" customHeight="1">
      <c r="B50" s="176" t="s">
        <v>515</v>
      </c>
      <c r="C50" s="379" t="s">
        <v>194</v>
      </c>
      <c r="D50" s="472" t="s">
        <v>97</v>
      </c>
      <c r="E50" s="186" t="s">
        <v>511</v>
      </c>
      <c r="F50" s="490">
        <v>4</v>
      </c>
      <c r="G50" s="175">
        <v>812257016884</v>
      </c>
      <c r="H50" s="175"/>
      <c r="I50" s="173" t="s">
        <v>240</v>
      </c>
      <c r="J50" s="283">
        <v>29.25</v>
      </c>
      <c r="K50" s="283">
        <v>4.25</v>
      </c>
      <c r="L50" s="283">
        <v>9</v>
      </c>
      <c r="M50" s="185">
        <f t="shared" si="0"/>
        <v>0.6474609375</v>
      </c>
      <c r="N50" s="283">
        <v>4.5</v>
      </c>
      <c r="O50" s="178">
        <v>29.75</v>
      </c>
      <c r="P50" s="178">
        <v>9</v>
      </c>
      <c r="Q50" s="178">
        <v>9.5</v>
      </c>
      <c r="R50" s="185">
        <f t="shared" si="1"/>
        <v>1.4720052083333333</v>
      </c>
      <c r="S50" s="178">
        <f t="shared" si="11"/>
        <v>19</v>
      </c>
      <c r="T50" s="179">
        <v>9005804000</v>
      </c>
      <c r="U50" s="180" t="s">
        <v>197</v>
      </c>
      <c r="V50" s="181" t="s">
        <v>198</v>
      </c>
      <c r="W50" s="181">
        <v>0.08</v>
      </c>
      <c r="X50" s="173" t="s">
        <v>199</v>
      </c>
      <c r="Y50" s="182" t="e">
        <f>(ROUND((#REF!/R50),0))*F50</f>
        <v>#REF!</v>
      </c>
      <c r="Z50" s="182" t="e">
        <f>(ROUND(#REF!/R50,0))*F50</f>
        <v>#REF!</v>
      </c>
      <c r="AA50" s="182" t="e">
        <f>(ROUND(#REF!/R50,0))*F50</f>
        <v>#REF!</v>
      </c>
      <c r="AB50" s="182" t="e">
        <f>(ROUND(#REF!/R50,0))*F50</f>
        <v>#REF!</v>
      </c>
      <c r="AC50" s="192"/>
      <c r="AD50" s="192" t="s">
        <v>826</v>
      </c>
      <c r="AG50" s="479" t="s">
        <v>293</v>
      </c>
      <c r="AH50" s="479"/>
      <c r="AI50" s="479" t="s">
        <v>294</v>
      </c>
      <c r="AJ50" s="180" t="s">
        <v>200</v>
      </c>
      <c r="AK50" s="183">
        <v>48</v>
      </c>
      <c r="AL50" s="183">
        <v>125</v>
      </c>
      <c r="AM50" s="459">
        <v>1</v>
      </c>
      <c r="AN50" s="283">
        <f t="shared" si="2"/>
        <v>29.5</v>
      </c>
      <c r="AO50" s="283">
        <f t="shared" si="9"/>
        <v>4.5</v>
      </c>
      <c r="AP50" s="283">
        <f t="shared" si="9"/>
        <v>9.25</v>
      </c>
      <c r="AQ50" s="185">
        <f t="shared" si="4"/>
        <v>0.71061197916666663</v>
      </c>
      <c r="AR50" s="283">
        <f t="shared" si="10"/>
        <v>4.7250000000000005</v>
      </c>
      <c r="AS50" s="180" t="s">
        <v>201</v>
      </c>
      <c r="AT50" s="183">
        <v>1</v>
      </c>
      <c r="AU50" s="282" t="s">
        <v>1372</v>
      </c>
      <c r="AV50" s="180" t="s">
        <v>201</v>
      </c>
      <c r="AW50" s="180"/>
      <c r="AX50" s="298" t="s">
        <v>1060</v>
      </c>
      <c r="AY50" s="469"/>
      <c r="AZ50" s="469"/>
      <c r="BA50" s="187"/>
      <c r="BB50" s="187"/>
      <c r="BC50" s="187"/>
      <c r="BD50" s="187"/>
      <c r="BE50" s="187"/>
      <c r="BF50" s="187"/>
      <c r="BG50" s="187"/>
      <c r="BK50" s="467" t="s">
        <v>202</v>
      </c>
      <c r="BL50" s="467">
        <v>44.95</v>
      </c>
      <c r="BM50" s="483">
        <v>74.95</v>
      </c>
      <c r="BN50" s="316"/>
      <c r="BO50" s="316"/>
      <c r="BS50" s="381"/>
      <c r="BT50" s="381"/>
      <c r="BU50" s="381"/>
      <c r="BV50" s="381"/>
    </row>
    <row r="51" spans="1:74" ht="45" customHeight="1">
      <c r="B51" s="176" t="s">
        <v>515</v>
      </c>
      <c r="C51" s="379" t="s">
        <v>194</v>
      </c>
      <c r="D51" s="477" t="s">
        <v>542</v>
      </c>
      <c r="E51" s="464" t="s">
        <v>625</v>
      </c>
      <c r="F51" s="184">
        <v>4</v>
      </c>
      <c r="G51" s="465">
        <v>812257015405</v>
      </c>
      <c r="H51" s="465"/>
      <c r="I51" s="282" t="s">
        <v>195</v>
      </c>
      <c r="J51" s="283">
        <v>17</v>
      </c>
      <c r="K51" s="283">
        <v>4</v>
      </c>
      <c r="L51" s="283">
        <v>11</v>
      </c>
      <c r="M51" s="185">
        <f t="shared" si="0"/>
        <v>0.43287037037037035</v>
      </c>
      <c r="N51" s="283">
        <v>4</v>
      </c>
      <c r="O51" s="178">
        <v>25.5</v>
      </c>
      <c r="P51" s="178">
        <v>18.25</v>
      </c>
      <c r="Q51" s="178">
        <v>12</v>
      </c>
      <c r="R51" s="185">
        <f t="shared" si="1"/>
        <v>3.2317708333333335</v>
      </c>
      <c r="S51" s="178">
        <f t="shared" si="11"/>
        <v>17</v>
      </c>
      <c r="T51" s="179">
        <v>9005804000</v>
      </c>
      <c r="U51" s="180" t="s">
        <v>197</v>
      </c>
      <c r="V51" s="181" t="s">
        <v>198</v>
      </c>
      <c r="W51" s="181">
        <v>0.08</v>
      </c>
      <c r="X51" s="173" t="s">
        <v>199</v>
      </c>
      <c r="Y51" s="182" t="e">
        <f>(ROUND((#REF!/R51),0))*F51</f>
        <v>#REF!</v>
      </c>
      <c r="Z51" s="182" t="e">
        <f>(ROUND(#REF!/R51,0))*F51</f>
        <v>#REF!</v>
      </c>
      <c r="AA51" s="182" t="e">
        <f>(ROUND(#REF!/R51,0))*F51</f>
        <v>#REF!</v>
      </c>
      <c r="AB51" s="182" t="e">
        <f>(ROUND(#REF!/R51,0))*F51</f>
        <v>#REF!</v>
      </c>
      <c r="AC51" s="192"/>
      <c r="AD51" s="192" t="s">
        <v>826</v>
      </c>
      <c r="AG51" s="315" t="s">
        <v>675</v>
      </c>
      <c r="AH51" s="315" t="s">
        <v>301</v>
      </c>
      <c r="AI51" s="174" t="s">
        <v>649</v>
      </c>
      <c r="AJ51" s="180" t="s">
        <v>200</v>
      </c>
      <c r="AK51" s="183">
        <v>48</v>
      </c>
      <c r="AL51" s="183">
        <v>125</v>
      </c>
      <c r="AM51" s="459">
        <v>1</v>
      </c>
      <c r="AN51" s="283">
        <f t="shared" si="2"/>
        <v>17.25</v>
      </c>
      <c r="AO51" s="283">
        <f t="shared" si="9"/>
        <v>4.25</v>
      </c>
      <c r="AP51" s="283">
        <f t="shared" si="9"/>
        <v>11.25</v>
      </c>
      <c r="AQ51" s="185">
        <f t="shared" si="4"/>
        <v>0.477294921875</v>
      </c>
      <c r="AR51" s="283">
        <f t="shared" si="10"/>
        <v>4.2</v>
      </c>
      <c r="AS51" s="180" t="s">
        <v>207</v>
      </c>
      <c r="AT51" s="288"/>
      <c r="AU51" s="289"/>
      <c r="AV51" s="180" t="s">
        <v>207</v>
      </c>
      <c r="AW51" s="180"/>
      <c r="AX51" s="298" t="s">
        <v>1061</v>
      </c>
      <c r="AY51" s="469"/>
      <c r="AZ51" s="469"/>
      <c r="BA51" s="187"/>
      <c r="BB51" s="187"/>
      <c r="BC51" s="187"/>
      <c r="BD51" s="187"/>
      <c r="BE51" s="187"/>
      <c r="BF51" s="187"/>
      <c r="BG51" s="187"/>
      <c r="BH51" s="381"/>
      <c r="BI51" s="381"/>
      <c r="BJ51" s="381"/>
      <c r="BK51" s="467" t="s">
        <v>202</v>
      </c>
      <c r="BL51" s="468">
        <v>49.99</v>
      </c>
      <c r="BM51" s="467">
        <v>79.989999999999995</v>
      </c>
      <c r="BN51" s="381"/>
      <c r="BO51" s="381"/>
      <c r="BP51" s="381"/>
      <c r="BQ51" s="381"/>
      <c r="BR51" s="381"/>
      <c r="BS51" s="381"/>
      <c r="BT51" s="381"/>
      <c r="BU51" s="381"/>
      <c r="BV51" s="381"/>
    </row>
    <row r="52" spans="1:74" ht="45" customHeight="1">
      <c r="B52" s="176" t="s">
        <v>515</v>
      </c>
      <c r="C52" s="379" t="s">
        <v>194</v>
      </c>
      <c r="D52" s="477" t="s">
        <v>536</v>
      </c>
      <c r="E52" s="464" t="s">
        <v>537</v>
      </c>
      <c r="F52" s="184">
        <v>4</v>
      </c>
      <c r="G52" s="465">
        <v>812257018550</v>
      </c>
      <c r="H52" s="465"/>
      <c r="I52" s="282" t="s">
        <v>195</v>
      </c>
      <c r="J52" s="178">
        <v>15.5</v>
      </c>
      <c r="K52" s="178">
        <v>4</v>
      </c>
      <c r="L52" s="178">
        <v>11.75</v>
      </c>
      <c r="M52" s="185">
        <f t="shared" si="0"/>
        <v>0.42158564814814814</v>
      </c>
      <c r="N52" s="178">
        <v>2.5</v>
      </c>
      <c r="O52" s="178">
        <v>16</v>
      </c>
      <c r="P52" s="178">
        <v>16.5</v>
      </c>
      <c r="Q52" s="178">
        <v>12</v>
      </c>
      <c r="R52" s="185">
        <f t="shared" si="1"/>
        <v>1.8333333333333333</v>
      </c>
      <c r="S52" s="178">
        <f t="shared" si="11"/>
        <v>11</v>
      </c>
      <c r="T52" s="179">
        <v>9005804000</v>
      </c>
      <c r="U52" s="180" t="s">
        <v>197</v>
      </c>
      <c r="V52" s="181" t="s">
        <v>198</v>
      </c>
      <c r="W52" s="181">
        <v>0.08</v>
      </c>
      <c r="X52" s="173" t="s">
        <v>199</v>
      </c>
      <c r="Y52" s="182" t="e">
        <f>(ROUND((#REF!/R52),0))*F52</f>
        <v>#REF!</v>
      </c>
      <c r="Z52" s="182" t="e">
        <f>(ROUND(#REF!/R52,0))*F52</f>
        <v>#REF!</v>
      </c>
      <c r="AA52" s="182" t="e">
        <f>(ROUND(#REF!/R52,0))*F52</f>
        <v>#REF!</v>
      </c>
      <c r="AB52" s="182" t="e">
        <f>(ROUND(#REF!/R52,0))*F52</f>
        <v>#REF!</v>
      </c>
      <c r="AC52" s="192"/>
      <c r="AD52" s="192" t="s">
        <v>826</v>
      </c>
      <c r="AG52" s="315" t="s">
        <v>676</v>
      </c>
      <c r="AH52" s="315" t="s">
        <v>301</v>
      </c>
      <c r="AI52" s="174" t="s">
        <v>638</v>
      </c>
      <c r="AJ52" s="180" t="s">
        <v>200</v>
      </c>
      <c r="AK52" s="183">
        <v>48</v>
      </c>
      <c r="AL52" s="183">
        <v>125</v>
      </c>
      <c r="AM52" s="459">
        <v>1</v>
      </c>
      <c r="AN52" s="283">
        <f t="shared" si="2"/>
        <v>15.75</v>
      </c>
      <c r="AO52" s="283">
        <f t="shared" si="9"/>
        <v>4.25</v>
      </c>
      <c r="AP52" s="283">
        <f t="shared" si="9"/>
        <v>12</v>
      </c>
      <c r="AQ52" s="185">
        <f t="shared" si="4"/>
        <v>0.46484375</v>
      </c>
      <c r="AR52" s="283">
        <f t="shared" si="10"/>
        <v>2.625</v>
      </c>
      <c r="AS52" s="180" t="s">
        <v>207</v>
      </c>
      <c r="AT52" s="288"/>
      <c r="AU52" s="289"/>
      <c r="AV52" s="180" t="s">
        <v>207</v>
      </c>
      <c r="AW52" s="180"/>
      <c r="AX52" s="298" t="s">
        <v>1062</v>
      </c>
      <c r="AY52" s="469"/>
      <c r="AZ52" s="469"/>
      <c r="BA52" s="187"/>
      <c r="BB52" s="187"/>
      <c r="BC52" s="187"/>
      <c r="BD52" s="187"/>
      <c r="BE52" s="187"/>
      <c r="BF52" s="187"/>
      <c r="BG52" s="187"/>
      <c r="BH52" s="381"/>
      <c r="BI52" s="381"/>
      <c r="BJ52" s="381"/>
      <c r="BK52" s="467" t="s">
        <v>202</v>
      </c>
      <c r="BL52" s="468">
        <v>49.99</v>
      </c>
      <c r="BM52" s="467">
        <v>79.989999999999995</v>
      </c>
      <c r="BN52" s="381"/>
      <c r="BO52" s="381"/>
      <c r="BP52" s="381"/>
      <c r="BQ52" s="381"/>
      <c r="BR52" s="381"/>
      <c r="BS52" s="381"/>
      <c r="BT52" s="381"/>
      <c r="BU52" s="381"/>
      <c r="BV52" s="381"/>
    </row>
    <row r="53" spans="1:74" ht="45" customHeight="1">
      <c r="B53" s="176" t="s">
        <v>515</v>
      </c>
      <c r="C53" s="379" t="s">
        <v>194</v>
      </c>
      <c r="D53" s="477" t="s">
        <v>796</v>
      </c>
      <c r="E53" s="464" t="s">
        <v>385</v>
      </c>
      <c r="F53" s="184">
        <v>6</v>
      </c>
      <c r="G53" s="465">
        <v>812257013586</v>
      </c>
      <c r="H53" s="465"/>
      <c r="I53" s="282" t="s">
        <v>195</v>
      </c>
      <c r="J53" s="178">
        <v>17</v>
      </c>
      <c r="K53" s="178">
        <v>4</v>
      </c>
      <c r="L53" s="178">
        <v>11</v>
      </c>
      <c r="M53" s="185">
        <f t="shared" si="0"/>
        <v>0.43287037037037035</v>
      </c>
      <c r="N53" s="178">
        <v>4</v>
      </c>
      <c r="O53" s="178">
        <v>25.5</v>
      </c>
      <c r="P53" s="178">
        <v>18.25</v>
      </c>
      <c r="Q53" s="178">
        <v>12</v>
      </c>
      <c r="R53" s="185">
        <f t="shared" si="1"/>
        <v>3.2317708333333335</v>
      </c>
      <c r="S53" s="178">
        <f t="shared" si="11"/>
        <v>25</v>
      </c>
      <c r="T53" s="179">
        <v>9005804000</v>
      </c>
      <c r="U53" s="180" t="s">
        <v>197</v>
      </c>
      <c r="V53" s="181" t="s">
        <v>198</v>
      </c>
      <c r="W53" s="181">
        <v>0.08</v>
      </c>
      <c r="X53" s="173" t="s">
        <v>199</v>
      </c>
      <c r="Y53" s="182" t="e">
        <f>(ROUND((#REF!/R53),0))*F53</f>
        <v>#REF!</v>
      </c>
      <c r="Z53" s="182" t="e">
        <f>(ROUND(#REF!/R53,0))*F53</f>
        <v>#REF!</v>
      </c>
      <c r="AA53" s="182" t="e">
        <f>(ROUND(#REF!/R53,0))*F53</f>
        <v>#REF!</v>
      </c>
      <c r="AB53" s="182" t="e">
        <f>(ROUND(#REF!/R53,0))*F53</f>
        <v>#REF!</v>
      </c>
      <c r="AC53" s="192"/>
      <c r="AD53" s="192" t="s">
        <v>826</v>
      </c>
      <c r="AG53" s="315" t="s">
        <v>695</v>
      </c>
      <c r="AH53" s="315" t="s">
        <v>301</v>
      </c>
      <c r="AI53" s="174" t="s">
        <v>648</v>
      </c>
      <c r="AJ53" s="180" t="s">
        <v>200</v>
      </c>
      <c r="AK53" s="183">
        <v>48</v>
      </c>
      <c r="AL53" s="183">
        <v>125</v>
      </c>
      <c r="AM53" s="459">
        <v>1</v>
      </c>
      <c r="AN53" s="283">
        <f t="shared" si="2"/>
        <v>17.25</v>
      </c>
      <c r="AO53" s="283">
        <f t="shared" si="9"/>
        <v>4.25</v>
      </c>
      <c r="AP53" s="283">
        <f t="shared" si="9"/>
        <v>11.25</v>
      </c>
      <c r="AQ53" s="185">
        <f t="shared" si="4"/>
        <v>0.477294921875</v>
      </c>
      <c r="AR53" s="283">
        <f t="shared" si="10"/>
        <v>4.2</v>
      </c>
      <c r="AS53" s="180" t="s">
        <v>207</v>
      </c>
      <c r="AT53" s="288"/>
      <c r="AU53" s="289"/>
      <c r="AV53" s="180" t="s">
        <v>207</v>
      </c>
      <c r="AW53" s="180"/>
      <c r="AX53" s="298" t="s">
        <v>1062</v>
      </c>
      <c r="AY53" s="469"/>
      <c r="AZ53" s="469"/>
      <c r="BA53" s="187"/>
      <c r="BB53" s="187"/>
      <c r="BC53" s="187"/>
      <c r="BD53" s="187"/>
      <c r="BE53" s="187"/>
      <c r="BF53" s="187"/>
      <c r="BG53" s="187"/>
      <c r="BH53" s="381"/>
      <c r="BI53" s="381"/>
      <c r="BJ53" s="381"/>
      <c r="BK53" s="487">
        <v>1.69</v>
      </c>
      <c r="BL53" s="487" t="s">
        <v>202</v>
      </c>
      <c r="BM53" s="467">
        <v>2.99</v>
      </c>
      <c r="BN53" s="381"/>
      <c r="BO53" s="381"/>
      <c r="BP53" s="381"/>
      <c r="BQ53" s="381"/>
      <c r="BR53" s="381"/>
      <c r="BT53" s="454"/>
      <c r="BU53" s="381"/>
      <c r="BV53" s="381"/>
    </row>
    <row r="54" spans="1:74" ht="45" customHeight="1">
      <c r="B54" s="176" t="s">
        <v>515</v>
      </c>
      <c r="C54" s="379" t="s">
        <v>194</v>
      </c>
      <c r="D54" s="472" t="s">
        <v>100</v>
      </c>
      <c r="E54" s="186" t="s">
        <v>518</v>
      </c>
      <c r="F54" s="490">
        <v>2</v>
      </c>
      <c r="G54" s="474">
        <v>812257017324</v>
      </c>
      <c r="I54" s="173" t="s">
        <v>195</v>
      </c>
      <c r="J54" s="178">
        <v>29</v>
      </c>
      <c r="K54" s="178">
        <v>6.5</v>
      </c>
      <c r="L54" s="178">
        <v>10</v>
      </c>
      <c r="M54" s="185">
        <f t="shared" si="0"/>
        <v>1.0908564814814814</v>
      </c>
      <c r="N54" s="178">
        <v>7.25</v>
      </c>
      <c r="O54" s="178">
        <v>29.75</v>
      </c>
      <c r="P54" s="178">
        <v>13.5</v>
      </c>
      <c r="Q54" s="178">
        <v>11</v>
      </c>
      <c r="R54" s="185">
        <f t="shared" si="1"/>
        <v>2.556640625</v>
      </c>
      <c r="S54" s="178">
        <f t="shared" si="11"/>
        <v>15.5</v>
      </c>
      <c r="T54" s="179">
        <v>9005804000</v>
      </c>
      <c r="U54" s="180" t="s">
        <v>197</v>
      </c>
      <c r="V54" s="181" t="s">
        <v>198</v>
      </c>
      <c r="W54" s="181">
        <v>0.08</v>
      </c>
      <c r="X54" s="173" t="s">
        <v>199</v>
      </c>
      <c r="Y54" s="182" t="e">
        <f>(ROUND((#REF!/R54),0))*F54</f>
        <v>#REF!</v>
      </c>
      <c r="Z54" s="182" t="e">
        <f>(ROUND(#REF!/R54,0))*F54</f>
        <v>#REF!</v>
      </c>
      <c r="AA54" s="182" t="e">
        <f>(ROUND(#REF!/R54,0))*F54</f>
        <v>#REF!</v>
      </c>
      <c r="AB54" s="182" t="e">
        <f>(ROUND(#REF!/R54,0))*F54</f>
        <v>#REF!</v>
      </c>
      <c r="AC54" s="192"/>
      <c r="AD54" s="192" t="s">
        <v>826</v>
      </c>
      <c r="AG54" s="479" t="s">
        <v>295</v>
      </c>
      <c r="AH54" s="479"/>
      <c r="AI54" s="479" t="s">
        <v>296</v>
      </c>
      <c r="AJ54" s="180" t="s">
        <v>200</v>
      </c>
      <c r="AK54" s="183">
        <v>48</v>
      </c>
      <c r="AL54" s="183">
        <v>125</v>
      </c>
      <c r="AM54" s="459">
        <v>1</v>
      </c>
      <c r="AN54" s="283">
        <f t="shared" si="2"/>
        <v>29.25</v>
      </c>
      <c r="AO54" s="283">
        <f t="shared" si="9"/>
        <v>6.75</v>
      </c>
      <c r="AP54" s="283">
        <f t="shared" si="9"/>
        <v>10.25</v>
      </c>
      <c r="AQ54" s="185">
        <f t="shared" si="4"/>
        <v>1.171142578125</v>
      </c>
      <c r="AR54" s="283">
        <f t="shared" si="10"/>
        <v>7.6125000000000007</v>
      </c>
      <c r="AS54" s="180" t="s">
        <v>201</v>
      </c>
      <c r="AT54" s="183">
        <v>1</v>
      </c>
      <c r="AU54" s="282" t="s">
        <v>1372</v>
      </c>
      <c r="AV54" s="180" t="s">
        <v>201</v>
      </c>
      <c r="AW54" s="180"/>
      <c r="AX54" s="298" t="s">
        <v>1063</v>
      </c>
      <c r="AY54" s="469"/>
      <c r="AZ54" s="469"/>
      <c r="BA54" s="187"/>
      <c r="BB54" s="187"/>
      <c r="BC54" s="187"/>
      <c r="BD54" s="187"/>
      <c r="BE54" s="187"/>
      <c r="BF54" s="187"/>
      <c r="BG54" s="187"/>
      <c r="BK54" s="467" t="s">
        <v>202</v>
      </c>
      <c r="BL54" s="467">
        <v>17.95</v>
      </c>
      <c r="BM54" s="483">
        <v>29.95</v>
      </c>
      <c r="BN54" s="316"/>
      <c r="BO54" s="316"/>
      <c r="BS54" s="381"/>
      <c r="BT54" s="381"/>
      <c r="BU54" s="381"/>
      <c r="BV54" s="381"/>
    </row>
    <row r="55" spans="1:74" s="188" customFormat="1" ht="45" customHeight="1">
      <c r="A55" s="314"/>
      <c r="B55" s="176" t="s">
        <v>515</v>
      </c>
      <c r="C55" s="379" t="s">
        <v>29</v>
      </c>
      <c r="D55" s="472" t="s">
        <v>989</v>
      </c>
      <c r="E55" s="464" t="s">
        <v>988</v>
      </c>
      <c r="F55" s="490">
        <v>6</v>
      </c>
      <c r="G55" s="465">
        <v>812257014187</v>
      </c>
      <c r="H55" s="465"/>
      <c r="I55" s="173" t="s">
        <v>211</v>
      </c>
      <c r="J55" s="178">
        <v>6.5</v>
      </c>
      <c r="K55" s="178">
        <v>2.5</v>
      </c>
      <c r="L55" s="178">
        <v>8.5</v>
      </c>
      <c r="M55" s="185">
        <f t="shared" si="0"/>
        <v>7.993344907407407E-2</v>
      </c>
      <c r="N55" s="178">
        <v>0.45</v>
      </c>
      <c r="O55" s="178">
        <v>14</v>
      </c>
      <c r="P55" s="178">
        <v>7.25</v>
      </c>
      <c r="Q55" s="178">
        <v>9</v>
      </c>
      <c r="R55" s="185">
        <f t="shared" si="1"/>
        <v>0.52864583333333337</v>
      </c>
      <c r="S55" s="178">
        <f t="shared" si="11"/>
        <v>3.7</v>
      </c>
      <c r="T55" s="179">
        <v>9005100000</v>
      </c>
      <c r="U55" s="180" t="s">
        <v>197</v>
      </c>
      <c r="V55" s="181" t="s">
        <v>198</v>
      </c>
      <c r="W55" s="181">
        <v>0</v>
      </c>
      <c r="X55" s="173" t="s">
        <v>213</v>
      </c>
      <c r="Y55" s="182" t="e">
        <f>(ROUND((#REF!/R55),0))*F55</f>
        <v>#REF!</v>
      </c>
      <c r="Z55" s="182" t="e">
        <f>(ROUND(#REF!/R55,0))*F55</f>
        <v>#REF!</v>
      </c>
      <c r="AA55" s="182" t="e">
        <f>(ROUND(#REF!/R55,0))*F55</f>
        <v>#REF!</v>
      </c>
      <c r="AB55" s="182" t="e">
        <f>(ROUND(#REF!/R55,0))*F55</f>
        <v>#REF!</v>
      </c>
      <c r="AC55" s="192"/>
      <c r="AD55" s="192" t="s">
        <v>827</v>
      </c>
      <c r="AE55" s="182"/>
      <c r="AF55" s="182"/>
      <c r="AG55" s="315" t="s">
        <v>687</v>
      </c>
      <c r="AH55" s="315" t="s">
        <v>286</v>
      </c>
      <c r="AI55" s="174" t="s">
        <v>287</v>
      </c>
      <c r="AJ55" s="180" t="s">
        <v>200</v>
      </c>
      <c r="AK55" s="183">
        <v>48</v>
      </c>
      <c r="AL55" s="183">
        <v>125</v>
      </c>
      <c r="AM55" s="459">
        <v>1</v>
      </c>
      <c r="AN55" s="283">
        <f t="shared" si="2"/>
        <v>6.75</v>
      </c>
      <c r="AO55" s="283">
        <f t="shared" si="9"/>
        <v>2.75</v>
      </c>
      <c r="AP55" s="283">
        <f t="shared" si="9"/>
        <v>8.75</v>
      </c>
      <c r="AQ55" s="185">
        <f t="shared" si="4"/>
        <v>9.3994140625E-2</v>
      </c>
      <c r="AR55" s="283">
        <f t="shared" si="10"/>
        <v>0.47250000000000003</v>
      </c>
      <c r="AS55" s="180" t="s">
        <v>207</v>
      </c>
      <c r="AT55" s="183"/>
      <c r="AU55" s="177"/>
      <c r="AV55" s="180" t="s">
        <v>207</v>
      </c>
      <c r="AW55" s="185" t="s">
        <v>1369</v>
      </c>
      <c r="AX55" s="185" t="s">
        <v>1369</v>
      </c>
      <c r="AY55" s="469"/>
      <c r="AZ55" s="469"/>
      <c r="BA55" s="187"/>
      <c r="BB55" s="187"/>
      <c r="BC55" s="187"/>
      <c r="BD55" s="187"/>
      <c r="BE55" s="187"/>
      <c r="BF55" s="187"/>
      <c r="BG55" s="187"/>
      <c r="BK55" s="489">
        <v>2.79</v>
      </c>
      <c r="BL55" s="489" t="s">
        <v>202</v>
      </c>
      <c r="BM55" s="470">
        <v>4.99</v>
      </c>
      <c r="BS55" s="187"/>
      <c r="BT55" s="189"/>
    </row>
    <row r="56" spans="1:74" ht="45" customHeight="1">
      <c r="B56" s="176" t="s">
        <v>515</v>
      </c>
      <c r="C56" s="379" t="s">
        <v>29</v>
      </c>
      <c r="D56" s="472" t="s">
        <v>93</v>
      </c>
      <c r="E56" s="186" t="s">
        <v>519</v>
      </c>
      <c r="F56" s="490">
        <v>6</v>
      </c>
      <c r="G56" s="175">
        <v>812257016945</v>
      </c>
      <c r="H56" s="175"/>
      <c r="I56" s="176" t="s">
        <v>240</v>
      </c>
      <c r="J56" s="178">
        <v>6.5</v>
      </c>
      <c r="K56" s="178">
        <v>2.25</v>
      </c>
      <c r="L56" s="178">
        <v>8.5</v>
      </c>
      <c r="M56" s="185">
        <f t="shared" si="0"/>
        <v>7.1940104166666671E-2</v>
      </c>
      <c r="N56" s="178">
        <v>1</v>
      </c>
      <c r="O56" s="178">
        <v>13.5</v>
      </c>
      <c r="P56" s="178">
        <v>5</v>
      </c>
      <c r="Q56" s="178">
        <v>9</v>
      </c>
      <c r="R56" s="185">
        <f t="shared" si="1"/>
        <v>0.3515625</v>
      </c>
      <c r="S56" s="178">
        <f t="shared" si="11"/>
        <v>7</v>
      </c>
      <c r="T56" s="179">
        <v>9005100000</v>
      </c>
      <c r="U56" s="180" t="s">
        <v>197</v>
      </c>
      <c r="V56" s="181" t="s">
        <v>198</v>
      </c>
      <c r="W56" s="181">
        <v>0</v>
      </c>
      <c r="X56" s="173" t="s">
        <v>213</v>
      </c>
      <c r="Y56" s="182" t="e">
        <f>(ROUND((#REF!/R56),0))*F56</f>
        <v>#REF!</v>
      </c>
      <c r="Z56" s="182" t="e">
        <f>(ROUND(#REF!/R56,0))*F56</f>
        <v>#REF!</v>
      </c>
      <c r="AA56" s="182" t="e">
        <f>(ROUND(#REF!/R56,0))*F56</f>
        <v>#REF!</v>
      </c>
      <c r="AB56" s="182" t="e">
        <f>(ROUND(#REF!/R56,0))*F56</f>
        <v>#REF!</v>
      </c>
      <c r="AC56" s="192"/>
      <c r="AD56" s="192" t="s">
        <v>827</v>
      </c>
      <c r="AG56" s="315" t="s">
        <v>298</v>
      </c>
      <c r="AH56" s="315" t="s">
        <v>299</v>
      </c>
      <c r="AI56" s="315" t="s">
        <v>300</v>
      </c>
      <c r="AJ56" s="180" t="s">
        <v>200</v>
      </c>
      <c r="AK56" s="183">
        <v>48</v>
      </c>
      <c r="AL56" s="183">
        <v>125</v>
      </c>
      <c r="AM56" s="459">
        <v>1</v>
      </c>
      <c r="AN56" s="283">
        <f t="shared" si="2"/>
        <v>6.75</v>
      </c>
      <c r="AO56" s="283">
        <f t="shared" si="9"/>
        <v>2.5</v>
      </c>
      <c r="AP56" s="283">
        <f t="shared" si="9"/>
        <v>8.75</v>
      </c>
      <c r="AQ56" s="185">
        <f t="shared" si="4"/>
        <v>8.544921875E-2</v>
      </c>
      <c r="AR56" s="283">
        <f t="shared" si="10"/>
        <v>1.05</v>
      </c>
      <c r="AS56" s="180" t="s">
        <v>207</v>
      </c>
      <c r="AT56" s="183"/>
      <c r="AU56" s="177"/>
      <c r="AV56" s="180" t="s">
        <v>207</v>
      </c>
      <c r="AW56" s="180"/>
      <c r="AX56" s="298" t="s">
        <v>1064</v>
      </c>
      <c r="AY56" s="469"/>
      <c r="AZ56" s="469"/>
      <c r="BA56" s="187"/>
      <c r="BB56" s="187"/>
      <c r="BC56" s="187"/>
      <c r="BD56" s="187"/>
      <c r="BE56" s="187"/>
      <c r="BF56" s="187"/>
      <c r="BG56" s="187"/>
      <c r="BK56" s="467" t="s">
        <v>202</v>
      </c>
      <c r="BL56" s="467">
        <v>54.95</v>
      </c>
      <c r="BM56" s="483">
        <v>79.95</v>
      </c>
      <c r="BN56" s="316"/>
      <c r="BO56" s="316"/>
      <c r="BS56" s="381"/>
      <c r="BT56" s="381"/>
      <c r="BU56" s="381"/>
      <c r="BV56" s="381"/>
    </row>
    <row r="57" spans="1:74" ht="45" customHeight="1">
      <c r="B57" s="176" t="s">
        <v>515</v>
      </c>
      <c r="C57" s="379" t="s">
        <v>194</v>
      </c>
      <c r="D57" s="472" t="s">
        <v>98</v>
      </c>
      <c r="E57" s="186" t="s">
        <v>1465</v>
      </c>
      <c r="F57" s="490">
        <v>4</v>
      </c>
      <c r="G57" s="175">
        <v>812257016891</v>
      </c>
      <c r="H57" s="175"/>
      <c r="I57" s="282" t="s">
        <v>729</v>
      </c>
      <c r="J57" s="178">
        <v>26.25</v>
      </c>
      <c r="K57" s="178">
        <v>6.25</v>
      </c>
      <c r="L57" s="178">
        <v>12.25</v>
      </c>
      <c r="M57" s="185">
        <f t="shared" si="0"/>
        <v>1.1630588107638888</v>
      </c>
      <c r="N57" s="178">
        <v>6.35</v>
      </c>
      <c r="O57" s="178">
        <v>26.75</v>
      </c>
      <c r="P57" s="178">
        <v>13.5</v>
      </c>
      <c r="Q57" s="178">
        <v>13</v>
      </c>
      <c r="R57" s="185">
        <f t="shared" si="1"/>
        <v>2.716796875</v>
      </c>
      <c r="S57" s="178">
        <f t="shared" si="11"/>
        <v>26.4</v>
      </c>
      <c r="T57" s="179">
        <v>9005804000</v>
      </c>
      <c r="U57" s="180" t="s">
        <v>197</v>
      </c>
      <c r="V57" s="181" t="s">
        <v>198</v>
      </c>
      <c r="W57" s="181">
        <v>0.08</v>
      </c>
      <c r="X57" s="173" t="s">
        <v>297</v>
      </c>
      <c r="Y57" s="182" t="e">
        <f>(ROUND((#REF!/R57),0))*F57</f>
        <v>#REF!</v>
      </c>
      <c r="Z57" s="182" t="e">
        <f>(ROUND(#REF!/R57,0))*F57</f>
        <v>#REF!</v>
      </c>
      <c r="AA57" s="182" t="e">
        <f>(ROUND(#REF!/R57,0))*F57</f>
        <v>#REF!</v>
      </c>
      <c r="AB57" s="182" t="e">
        <f>(ROUND(#REF!/R57,0))*F57</f>
        <v>#REF!</v>
      </c>
      <c r="AC57" s="192"/>
      <c r="AD57" s="192" t="s">
        <v>826</v>
      </c>
      <c r="AG57" s="315" t="s">
        <v>526</v>
      </c>
      <c r="AH57" s="315" t="s">
        <v>387</v>
      </c>
      <c r="AI57" s="174" t="s">
        <v>639</v>
      </c>
      <c r="AJ57" s="180" t="s">
        <v>200</v>
      </c>
      <c r="AK57" s="183">
        <v>48</v>
      </c>
      <c r="AL57" s="183">
        <v>125</v>
      </c>
      <c r="AM57" s="459">
        <v>1</v>
      </c>
      <c r="AN57" s="283">
        <f t="shared" si="2"/>
        <v>26.5</v>
      </c>
      <c r="AO57" s="283">
        <f t="shared" si="9"/>
        <v>6.5</v>
      </c>
      <c r="AP57" s="283">
        <f t="shared" si="9"/>
        <v>12.5</v>
      </c>
      <c r="AQ57" s="185">
        <f t="shared" si="4"/>
        <v>1.246021412037037</v>
      </c>
      <c r="AR57" s="283">
        <f t="shared" si="10"/>
        <v>6.6674999999999995</v>
      </c>
      <c r="AS57" s="180" t="s">
        <v>207</v>
      </c>
      <c r="AT57" s="288"/>
      <c r="AU57" s="289"/>
      <c r="AV57" s="180" t="s">
        <v>207</v>
      </c>
      <c r="AW57" s="180"/>
      <c r="AX57" s="298" t="s">
        <v>1065</v>
      </c>
      <c r="AY57" s="469"/>
      <c r="AZ57" s="469"/>
      <c r="BA57" s="187"/>
      <c r="BB57" s="187"/>
      <c r="BC57" s="187"/>
      <c r="BD57" s="187"/>
      <c r="BE57" s="187"/>
      <c r="BF57" s="187"/>
      <c r="BG57" s="187"/>
      <c r="BK57" s="467" t="s">
        <v>202</v>
      </c>
      <c r="BL57" s="467">
        <v>44.95</v>
      </c>
      <c r="BM57" s="483">
        <v>74.95</v>
      </c>
      <c r="BN57" s="316"/>
      <c r="BO57" s="316"/>
      <c r="BS57" s="381"/>
      <c r="BT57" s="381"/>
      <c r="BU57" s="381"/>
      <c r="BV57" s="381"/>
    </row>
    <row r="58" spans="1:74" ht="45" customHeight="1">
      <c r="B58" s="176" t="s">
        <v>515</v>
      </c>
      <c r="C58" s="379" t="s">
        <v>831</v>
      </c>
      <c r="D58" s="472" t="s">
        <v>102</v>
      </c>
      <c r="E58" s="186" t="s">
        <v>513</v>
      </c>
      <c r="F58" s="490">
        <v>4</v>
      </c>
      <c r="G58" s="474">
        <v>812257017331</v>
      </c>
      <c r="I58" s="282" t="s">
        <v>240</v>
      </c>
      <c r="J58" s="178">
        <v>23.5</v>
      </c>
      <c r="K58" s="178">
        <v>2.75</v>
      </c>
      <c r="L58" s="178">
        <v>7.25</v>
      </c>
      <c r="M58" s="185">
        <f t="shared" si="0"/>
        <v>0.27114076967592593</v>
      </c>
      <c r="N58" s="178">
        <v>1.6</v>
      </c>
      <c r="O58" s="178">
        <v>24</v>
      </c>
      <c r="P58" s="178">
        <v>12.25</v>
      </c>
      <c r="Q58" s="178">
        <v>7.75</v>
      </c>
      <c r="R58" s="185">
        <f t="shared" si="1"/>
        <v>1.3185763888888888</v>
      </c>
      <c r="S58" s="178">
        <f t="shared" si="11"/>
        <v>7.4</v>
      </c>
      <c r="T58" s="179" t="s">
        <v>302</v>
      </c>
      <c r="U58" s="180" t="s">
        <v>197</v>
      </c>
      <c r="V58" s="181" t="s">
        <v>198</v>
      </c>
      <c r="W58" s="181">
        <v>0</v>
      </c>
      <c r="X58" s="173" t="s">
        <v>199</v>
      </c>
      <c r="Y58" s="182" t="e">
        <f>(ROUND((#REF!/R58),0))*F58</f>
        <v>#REF!</v>
      </c>
      <c r="Z58" s="182" t="e">
        <f>(ROUND(#REF!/R58,0))*F58</f>
        <v>#REF!</v>
      </c>
      <c r="AA58" s="182" t="e">
        <f>(ROUND(#REF!/R58,0))*F58</f>
        <v>#REF!</v>
      </c>
      <c r="AB58" s="182" t="e">
        <f>(ROUND(#REF!/R58,0))*F58</f>
        <v>#REF!</v>
      </c>
      <c r="AC58" s="192"/>
      <c r="AD58" s="192" t="s">
        <v>828</v>
      </c>
      <c r="AG58" s="174" t="s">
        <v>498</v>
      </c>
      <c r="AH58" s="174" t="s">
        <v>304</v>
      </c>
      <c r="AI58" s="174" t="s">
        <v>499</v>
      </c>
      <c r="AJ58" s="180" t="s">
        <v>200</v>
      </c>
      <c r="AK58" s="183">
        <v>48</v>
      </c>
      <c r="AL58" s="183">
        <v>125</v>
      </c>
      <c r="AM58" s="459">
        <v>1</v>
      </c>
      <c r="AN58" s="283">
        <f t="shared" si="2"/>
        <v>23.75</v>
      </c>
      <c r="AO58" s="283">
        <f t="shared" si="9"/>
        <v>3</v>
      </c>
      <c r="AP58" s="283">
        <f t="shared" si="9"/>
        <v>7.5</v>
      </c>
      <c r="AQ58" s="185">
        <f t="shared" si="4"/>
        <v>0.30924479166666669</v>
      </c>
      <c r="AR58" s="283">
        <f t="shared" si="10"/>
        <v>1.6800000000000002</v>
      </c>
      <c r="AS58" s="180" t="s">
        <v>201</v>
      </c>
      <c r="AT58" s="183">
        <v>1</v>
      </c>
      <c r="AU58" s="177" t="s">
        <v>237</v>
      </c>
      <c r="AV58" s="180" t="s">
        <v>207</v>
      </c>
      <c r="AW58" s="180"/>
      <c r="AX58" s="298" t="s">
        <v>1066</v>
      </c>
      <c r="AY58" s="469"/>
      <c r="AZ58" s="469"/>
      <c r="BA58" s="187"/>
      <c r="BB58" s="187"/>
      <c r="BC58" s="187"/>
      <c r="BD58" s="187"/>
      <c r="BE58" s="187"/>
      <c r="BF58" s="187"/>
      <c r="BG58" s="187"/>
      <c r="BH58" s="381"/>
      <c r="BI58" s="381"/>
      <c r="BJ58" s="381"/>
      <c r="BK58" s="487">
        <v>4.49</v>
      </c>
      <c r="BL58" s="487" t="s">
        <v>202</v>
      </c>
      <c r="BM58" s="467">
        <v>7.99</v>
      </c>
      <c r="BN58" s="381"/>
      <c r="BO58" s="381"/>
      <c r="BP58" s="381"/>
      <c r="BQ58" s="381"/>
      <c r="BR58" s="381"/>
      <c r="BT58" s="454"/>
      <c r="BU58" s="381"/>
      <c r="BV58" s="381"/>
    </row>
    <row r="59" spans="1:74" ht="45" customHeight="1">
      <c r="B59" s="176" t="s">
        <v>515</v>
      </c>
      <c r="C59" s="379" t="s">
        <v>288</v>
      </c>
      <c r="D59" s="477" t="s">
        <v>88</v>
      </c>
      <c r="E59" s="464" t="s">
        <v>520</v>
      </c>
      <c r="F59" s="184">
        <v>6</v>
      </c>
      <c r="G59" s="465">
        <v>812257016020</v>
      </c>
      <c r="H59" s="465"/>
      <c r="I59" s="282" t="s">
        <v>211</v>
      </c>
      <c r="J59" s="178">
        <v>6.5</v>
      </c>
      <c r="K59" s="178">
        <v>6.5</v>
      </c>
      <c r="L59" s="178">
        <v>12</v>
      </c>
      <c r="M59" s="185">
        <f t="shared" si="0"/>
        <v>0.29340277777777779</v>
      </c>
      <c r="N59" s="178">
        <v>2</v>
      </c>
      <c r="O59" s="178">
        <v>13.5</v>
      </c>
      <c r="P59" s="178">
        <v>14.75</v>
      </c>
      <c r="Q59" s="178">
        <v>12.5</v>
      </c>
      <c r="R59" s="185">
        <f t="shared" si="1"/>
        <v>1.4404296875</v>
      </c>
      <c r="S59" s="178">
        <f t="shared" si="11"/>
        <v>13</v>
      </c>
      <c r="T59" s="179">
        <v>8525804000</v>
      </c>
      <c r="U59" s="180" t="s">
        <v>197</v>
      </c>
      <c r="V59" s="181" t="s">
        <v>198</v>
      </c>
      <c r="W59" s="181">
        <v>6.5000000000000002E-2</v>
      </c>
      <c r="X59" s="173" t="s">
        <v>199</v>
      </c>
      <c r="Y59" s="182" t="e">
        <f>(ROUND((#REF!/R59),0))*F59</f>
        <v>#REF!</v>
      </c>
      <c r="Z59" s="182" t="e">
        <f>(ROUND(#REF!/R59,0))*F59</f>
        <v>#REF!</v>
      </c>
      <c r="AA59" s="182" t="e">
        <f>(ROUND(#REF!/R59,0))*F59</f>
        <v>#REF!</v>
      </c>
      <c r="AB59" s="182" t="e">
        <f>(ROUND(#REF!/R59,0))*F59</f>
        <v>#REF!</v>
      </c>
      <c r="AC59" s="192"/>
      <c r="AD59" s="192" t="s">
        <v>826</v>
      </c>
      <c r="AG59" s="174" t="s">
        <v>305</v>
      </c>
      <c r="AH59" s="174"/>
      <c r="AI59" s="174" t="s">
        <v>306</v>
      </c>
      <c r="AJ59" s="180" t="s">
        <v>200</v>
      </c>
      <c r="AK59" s="183">
        <v>48</v>
      </c>
      <c r="AL59" s="183">
        <v>125</v>
      </c>
      <c r="AM59" s="459">
        <v>1</v>
      </c>
      <c r="AN59" s="283">
        <f t="shared" si="2"/>
        <v>6.75</v>
      </c>
      <c r="AO59" s="283">
        <f t="shared" si="9"/>
        <v>6.75</v>
      </c>
      <c r="AP59" s="283">
        <f t="shared" si="9"/>
        <v>12.25</v>
      </c>
      <c r="AQ59" s="185">
        <f t="shared" si="4"/>
        <v>0.322998046875</v>
      </c>
      <c r="AR59" s="283">
        <f t="shared" si="10"/>
        <v>2.1</v>
      </c>
      <c r="AS59" s="180" t="s">
        <v>207</v>
      </c>
      <c r="AT59" s="428"/>
      <c r="AU59" s="282"/>
      <c r="AV59" s="180" t="s">
        <v>207</v>
      </c>
      <c r="AW59" s="185" t="s">
        <v>1369</v>
      </c>
      <c r="AX59" s="185" t="s">
        <v>1369</v>
      </c>
      <c r="AY59" s="469"/>
      <c r="AZ59" s="469"/>
      <c r="BA59" s="187"/>
      <c r="BB59" s="187"/>
      <c r="BC59" s="187"/>
      <c r="BD59" s="187"/>
      <c r="BE59" s="187"/>
      <c r="BF59" s="187"/>
      <c r="BG59" s="187"/>
      <c r="BH59" s="381"/>
      <c r="BI59" s="381"/>
      <c r="BJ59" s="381"/>
      <c r="BK59" s="487">
        <v>4.49</v>
      </c>
      <c r="BL59" s="487" t="s">
        <v>202</v>
      </c>
      <c r="BM59" s="467">
        <v>7.99</v>
      </c>
      <c r="BN59" s="381"/>
      <c r="BO59" s="381"/>
      <c r="BP59" s="381"/>
      <c r="BQ59" s="381"/>
      <c r="BR59" s="381"/>
      <c r="BT59" s="454"/>
      <c r="BU59" s="381"/>
      <c r="BV59" s="381"/>
    </row>
    <row r="60" spans="1:74" ht="45" customHeight="1">
      <c r="B60" s="176" t="s">
        <v>515</v>
      </c>
      <c r="C60" s="379" t="s">
        <v>33</v>
      </c>
      <c r="D60" s="477" t="s">
        <v>101</v>
      </c>
      <c r="E60" s="464" t="s">
        <v>310</v>
      </c>
      <c r="F60" s="184">
        <v>6</v>
      </c>
      <c r="G60" s="465">
        <v>812257016044</v>
      </c>
      <c r="H60" s="465"/>
      <c r="I60" s="282" t="s">
        <v>218</v>
      </c>
      <c r="J60" s="178">
        <v>17</v>
      </c>
      <c r="K60" s="178">
        <v>4</v>
      </c>
      <c r="L60" s="178">
        <v>4</v>
      </c>
      <c r="M60" s="185">
        <f t="shared" si="0"/>
        <v>0.15740740740740741</v>
      </c>
      <c r="N60" s="178">
        <v>2.5</v>
      </c>
      <c r="O60" s="178">
        <v>17.5</v>
      </c>
      <c r="P60" s="178">
        <v>12.5</v>
      </c>
      <c r="Q60" s="178">
        <v>8.5</v>
      </c>
      <c r="R60" s="185">
        <f t="shared" si="1"/>
        <v>1.0760271990740742</v>
      </c>
      <c r="S60" s="178">
        <f t="shared" si="11"/>
        <v>16</v>
      </c>
      <c r="T60" s="179">
        <v>20</v>
      </c>
      <c r="U60" s="180" t="s">
        <v>197</v>
      </c>
      <c r="V60" s="181" t="s">
        <v>198</v>
      </c>
      <c r="W60" s="181">
        <v>0</v>
      </c>
      <c r="X60" s="173" t="s">
        <v>199</v>
      </c>
      <c r="Y60" s="182" t="e">
        <f>(ROUND((#REF!/R60),0))*F60</f>
        <v>#REF!</v>
      </c>
      <c r="Z60" s="182" t="e">
        <f>(ROUND(#REF!/R60,0))*F60</f>
        <v>#REF!</v>
      </c>
      <c r="AA60" s="182" t="e">
        <f>(ROUND(#REF!/R60,0))*F60</f>
        <v>#REF!</v>
      </c>
      <c r="AB60" s="182" t="e">
        <f>(ROUND(#REF!/R60,0))*F60</f>
        <v>#REF!</v>
      </c>
      <c r="AC60" s="192"/>
      <c r="AG60" s="174" t="s">
        <v>308</v>
      </c>
      <c r="AH60" s="174"/>
      <c r="AI60" s="174" t="s">
        <v>309</v>
      </c>
      <c r="AJ60" s="180" t="s">
        <v>200</v>
      </c>
      <c r="AK60" s="183">
        <v>48</v>
      </c>
      <c r="AL60" s="183">
        <v>125</v>
      </c>
      <c r="AM60" s="459">
        <v>1</v>
      </c>
      <c r="AN60" s="283">
        <f t="shared" si="2"/>
        <v>17.25</v>
      </c>
      <c r="AO60" s="283">
        <f t="shared" si="9"/>
        <v>4.25</v>
      </c>
      <c r="AP60" s="283">
        <f t="shared" si="9"/>
        <v>4.25</v>
      </c>
      <c r="AQ60" s="185">
        <f t="shared" si="4"/>
        <v>0.18031141493055555</v>
      </c>
      <c r="AR60" s="283">
        <f t="shared" si="10"/>
        <v>2.625</v>
      </c>
      <c r="AS60" s="180" t="s">
        <v>201</v>
      </c>
      <c r="AT60" s="428">
        <v>2</v>
      </c>
      <c r="AU60" s="282" t="s">
        <v>1373</v>
      </c>
      <c r="AV60" s="282" t="s">
        <v>207</v>
      </c>
      <c r="AW60" s="185" t="s">
        <v>1369</v>
      </c>
      <c r="AX60" s="185" t="s">
        <v>1369</v>
      </c>
      <c r="AY60" s="469"/>
      <c r="AZ60" s="469"/>
      <c r="BA60" s="187"/>
      <c r="BB60" s="187"/>
      <c r="BC60" s="187"/>
      <c r="BD60" s="187"/>
      <c r="BE60" s="187"/>
      <c r="BF60" s="187"/>
      <c r="BG60" s="187"/>
      <c r="BH60" s="381"/>
      <c r="BI60" s="381"/>
      <c r="BJ60" s="381"/>
      <c r="BK60" s="487">
        <v>4.49</v>
      </c>
      <c r="BL60" s="487" t="s">
        <v>202</v>
      </c>
      <c r="BM60" s="467">
        <v>7.99</v>
      </c>
      <c r="BN60" s="381"/>
      <c r="BO60" s="381"/>
      <c r="BP60" s="381"/>
      <c r="BQ60" s="381"/>
      <c r="BR60" s="381"/>
      <c r="BS60" s="381"/>
      <c r="BT60" s="381"/>
      <c r="BU60" s="381"/>
      <c r="BV60" s="381"/>
    </row>
    <row r="61" spans="1:74" ht="45" customHeight="1">
      <c r="B61" s="176" t="s">
        <v>515</v>
      </c>
      <c r="C61" s="379" t="s">
        <v>33</v>
      </c>
      <c r="D61" s="477" t="s">
        <v>101</v>
      </c>
      <c r="E61" s="464" t="s">
        <v>307</v>
      </c>
      <c r="F61" s="184">
        <v>6</v>
      </c>
      <c r="G61" s="465">
        <v>812257016044</v>
      </c>
      <c r="H61" s="465"/>
      <c r="I61" s="282" t="s">
        <v>218</v>
      </c>
      <c r="J61" s="178">
        <v>17</v>
      </c>
      <c r="K61" s="178">
        <v>4</v>
      </c>
      <c r="L61" s="178">
        <v>4</v>
      </c>
      <c r="M61" s="185">
        <f t="shared" si="0"/>
        <v>0.15740740740740741</v>
      </c>
      <c r="N61" s="178">
        <v>2.5</v>
      </c>
      <c r="O61" s="178">
        <v>17.5</v>
      </c>
      <c r="P61" s="178">
        <v>12.5</v>
      </c>
      <c r="Q61" s="178">
        <v>8.5</v>
      </c>
      <c r="R61" s="185">
        <f t="shared" si="1"/>
        <v>1.0760271990740742</v>
      </c>
      <c r="S61" s="178">
        <f t="shared" si="11"/>
        <v>16</v>
      </c>
      <c r="T61" s="179">
        <v>20</v>
      </c>
      <c r="U61" s="180" t="s">
        <v>197</v>
      </c>
      <c r="V61" s="181" t="s">
        <v>198</v>
      </c>
      <c r="W61" s="181">
        <v>0</v>
      </c>
      <c r="X61" s="173" t="s">
        <v>199</v>
      </c>
      <c r="Y61" s="182" t="e">
        <f>(ROUND((#REF!/R61),0))*F61</f>
        <v>#REF!</v>
      </c>
      <c r="Z61" s="182" t="e">
        <f>(ROUND(#REF!/R61,0))*F61</f>
        <v>#REF!</v>
      </c>
      <c r="AA61" s="182" t="e">
        <f>(ROUND(#REF!/R61,0))*F61</f>
        <v>#REF!</v>
      </c>
      <c r="AB61" s="182" t="e">
        <f>(ROUND(#REF!/R61,0))*F61</f>
        <v>#REF!</v>
      </c>
      <c r="AC61" s="192"/>
      <c r="AG61" s="174" t="s">
        <v>308</v>
      </c>
      <c r="AH61" s="174"/>
      <c r="AI61" s="174" t="s">
        <v>309</v>
      </c>
      <c r="AJ61" s="180" t="s">
        <v>200</v>
      </c>
      <c r="AK61" s="183">
        <v>48</v>
      </c>
      <c r="AL61" s="183">
        <v>125</v>
      </c>
      <c r="AM61" s="459">
        <v>1</v>
      </c>
      <c r="AN61" s="283">
        <f t="shared" si="2"/>
        <v>17.25</v>
      </c>
      <c r="AO61" s="283">
        <f t="shared" si="9"/>
        <v>4.25</v>
      </c>
      <c r="AP61" s="283">
        <f t="shared" si="9"/>
        <v>4.25</v>
      </c>
      <c r="AQ61" s="185">
        <f t="shared" si="4"/>
        <v>0.18031141493055555</v>
      </c>
      <c r="AR61" s="283">
        <f t="shared" si="10"/>
        <v>2.625</v>
      </c>
      <c r="AS61" s="180" t="s">
        <v>201</v>
      </c>
      <c r="AT61" s="428">
        <v>2</v>
      </c>
      <c r="AU61" s="282" t="s">
        <v>252</v>
      </c>
      <c r="AV61" s="282" t="s">
        <v>207</v>
      </c>
      <c r="AW61" s="185" t="s">
        <v>1369</v>
      </c>
      <c r="AX61" s="185" t="s">
        <v>1369</v>
      </c>
      <c r="AY61" s="469"/>
      <c r="AZ61" s="469"/>
      <c r="BA61" s="187"/>
      <c r="BB61" s="187"/>
      <c r="BC61" s="187"/>
      <c r="BD61" s="187"/>
      <c r="BE61" s="187"/>
      <c r="BF61" s="187"/>
      <c r="BG61" s="187"/>
      <c r="BH61" s="381"/>
      <c r="BI61" s="381"/>
      <c r="BJ61" s="381"/>
      <c r="BK61" s="487">
        <v>4.49</v>
      </c>
      <c r="BL61" s="487" t="s">
        <v>202</v>
      </c>
      <c r="BM61" s="467">
        <v>7.99</v>
      </c>
      <c r="BN61" s="381"/>
      <c r="BO61" s="381"/>
      <c r="BP61" s="381"/>
      <c r="BQ61" s="381"/>
      <c r="BR61" s="381"/>
      <c r="BS61" s="381"/>
      <c r="BT61" s="381"/>
      <c r="BU61" s="381"/>
      <c r="BV61" s="381"/>
    </row>
    <row r="62" spans="1:74" ht="45" customHeight="1">
      <c r="B62" s="176" t="s">
        <v>515</v>
      </c>
      <c r="C62" s="379" t="s">
        <v>33</v>
      </c>
      <c r="D62" s="457" t="s">
        <v>484</v>
      </c>
      <c r="E62" s="191" t="s">
        <v>492</v>
      </c>
      <c r="F62" s="184">
        <v>4</v>
      </c>
      <c r="G62" s="175">
        <v>812257014217</v>
      </c>
      <c r="H62" s="175"/>
      <c r="I62" s="173" t="s">
        <v>240</v>
      </c>
      <c r="J62" s="178">
        <v>9</v>
      </c>
      <c r="K62" s="178">
        <v>3</v>
      </c>
      <c r="L62" s="178">
        <v>10.5</v>
      </c>
      <c r="M62" s="185">
        <f t="shared" si="0"/>
        <v>0.1640625</v>
      </c>
      <c r="N62" s="178">
        <v>1.1000000000000001</v>
      </c>
      <c r="O62" s="178">
        <v>11.5</v>
      </c>
      <c r="P62" s="178">
        <v>6.5</v>
      </c>
      <c r="Q62" s="178">
        <v>9</v>
      </c>
      <c r="R62" s="185">
        <f t="shared" si="1"/>
        <v>0.38932291666666669</v>
      </c>
      <c r="S62" s="178">
        <f t="shared" si="11"/>
        <v>5.4</v>
      </c>
      <c r="T62" s="179">
        <v>85258090</v>
      </c>
      <c r="U62" s="180" t="s">
        <v>197</v>
      </c>
      <c r="V62" s="181" t="s">
        <v>198</v>
      </c>
      <c r="W62" s="181">
        <v>0</v>
      </c>
      <c r="X62" s="173" t="s">
        <v>297</v>
      </c>
      <c r="Y62" s="182" t="e">
        <f>(ROUND((#REF!/R62),0))*F62</f>
        <v>#REF!</v>
      </c>
      <c r="Z62" s="182" t="e">
        <f>(ROUND(#REF!/R62,0))*F62</f>
        <v>#REF!</v>
      </c>
      <c r="AA62" s="182" t="e">
        <f>(ROUND(#REF!/R62,0))*F62</f>
        <v>#REF!</v>
      </c>
      <c r="AB62" s="182" t="e">
        <f>(ROUND(#REF!/R62,0))*F62</f>
        <v>#REF!</v>
      </c>
      <c r="AC62" s="192"/>
      <c r="AD62" s="192" t="s">
        <v>828</v>
      </c>
      <c r="AG62" s="186" t="s">
        <v>891</v>
      </c>
      <c r="AH62" s="174" t="s">
        <v>416</v>
      </c>
      <c r="AI62" s="174" t="s">
        <v>497</v>
      </c>
      <c r="AJ62" s="180" t="s">
        <v>200</v>
      </c>
      <c r="AK62" s="183">
        <v>48</v>
      </c>
      <c r="AL62" s="183">
        <v>125</v>
      </c>
      <c r="AM62" s="459">
        <v>1</v>
      </c>
      <c r="AN62" s="283">
        <f t="shared" si="2"/>
        <v>9.25</v>
      </c>
      <c r="AO62" s="283">
        <f t="shared" si="9"/>
        <v>3.25</v>
      </c>
      <c r="AP62" s="283">
        <f t="shared" si="9"/>
        <v>10.75</v>
      </c>
      <c r="AQ62" s="185">
        <f t="shared" si="4"/>
        <v>0.18702076099537038</v>
      </c>
      <c r="AR62" s="283">
        <f t="shared" si="10"/>
        <v>1.1550000000000002</v>
      </c>
      <c r="AS62" s="180" t="s">
        <v>201</v>
      </c>
      <c r="AT62" s="183">
        <v>3</v>
      </c>
      <c r="AU62" s="177" t="s">
        <v>252</v>
      </c>
      <c r="AV62" s="180" t="s">
        <v>207</v>
      </c>
      <c r="AW62" s="180"/>
      <c r="AX62" s="298" t="s">
        <v>1067</v>
      </c>
      <c r="AY62" s="469"/>
      <c r="AZ62" s="469"/>
      <c r="BA62" s="187"/>
      <c r="BB62" s="187"/>
      <c r="BC62" s="187"/>
      <c r="BD62" s="187"/>
      <c r="BE62" s="187"/>
      <c r="BF62" s="187"/>
      <c r="BG62" s="187"/>
      <c r="BK62" s="467" t="s">
        <v>202</v>
      </c>
      <c r="BL62" s="467">
        <v>49.95</v>
      </c>
      <c r="BM62" s="483">
        <v>79.95</v>
      </c>
      <c r="BN62" s="316"/>
      <c r="BO62" s="316"/>
      <c r="BS62" s="381"/>
      <c r="BT62" s="381"/>
      <c r="BU62" s="381"/>
      <c r="BV62" s="381"/>
    </row>
    <row r="63" spans="1:74" ht="45" customHeight="1">
      <c r="B63" s="176" t="s">
        <v>515</v>
      </c>
      <c r="C63" s="379" t="s">
        <v>194</v>
      </c>
      <c r="D63" s="472" t="s">
        <v>99</v>
      </c>
      <c r="E63" s="186" t="s">
        <v>512</v>
      </c>
      <c r="F63" s="490">
        <v>1</v>
      </c>
      <c r="G63" s="175">
        <v>812257017362</v>
      </c>
      <c r="H63" s="175"/>
      <c r="I63" s="177" t="s">
        <v>195</v>
      </c>
      <c r="J63" s="178">
        <v>29</v>
      </c>
      <c r="K63" s="178">
        <v>6.5</v>
      </c>
      <c r="L63" s="178">
        <v>10</v>
      </c>
      <c r="M63" s="185">
        <f t="shared" si="0"/>
        <v>1.0908564814814814</v>
      </c>
      <c r="N63" s="178">
        <v>5</v>
      </c>
      <c r="O63" s="178">
        <v>29.5</v>
      </c>
      <c r="P63" s="178">
        <v>7</v>
      </c>
      <c r="Q63" s="178">
        <v>10.5</v>
      </c>
      <c r="R63" s="185">
        <f t="shared" si="1"/>
        <v>1.2547743055555556</v>
      </c>
      <c r="S63" s="178">
        <f t="shared" si="11"/>
        <v>6</v>
      </c>
      <c r="T63" s="179">
        <v>9005804000</v>
      </c>
      <c r="U63" s="180" t="s">
        <v>197</v>
      </c>
      <c r="V63" s="181" t="s">
        <v>198</v>
      </c>
      <c r="W63" s="181">
        <v>0.08</v>
      </c>
      <c r="X63" s="173" t="s">
        <v>199</v>
      </c>
      <c r="Y63" s="182" t="e">
        <f>(ROUND((#REF!/R63),0))*F63</f>
        <v>#REF!</v>
      </c>
      <c r="Z63" s="182" t="e">
        <f>(ROUND(#REF!/R63,0))*F63</f>
        <v>#REF!</v>
      </c>
      <c r="AA63" s="182" t="e">
        <f>(ROUND(#REF!/R63,0))*F63</f>
        <v>#REF!</v>
      </c>
      <c r="AB63" s="182" t="e">
        <f>(ROUND(#REF!/R63,0))*F63</f>
        <v>#REF!</v>
      </c>
      <c r="AC63" s="192"/>
      <c r="AD63" s="192" t="s">
        <v>826</v>
      </c>
      <c r="AG63" s="479" t="s">
        <v>311</v>
      </c>
      <c r="AI63" s="479" t="s">
        <v>312</v>
      </c>
      <c r="AJ63" s="180" t="s">
        <v>200</v>
      </c>
      <c r="AK63" s="183">
        <v>48</v>
      </c>
      <c r="AL63" s="183">
        <v>125</v>
      </c>
      <c r="AM63" s="459">
        <v>1</v>
      </c>
      <c r="AN63" s="283">
        <f t="shared" si="2"/>
        <v>29.25</v>
      </c>
      <c r="AO63" s="283">
        <f t="shared" si="9"/>
        <v>6.75</v>
      </c>
      <c r="AP63" s="283">
        <f t="shared" si="9"/>
        <v>10.25</v>
      </c>
      <c r="AQ63" s="185">
        <f t="shared" si="4"/>
        <v>1.171142578125</v>
      </c>
      <c r="AR63" s="283">
        <f t="shared" si="10"/>
        <v>5.25</v>
      </c>
      <c r="AS63" s="180" t="s">
        <v>201</v>
      </c>
      <c r="AT63" s="183">
        <v>1</v>
      </c>
      <c r="AU63" s="282" t="s">
        <v>1372</v>
      </c>
      <c r="AV63" s="180" t="s">
        <v>201</v>
      </c>
      <c r="AW63" s="180"/>
      <c r="AX63" s="298" t="s">
        <v>1068</v>
      </c>
      <c r="AY63" s="469"/>
      <c r="AZ63" s="469"/>
      <c r="BA63" s="187"/>
      <c r="BB63" s="187"/>
      <c r="BC63" s="187"/>
      <c r="BD63" s="187"/>
      <c r="BE63" s="187"/>
      <c r="BF63" s="187"/>
      <c r="BG63" s="187"/>
      <c r="BK63" s="467" t="s">
        <v>202</v>
      </c>
      <c r="BL63" s="467">
        <v>54.95</v>
      </c>
      <c r="BM63" s="483">
        <v>79.95</v>
      </c>
      <c r="BN63" s="316"/>
      <c r="BO63" s="316"/>
      <c r="BS63" s="381"/>
      <c r="BT63" s="381"/>
      <c r="BU63" s="381"/>
      <c r="BV63" s="381"/>
    </row>
    <row r="64" spans="1:74" s="188" customFormat="1" ht="45" customHeight="1">
      <c r="A64" s="314"/>
      <c r="B64" s="176" t="s">
        <v>515</v>
      </c>
      <c r="C64" s="379" t="s">
        <v>288</v>
      </c>
      <c r="D64" s="500" t="s">
        <v>91</v>
      </c>
      <c r="E64" s="501" t="s">
        <v>506</v>
      </c>
      <c r="F64" s="173">
        <v>4</v>
      </c>
      <c r="G64" s="175">
        <v>812257015474</v>
      </c>
      <c r="H64" s="175"/>
      <c r="I64" s="173" t="s">
        <v>195</v>
      </c>
      <c r="J64" s="283">
        <v>13.5</v>
      </c>
      <c r="K64" s="283">
        <v>4.5</v>
      </c>
      <c r="L64" s="283">
        <v>13.5</v>
      </c>
      <c r="M64" s="185">
        <f t="shared" si="0"/>
        <v>0.474609375</v>
      </c>
      <c r="N64" s="283">
        <v>5.9</v>
      </c>
      <c r="O64" s="178">
        <v>14.5</v>
      </c>
      <c r="P64" s="178">
        <v>18.25</v>
      </c>
      <c r="Q64" s="178">
        <v>14.5</v>
      </c>
      <c r="R64" s="185">
        <f t="shared" si="1"/>
        <v>2.2205222800925926</v>
      </c>
      <c r="S64" s="178">
        <f t="shared" si="11"/>
        <v>24.6</v>
      </c>
      <c r="T64" s="179">
        <v>9011800000</v>
      </c>
      <c r="U64" s="180" t="s">
        <v>197</v>
      </c>
      <c r="V64" s="181" t="s">
        <v>198</v>
      </c>
      <c r="W64" s="181">
        <v>6.5000000000000002E-2</v>
      </c>
      <c r="X64" s="173" t="s">
        <v>199</v>
      </c>
      <c r="Y64" s="182" t="e">
        <f>(ROUND((#REF!/R64),0))*F64</f>
        <v>#REF!</v>
      </c>
      <c r="Z64" s="182" t="e">
        <f>(ROUND(#REF!/R64,0))*F64</f>
        <v>#REF!</v>
      </c>
      <c r="AA64" s="182" t="e">
        <f>(ROUND(#REF!/R64,0))*F64</f>
        <v>#REF!</v>
      </c>
      <c r="AB64" s="182" t="e">
        <f>(ROUND(#REF!/R64,0))*F64</f>
        <v>#REF!</v>
      </c>
      <c r="AC64" s="192"/>
      <c r="AD64" s="192" t="s">
        <v>826</v>
      </c>
      <c r="AE64" s="182"/>
      <c r="AF64" s="182"/>
      <c r="AG64" s="174" t="s">
        <v>313</v>
      </c>
      <c r="AH64" s="174" t="s">
        <v>313</v>
      </c>
      <c r="AI64" s="174" t="s">
        <v>314</v>
      </c>
      <c r="AJ64" s="180" t="s">
        <v>200</v>
      </c>
      <c r="AK64" s="183">
        <v>48</v>
      </c>
      <c r="AL64" s="183">
        <v>125</v>
      </c>
      <c r="AM64" s="459">
        <v>1</v>
      </c>
      <c r="AN64" s="283">
        <f t="shared" si="2"/>
        <v>13.75</v>
      </c>
      <c r="AO64" s="283">
        <f t="shared" si="9"/>
        <v>4.75</v>
      </c>
      <c r="AP64" s="283">
        <f t="shared" si="9"/>
        <v>13.75</v>
      </c>
      <c r="AQ64" s="185">
        <f t="shared" si="4"/>
        <v>0.51970305266203709</v>
      </c>
      <c r="AR64" s="283">
        <f t="shared" si="10"/>
        <v>6.1950000000000003</v>
      </c>
      <c r="AS64" s="180" t="s">
        <v>201</v>
      </c>
      <c r="AT64" s="428">
        <v>3</v>
      </c>
      <c r="AU64" s="282" t="s">
        <v>1374</v>
      </c>
      <c r="AV64" s="282" t="s">
        <v>201</v>
      </c>
      <c r="AW64" s="282"/>
      <c r="AX64" s="298" t="s">
        <v>1069</v>
      </c>
      <c r="AY64" s="469"/>
      <c r="AZ64" s="469"/>
      <c r="BA64" s="187"/>
      <c r="BB64" s="187"/>
      <c r="BC64" s="187"/>
      <c r="BD64" s="187"/>
      <c r="BE64" s="187"/>
      <c r="BF64" s="187"/>
      <c r="BG64" s="187"/>
      <c r="BK64" s="470" t="s">
        <v>202</v>
      </c>
      <c r="BL64" s="471">
        <v>49.99</v>
      </c>
      <c r="BM64" s="470">
        <v>79.989999999999995</v>
      </c>
    </row>
    <row r="65" spans="1:74" s="188" customFormat="1" ht="49.9" customHeight="1">
      <c r="A65" s="176"/>
      <c r="B65" s="176" t="s">
        <v>515</v>
      </c>
      <c r="C65" s="379" t="s">
        <v>288</v>
      </c>
      <c r="D65" s="500" t="s">
        <v>694</v>
      </c>
      <c r="E65" s="191" t="s">
        <v>521</v>
      </c>
      <c r="F65" s="173">
        <v>4</v>
      </c>
      <c r="G65" s="175">
        <v>812257015474</v>
      </c>
      <c r="H65" s="175"/>
      <c r="I65" s="173" t="s">
        <v>240</v>
      </c>
      <c r="J65" s="178">
        <v>28.5</v>
      </c>
      <c r="K65" s="178">
        <v>4.5</v>
      </c>
      <c r="L65" s="178">
        <v>14</v>
      </c>
      <c r="M65" s="185">
        <f t="shared" si="0"/>
        <v>1.0390625</v>
      </c>
      <c r="N65" s="178">
        <v>5.5</v>
      </c>
      <c r="O65" s="178">
        <v>29</v>
      </c>
      <c r="P65" s="178">
        <v>18</v>
      </c>
      <c r="Q65" s="178">
        <v>14.5</v>
      </c>
      <c r="R65" s="185">
        <f t="shared" si="1"/>
        <v>4.380208333333333</v>
      </c>
      <c r="S65" s="178">
        <f t="shared" si="11"/>
        <v>23</v>
      </c>
      <c r="T65" s="179">
        <v>9011800000</v>
      </c>
      <c r="U65" s="180" t="s">
        <v>197</v>
      </c>
      <c r="V65" s="181" t="s">
        <v>198</v>
      </c>
      <c r="W65" s="181">
        <v>6.5000000000000002E-2</v>
      </c>
      <c r="X65" s="173" t="s">
        <v>199</v>
      </c>
      <c r="Y65" s="182" t="e">
        <f>(ROUND((#REF!/R65),0))*F65</f>
        <v>#REF!</v>
      </c>
      <c r="Z65" s="182" t="e">
        <f>(ROUND(#REF!/R65,0))*F65</f>
        <v>#REF!</v>
      </c>
      <c r="AA65" s="182" t="e">
        <f>(ROUND(#REF!/R65,0))*F65</f>
        <v>#REF!</v>
      </c>
      <c r="AB65" s="182" t="e">
        <f>(ROUND(#REF!/R65,0))*F65</f>
        <v>#REF!</v>
      </c>
      <c r="AC65" s="192"/>
      <c r="AD65" s="192" t="s">
        <v>826</v>
      </c>
      <c r="AE65" s="182"/>
      <c r="AF65" s="182"/>
      <c r="AG65" s="174" t="s">
        <v>313</v>
      </c>
      <c r="AH65" s="174" t="s">
        <v>313</v>
      </c>
      <c r="AI65" s="174" t="s">
        <v>314</v>
      </c>
      <c r="AJ65" s="180" t="s">
        <v>200</v>
      </c>
      <c r="AK65" s="183">
        <v>48</v>
      </c>
      <c r="AL65" s="183">
        <v>125</v>
      </c>
      <c r="AM65" s="459">
        <v>1</v>
      </c>
      <c r="AN65" s="283">
        <f t="shared" si="2"/>
        <v>28.75</v>
      </c>
      <c r="AO65" s="283">
        <f t="shared" si="9"/>
        <v>4.75</v>
      </c>
      <c r="AP65" s="283">
        <f t="shared" si="9"/>
        <v>14.25</v>
      </c>
      <c r="AQ65" s="185">
        <f t="shared" si="4"/>
        <v>1.1261664496527777</v>
      </c>
      <c r="AR65" s="283">
        <f t="shared" si="10"/>
        <v>5.7750000000000004</v>
      </c>
      <c r="AS65" s="180" t="s">
        <v>201</v>
      </c>
      <c r="AT65" s="428">
        <v>2</v>
      </c>
      <c r="AU65" s="282" t="s">
        <v>234</v>
      </c>
      <c r="AV65" s="282" t="s">
        <v>207</v>
      </c>
      <c r="AW65" s="282"/>
      <c r="AX65" s="298" t="s">
        <v>1069</v>
      </c>
      <c r="AY65" s="469"/>
      <c r="AZ65" s="469"/>
      <c r="BA65" s="187"/>
      <c r="BB65" s="187"/>
      <c r="BC65" s="187"/>
      <c r="BD65" s="187"/>
      <c r="BE65" s="187"/>
      <c r="BF65" s="187"/>
      <c r="BG65" s="187"/>
      <c r="BH65" s="187"/>
      <c r="BI65" s="187"/>
      <c r="BJ65" s="187"/>
      <c r="BK65" s="470" t="s">
        <v>202</v>
      </c>
      <c r="BL65" s="470">
        <v>54.95</v>
      </c>
      <c r="BM65" s="498">
        <v>79.95</v>
      </c>
      <c r="BN65" s="187"/>
      <c r="BO65" s="187"/>
      <c r="BP65" s="187"/>
      <c r="BQ65" s="187"/>
      <c r="BR65" s="187"/>
    </row>
    <row r="66" spans="1:74" s="188" customFormat="1" ht="47.25" customHeight="1">
      <c r="A66" s="314"/>
      <c r="B66" s="176" t="s">
        <v>515</v>
      </c>
      <c r="C66" s="379" t="s">
        <v>775</v>
      </c>
      <c r="D66" s="477" t="s">
        <v>574</v>
      </c>
      <c r="E66" s="473" t="s">
        <v>623</v>
      </c>
      <c r="F66" s="173">
        <v>4</v>
      </c>
      <c r="G66" s="175">
        <v>812257019564</v>
      </c>
      <c r="H66" s="465"/>
      <c r="I66" s="282" t="s">
        <v>218</v>
      </c>
      <c r="J66" s="178">
        <v>6</v>
      </c>
      <c r="K66" s="178">
        <v>6</v>
      </c>
      <c r="L66" s="178">
        <v>11.75</v>
      </c>
      <c r="M66" s="185">
        <f t="shared" si="0"/>
        <v>0.24479166666666666</v>
      </c>
      <c r="N66" s="178">
        <v>2</v>
      </c>
      <c r="O66" s="178">
        <v>12.5</v>
      </c>
      <c r="P66" s="178">
        <v>12.5</v>
      </c>
      <c r="Q66" s="178">
        <v>12</v>
      </c>
      <c r="R66" s="185">
        <f t="shared" si="1"/>
        <v>1.0850694444444444</v>
      </c>
      <c r="S66" s="178">
        <f t="shared" si="11"/>
        <v>9</v>
      </c>
      <c r="T66" s="179">
        <v>0</v>
      </c>
      <c r="U66" s="180" t="s">
        <v>197</v>
      </c>
      <c r="V66" s="181" t="s">
        <v>198</v>
      </c>
      <c r="W66" s="181">
        <v>0</v>
      </c>
      <c r="X66" s="173" t="s">
        <v>199</v>
      </c>
      <c r="Y66" s="182" t="e">
        <f>(ROUND((#REF!/R66),0))*F66</f>
        <v>#REF!</v>
      </c>
      <c r="Z66" s="182" t="e">
        <f>(ROUND(#REF!/R66,0))*F66</f>
        <v>#REF!</v>
      </c>
      <c r="AA66" s="182" t="e">
        <f>(ROUND(#REF!/R66,0))*F66</f>
        <v>#REF!</v>
      </c>
      <c r="AB66" s="182" t="e">
        <f>(ROUND(#REF!/R66,0))*F66</f>
        <v>#REF!</v>
      </c>
      <c r="AC66" s="192"/>
      <c r="AD66" s="192"/>
      <c r="AE66" s="182"/>
      <c r="AF66" s="182"/>
      <c r="AG66" s="174" t="s">
        <v>402</v>
      </c>
      <c r="AH66" s="174"/>
      <c r="AI66" s="174" t="s">
        <v>403</v>
      </c>
      <c r="AJ66" s="180" t="s">
        <v>200</v>
      </c>
      <c r="AK66" s="183">
        <v>48</v>
      </c>
      <c r="AL66" s="183">
        <v>125</v>
      </c>
      <c r="AM66" s="459">
        <v>1</v>
      </c>
      <c r="AN66" s="283">
        <f t="shared" si="2"/>
        <v>6.25</v>
      </c>
      <c r="AO66" s="283">
        <f t="shared" si="9"/>
        <v>6.25</v>
      </c>
      <c r="AP66" s="283">
        <f t="shared" si="9"/>
        <v>12</v>
      </c>
      <c r="AQ66" s="185">
        <f t="shared" si="4"/>
        <v>0.2712673611111111</v>
      </c>
      <c r="AR66" s="283">
        <f t="shared" si="10"/>
        <v>2.1</v>
      </c>
      <c r="AS66" s="180" t="s">
        <v>207</v>
      </c>
      <c r="AT66" s="428"/>
      <c r="AU66" s="282"/>
      <c r="AV66" s="180" t="s">
        <v>207</v>
      </c>
      <c r="AW66" s="185" t="s">
        <v>1369</v>
      </c>
      <c r="AX66" s="185" t="s">
        <v>1369</v>
      </c>
      <c r="AY66" s="180"/>
      <c r="AZ66" s="180"/>
      <c r="BA66" s="316"/>
      <c r="BB66" s="316"/>
      <c r="BC66" s="316"/>
      <c r="BD66" s="316"/>
      <c r="BE66" s="316"/>
      <c r="BF66" s="316"/>
      <c r="BG66" s="316"/>
      <c r="BH66" s="187"/>
      <c r="BI66" s="187"/>
      <c r="BJ66" s="187"/>
      <c r="BK66" s="193"/>
      <c r="BL66" s="194"/>
      <c r="BM66" s="195"/>
      <c r="BN66" s="187"/>
      <c r="BO66" s="187"/>
      <c r="BP66" s="187"/>
      <c r="BQ66" s="187"/>
      <c r="BR66" s="187"/>
      <c r="BS66" s="187"/>
      <c r="BT66" s="189"/>
    </row>
    <row r="67" spans="1:74" ht="49.9" customHeight="1">
      <c r="B67" s="176" t="s">
        <v>515</v>
      </c>
      <c r="C67" s="379" t="s">
        <v>775</v>
      </c>
      <c r="D67" s="477" t="s">
        <v>783</v>
      </c>
      <c r="E67" s="473" t="s">
        <v>794</v>
      </c>
      <c r="F67" s="173">
        <v>4</v>
      </c>
      <c r="G67" s="175">
        <v>812257019564</v>
      </c>
      <c r="H67" s="175"/>
      <c r="I67" s="282" t="s">
        <v>729</v>
      </c>
      <c r="J67" s="178">
        <v>6</v>
      </c>
      <c r="K67" s="178">
        <v>6</v>
      </c>
      <c r="L67" s="178">
        <v>11.75</v>
      </c>
      <c r="M67" s="185">
        <f t="shared" si="0"/>
        <v>0.24479166666666666</v>
      </c>
      <c r="N67" s="178">
        <v>2</v>
      </c>
      <c r="O67" s="178">
        <v>12.5</v>
      </c>
      <c r="P67" s="178">
        <v>12.5</v>
      </c>
      <c r="Q67" s="178">
        <v>12</v>
      </c>
      <c r="R67" s="185">
        <f t="shared" si="1"/>
        <v>1.0850694444444444</v>
      </c>
      <c r="S67" s="178">
        <f t="shared" si="11"/>
        <v>9</v>
      </c>
      <c r="T67" s="179">
        <v>9503000073</v>
      </c>
      <c r="U67" s="180" t="s">
        <v>197</v>
      </c>
      <c r="V67" s="181" t="s">
        <v>198</v>
      </c>
      <c r="W67" s="181">
        <v>0</v>
      </c>
      <c r="X67" s="173" t="s">
        <v>199</v>
      </c>
      <c r="Y67" s="182" t="e">
        <f>(ROUND((#REF!/R67),0))*F67</f>
        <v>#REF!</v>
      </c>
      <c r="Z67" s="182" t="e">
        <f>(ROUND(#REF!/R67,0))*F67</f>
        <v>#REF!</v>
      </c>
      <c r="AA67" s="182" t="e">
        <f>(ROUND(#REF!/R67,0))*F67</f>
        <v>#REF!</v>
      </c>
      <c r="AB67" s="182" t="e">
        <f>(ROUND(#REF!/R67,0))*F67</f>
        <v>#REF!</v>
      </c>
      <c r="AC67" s="192"/>
      <c r="AG67" s="174" t="s">
        <v>402</v>
      </c>
      <c r="AH67" s="174"/>
      <c r="AI67" s="174" t="s">
        <v>403</v>
      </c>
      <c r="AJ67" s="180" t="s">
        <v>200</v>
      </c>
      <c r="AK67" s="183">
        <v>48</v>
      </c>
      <c r="AL67" s="183">
        <v>125</v>
      </c>
      <c r="AM67" s="459">
        <v>1</v>
      </c>
      <c r="AN67" s="283">
        <f t="shared" si="2"/>
        <v>6.25</v>
      </c>
      <c r="AO67" s="283">
        <f t="shared" ref="AO67:AP94" si="12">SUM(K67+0.25)</f>
        <v>6.25</v>
      </c>
      <c r="AP67" s="283">
        <f t="shared" si="12"/>
        <v>12</v>
      </c>
      <c r="AQ67" s="185">
        <f t="shared" si="4"/>
        <v>0.2712673611111111</v>
      </c>
      <c r="AR67" s="283">
        <f t="shared" ref="AR67:AR94" si="13">SUM(N67*1.05)</f>
        <v>2.1</v>
      </c>
      <c r="AS67" s="180" t="s">
        <v>207</v>
      </c>
      <c r="AT67" s="428"/>
      <c r="AU67" s="282"/>
      <c r="AV67" s="180" t="s">
        <v>207</v>
      </c>
      <c r="AW67" s="185" t="s">
        <v>1369</v>
      </c>
      <c r="AX67" s="185" t="s">
        <v>1369</v>
      </c>
      <c r="BK67" s="467" t="s">
        <v>202</v>
      </c>
      <c r="BL67" s="467">
        <v>54.95</v>
      </c>
      <c r="BM67" s="483">
        <v>79.95</v>
      </c>
      <c r="BN67" s="316"/>
      <c r="BO67" s="316"/>
      <c r="BS67" s="381"/>
      <c r="BT67" s="381"/>
      <c r="BU67" s="381"/>
      <c r="BV67" s="381"/>
    </row>
    <row r="68" spans="1:74" s="188" customFormat="1" ht="45" customHeight="1">
      <c r="A68" s="314"/>
      <c r="B68" s="176" t="s">
        <v>515</v>
      </c>
      <c r="C68" s="379" t="s">
        <v>33</v>
      </c>
      <c r="D68" s="457" t="s">
        <v>485</v>
      </c>
      <c r="E68" s="294" t="s">
        <v>514</v>
      </c>
      <c r="F68" s="280">
        <v>6</v>
      </c>
      <c r="G68" s="175">
        <v>812257018482</v>
      </c>
      <c r="H68" s="175"/>
      <c r="I68" s="173" t="s">
        <v>729</v>
      </c>
      <c r="J68" s="283">
        <v>7.75</v>
      </c>
      <c r="K68" s="283">
        <v>2.25</v>
      </c>
      <c r="L68" s="283">
        <v>9</v>
      </c>
      <c r="M68" s="185">
        <f t="shared" si="0"/>
        <v>9.08203125E-2</v>
      </c>
      <c r="N68" s="283">
        <v>0.5</v>
      </c>
      <c r="O68" s="283">
        <v>13.5</v>
      </c>
      <c r="P68" s="283">
        <v>8.5</v>
      </c>
      <c r="Q68" s="283">
        <v>9.5</v>
      </c>
      <c r="R68" s="185">
        <f t="shared" si="1"/>
        <v>0.630859375</v>
      </c>
      <c r="S68" s="283">
        <f t="shared" si="11"/>
        <v>4</v>
      </c>
      <c r="T68" s="179">
        <v>9013809000</v>
      </c>
      <c r="U68" s="180" t="s">
        <v>197</v>
      </c>
      <c r="V68" s="181" t="s">
        <v>198</v>
      </c>
      <c r="W68" s="181">
        <v>4.4999999999999998E-2</v>
      </c>
      <c r="X68" s="173" t="s">
        <v>199</v>
      </c>
      <c r="Y68" s="182" t="e">
        <f>(ROUND((#REF!/R68),0))*F68</f>
        <v>#REF!</v>
      </c>
      <c r="Z68" s="182" t="e">
        <f>(ROUND(#REF!/R68,0))*F68</f>
        <v>#REF!</v>
      </c>
      <c r="AA68" s="182" t="e">
        <f>(ROUND(#REF!/R68,0))*F68</f>
        <v>#REF!</v>
      </c>
      <c r="AB68" s="182" t="e">
        <f>(ROUND(#REF!/R68,0))*F68</f>
        <v>#REF!</v>
      </c>
      <c r="AC68" s="192"/>
      <c r="AD68" s="192"/>
      <c r="AE68" s="182"/>
      <c r="AF68" s="182"/>
      <c r="AG68" s="186" t="s">
        <v>496</v>
      </c>
      <c r="AH68" s="174" t="s">
        <v>416</v>
      </c>
      <c r="AI68" s="174" t="s">
        <v>1466</v>
      </c>
      <c r="AJ68" s="180" t="s">
        <v>200</v>
      </c>
      <c r="AK68" s="183">
        <v>48</v>
      </c>
      <c r="AL68" s="183">
        <v>125</v>
      </c>
      <c r="AM68" s="459">
        <v>1</v>
      </c>
      <c r="AN68" s="283">
        <f t="shared" si="2"/>
        <v>8</v>
      </c>
      <c r="AO68" s="283">
        <f t="shared" si="12"/>
        <v>2.5</v>
      </c>
      <c r="AP68" s="283">
        <f t="shared" si="12"/>
        <v>9.25</v>
      </c>
      <c r="AQ68" s="185">
        <f t="shared" si="4"/>
        <v>0.10706018518518519</v>
      </c>
      <c r="AR68" s="283">
        <f t="shared" si="13"/>
        <v>0.52500000000000002</v>
      </c>
      <c r="AS68" s="180" t="s">
        <v>201</v>
      </c>
      <c r="AT68" s="183">
        <v>3</v>
      </c>
      <c r="AU68" s="177" t="s">
        <v>252</v>
      </c>
      <c r="AV68" s="180" t="s">
        <v>207</v>
      </c>
      <c r="AW68" s="180"/>
      <c r="AX68" s="298" t="s">
        <v>1070</v>
      </c>
      <c r="AY68" s="180"/>
      <c r="AZ68" s="180"/>
      <c r="BA68" s="316"/>
      <c r="BB68" s="316"/>
      <c r="BC68" s="316"/>
      <c r="BD68" s="316"/>
      <c r="BE68" s="316"/>
      <c r="BF68" s="316"/>
      <c r="BG68" s="316"/>
      <c r="BK68" s="286" t="s">
        <v>202</v>
      </c>
      <c r="BL68" s="286">
        <v>49.99</v>
      </c>
      <c r="BM68" s="286">
        <v>79.989999999999995</v>
      </c>
    </row>
    <row r="69" spans="1:74" ht="45" customHeight="1">
      <c r="B69" s="176" t="s">
        <v>515</v>
      </c>
      <c r="C69" s="379" t="s">
        <v>775</v>
      </c>
      <c r="D69" s="500" t="s">
        <v>777</v>
      </c>
      <c r="E69" s="473" t="s">
        <v>793</v>
      </c>
      <c r="F69" s="490">
        <v>24</v>
      </c>
      <c r="G69" s="175">
        <v>812257019571</v>
      </c>
      <c r="H69" s="175"/>
      <c r="I69" s="173" t="s">
        <v>729</v>
      </c>
      <c r="J69" s="185">
        <v>3</v>
      </c>
      <c r="K69" s="185">
        <v>3</v>
      </c>
      <c r="L69" s="185">
        <v>3</v>
      </c>
      <c r="M69" s="185">
        <f t="shared" ref="M69:M132" si="14">(L69*J69*K69)/(12^3)</f>
        <v>1.5625E-2</v>
      </c>
      <c r="N69" s="178">
        <v>0.2</v>
      </c>
      <c r="O69" s="178">
        <v>12.5</v>
      </c>
      <c r="P69" s="178">
        <v>9.5</v>
      </c>
      <c r="Q69" s="178">
        <v>8</v>
      </c>
      <c r="R69" s="185">
        <f t="shared" ref="R69:R132" si="15">(Q69*O69*P69)/(12^3)</f>
        <v>0.54976851851851849</v>
      </c>
      <c r="S69" s="178">
        <f t="shared" si="11"/>
        <v>5.8000000000000007</v>
      </c>
      <c r="T69" s="179">
        <v>9013809000</v>
      </c>
      <c r="U69" s="180" t="s">
        <v>197</v>
      </c>
      <c r="V69" s="181" t="s">
        <v>198</v>
      </c>
      <c r="W69" s="181">
        <v>0</v>
      </c>
      <c r="X69" s="173" t="s">
        <v>199</v>
      </c>
      <c r="Y69" s="182" t="e">
        <f>(ROUND((#REF!/R69),0))*F69</f>
        <v>#REF!</v>
      </c>
      <c r="Z69" s="182" t="e">
        <f>(ROUND(#REF!/R69,0))*F69</f>
        <v>#REF!</v>
      </c>
      <c r="AA69" s="182" t="e">
        <f>(ROUND(#REF!/R69,0))*F69</f>
        <v>#REF!</v>
      </c>
      <c r="AB69" s="182" t="e">
        <f>(ROUND(#REF!/R69,0))*F69</f>
        <v>#REF!</v>
      </c>
      <c r="AC69" s="192"/>
      <c r="AG69" s="315" t="s">
        <v>704</v>
      </c>
      <c r="AH69" s="315"/>
      <c r="AI69" s="174" t="s">
        <v>814</v>
      </c>
      <c r="AJ69" s="180" t="s">
        <v>200</v>
      </c>
      <c r="AK69" s="183">
        <v>48</v>
      </c>
      <c r="AL69" s="183">
        <v>125</v>
      </c>
      <c r="AM69" s="459">
        <v>1</v>
      </c>
      <c r="AN69" s="283">
        <f t="shared" ref="AN69:AN116" si="16">SUM(J69+0.25)</f>
        <v>3.25</v>
      </c>
      <c r="AO69" s="283">
        <f t="shared" si="12"/>
        <v>3.25</v>
      </c>
      <c r="AP69" s="283">
        <f t="shared" si="12"/>
        <v>3.25</v>
      </c>
      <c r="AQ69" s="185">
        <f t="shared" ref="AQ69:AQ132" si="17">(AP69*AN69*AO69)/(12^3)</f>
        <v>1.9865813078703703E-2</v>
      </c>
      <c r="AR69" s="283">
        <f t="shared" si="13"/>
        <v>0.21000000000000002</v>
      </c>
      <c r="AS69" s="180" t="s">
        <v>207</v>
      </c>
      <c r="AT69" s="428"/>
      <c r="AU69" s="282"/>
      <c r="AV69" s="180" t="s">
        <v>207</v>
      </c>
      <c r="AW69" s="185" t="s">
        <v>1369</v>
      </c>
      <c r="AX69" s="185" t="s">
        <v>1369</v>
      </c>
      <c r="AY69" s="482"/>
      <c r="AZ69" s="482"/>
      <c r="BA69" s="381"/>
      <c r="BB69" s="381"/>
      <c r="BC69" s="381"/>
      <c r="BD69" s="381"/>
      <c r="BE69" s="381"/>
      <c r="BF69" s="381"/>
      <c r="BG69" s="381"/>
      <c r="BK69" s="467" t="s">
        <v>202</v>
      </c>
      <c r="BL69" s="468">
        <v>74.95</v>
      </c>
      <c r="BM69" s="467">
        <v>124.95</v>
      </c>
      <c r="BN69" s="316"/>
      <c r="BO69" s="316"/>
      <c r="BS69" s="381"/>
      <c r="BT69" s="381"/>
      <c r="BU69" s="381"/>
      <c r="BV69" s="381"/>
    </row>
    <row r="70" spans="1:74" ht="45" customHeight="1">
      <c r="B70" s="176" t="s">
        <v>515</v>
      </c>
      <c r="C70" s="379" t="s">
        <v>410</v>
      </c>
      <c r="D70" s="457" t="s">
        <v>541</v>
      </c>
      <c r="E70" s="191" t="s">
        <v>624</v>
      </c>
      <c r="F70" s="502">
        <v>4</v>
      </c>
      <c r="G70" s="465">
        <v>812257015320</v>
      </c>
      <c r="H70" s="465"/>
      <c r="I70" s="282" t="s">
        <v>240</v>
      </c>
      <c r="J70" s="178">
        <v>23</v>
      </c>
      <c r="K70" s="178">
        <v>4.5</v>
      </c>
      <c r="L70" s="178">
        <v>14</v>
      </c>
      <c r="M70" s="185">
        <f t="shared" si="14"/>
        <v>0.83854166666666663</v>
      </c>
      <c r="N70" s="178">
        <v>6.45</v>
      </c>
      <c r="O70" s="178">
        <v>25</v>
      </c>
      <c r="P70" s="178">
        <v>15</v>
      </c>
      <c r="Q70" s="178">
        <v>27</v>
      </c>
      <c r="R70" s="185">
        <f t="shared" si="15"/>
        <v>5.859375</v>
      </c>
      <c r="S70" s="178">
        <f t="shared" si="11"/>
        <v>26.8</v>
      </c>
      <c r="T70" s="177" t="s">
        <v>196</v>
      </c>
      <c r="U70" s="180" t="s">
        <v>197</v>
      </c>
      <c r="V70" s="181" t="s">
        <v>198</v>
      </c>
      <c r="W70" s="181">
        <v>2.9000000000000001E-2</v>
      </c>
      <c r="X70" s="173" t="s">
        <v>199</v>
      </c>
      <c r="Y70" s="182" t="e">
        <f>(ROUND((#REF!/R70),0))*F70</f>
        <v>#REF!</v>
      </c>
      <c r="Z70" s="182" t="e">
        <f>(ROUND(#REF!/R70,0))*F70</f>
        <v>#REF!</v>
      </c>
      <c r="AA70" s="182" t="e">
        <f>(ROUND(#REF!/R70,0))*F70</f>
        <v>#REF!</v>
      </c>
      <c r="AB70" s="182" t="e">
        <f>(ROUND(#REF!/R70,0))*F70</f>
        <v>#REF!</v>
      </c>
      <c r="AC70" s="192"/>
      <c r="AD70" s="192" t="s">
        <v>826</v>
      </c>
      <c r="AG70" s="315" t="s">
        <v>663</v>
      </c>
      <c r="AH70" s="315" t="s">
        <v>412</v>
      </c>
      <c r="AI70" s="174" t="s">
        <v>662</v>
      </c>
      <c r="AJ70" s="180" t="s">
        <v>200</v>
      </c>
      <c r="AK70" s="183">
        <v>48</v>
      </c>
      <c r="AL70" s="183">
        <v>125</v>
      </c>
      <c r="AM70" s="459">
        <v>1</v>
      </c>
      <c r="AN70" s="283">
        <f t="shared" si="16"/>
        <v>23.25</v>
      </c>
      <c r="AO70" s="283">
        <f t="shared" si="12"/>
        <v>4.75</v>
      </c>
      <c r="AP70" s="283">
        <f t="shared" si="12"/>
        <v>14.25</v>
      </c>
      <c r="AQ70" s="185">
        <f t="shared" si="17"/>
        <v>0.91072591145833337</v>
      </c>
      <c r="AR70" s="283">
        <f t="shared" si="13"/>
        <v>6.7725000000000009</v>
      </c>
      <c r="AS70" s="185" t="s">
        <v>201</v>
      </c>
      <c r="AT70" s="428">
        <v>2</v>
      </c>
      <c r="AU70" s="282" t="s">
        <v>234</v>
      </c>
      <c r="AV70" s="180" t="s">
        <v>207</v>
      </c>
      <c r="AW70" s="180"/>
      <c r="AX70" s="298" t="s">
        <v>1071</v>
      </c>
      <c r="AY70" s="499"/>
      <c r="AZ70" s="499"/>
      <c r="BA70" s="188"/>
      <c r="BB70" s="188"/>
      <c r="BC70" s="188"/>
      <c r="BD70" s="188"/>
      <c r="BE70" s="188"/>
      <c r="BF70" s="188"/>
      <c r="BG70" s="188"/>
      <c r="BK70" s="467" t="s">
        <v>202</v>
      </c>
      <c r="BL70" s="468">
        <v>74.95</v>
      </c>
      <c r="BM70" s="467">
        <v>124.95</v>
      </c>
      <c r="BN70" s="316"/>
      <c r="BO70" s="316"/>
      <c r="BS70" s="381"/>
      <c r="BT70" s="381"/>
      <c r="BU70" s="381"/>
      <c r="BV70" s="381"/>
    </row>
    <row r="71" spans="1:74" ht="45" customHeight="1">
      <c r="B71" s="176" t="s">
        <v>515</v>
      </c>
      <c r="C71" s="379" t="s">
        <v>288</v>
      </c>
      <c r="D71" s="457" t="s">
        <v>483</v>
      </c>
      <c r="E71" s="191" t="s">
        <v>522</v>
      </c>
      <c r="F71" s="184">
        <v>4</v>
      </c>
      <c r="G71" s="465">
        <v>812257018376</v>
      </c>
      <c r="H71" s="465"/>
      <c r="I71" s="173" t="s">
        <v>240</v>
      </c>
      <c r="J71" s="283">
        <v>15</v>
      </c>
      <c r="K71" s="283">
        <v>4</v>
      </c>
      <c r="L71" s="283">
        <v>14</v>
      </c>
      <c r="M71" s="185">
        <f t="shared" si="14"/>
        <v>0.4861111111111111</v>
      </c>
      <c r="N71" s="283">
        <v>3.6</v>
      </c>
      <c r="O71" s="178">
        <v>17.25</v>
      </c>
      <c r="P71" s="178">
        <v>15.75</v>
      </c>
      <c r="Q71" s="178">
        <v>14.5</v>
      </c>
      <c r="R71" s="185">
        <f t="shared" si="15"/>
        <v>2.27978515625</v>
      </c>
      <c r="S71" s="178">
        <f t="shared" si="11"/>
        <v>15.4</v>
      </c>
      <c r="T71" s="179">
        <v>9011800000</v>
      </c>
      <c r="U71" s="180" t="s">
        <v>197</v>
      </c>
      <c r="V71" s="181" t="s">
        <v>198</v>
      </c>
      <c r="W71" s="181">
        <v>6.5000000000000002E-2</v>
      </c>
      <c r="X71" s="173" t="s">
        <v>199</v>
      </c>
      <c r="Y71" s="182" t="e">
        <f>(ROUND((#REF!/R71),0))*F71</f>
        <v>#REF!</v>
      </c>
      <c r="Z71" s="182" t="e">
        <f>(ROUND(#REF!/R71,0))*F71</f>
        <v>#REF!</v>
      </c>
      <c r="AA71" s="182" t="e">
        <f>(ROUND(#REF!/R71,0))*F71</f>
        <v>#REF!</v>
      </c>
      <c r="AB71" s="182" t="e">
        <f>(ROUND(#REF!/R71,0))*F71</f>
        <v>#REF!</v>
      </c>
      <c r="AC71" s="192"/>
      <c r="AD71" s="192" t="s">
        <v>826</v>
      </c>
      <c r="AG71" s="186" t="s">
        <v>690</v>
      </c>
      <c r="AH71" s="174" t="s">
        <v>416</v>
      </c>
      <c r="AI71" s="174" t="s">
        <v>417</v>
      </c>
      <c r="AJ71" s="180" t="s">
        <v>200</v>
      </c>
      <c r="AK71" s="183">
        <v>48</v>
      </c>
      <c r="AL71" s="183">
        <v>125</v>
      </c>
      <c r="AM71" s="459">
        <v>1</v>
      </c>
      <c r="AN71" s="283">
        <f t="shared" si="16"/>
        <v>15.25</v>
      </c>
      <c r="AO71" s="283">
        <f t="shared" si="12"/>
        <v>4.25</v>
      </c>
      <c r="AP71" s="283">
        <f t="shared" si="12"/>
        <v>14.25</v>
      </c>
      <c r="AQ71" s="185">
        <f t="shared" si="17"/>
        <v>0.53447808159722221</v>
      </c>
      <c r="AR71" s="283">
        <f t="shared" si="13"/>
        <v>3.7800000000000002</v>
      </c>
      <c r="AS71" s="180" t="s">
        <v>201</v>
      </c>
      <c r="AT71" s="428">
        <v>2</v>
      </c>
      <c r="AU71" s="282" t="s">
        <v>234</v>
      </c>
      <c r="AV71" s="282" t="s">
        <v>207</v>
      </c>
      <c r="AW71" s="282"/>
      <c r="AX71" s="298" t="s">
        <v>1375</v>
      </c>
      <c r="AY71" s="482"/>
      <c r="AZ71" s="482"/>
      <c r="BA71" s="381"/>
      <c r="BB71" s="381"/>
      <c r="BC71" s="381"/>
      <c r="BD71" s="381"/>
      <c r="BE71" s="381"/>
      <c r="BF71" s="381"/>
      <c r="BG71" s="381"/>
      <c r="BK71" s="467" t="s">
        <v>202</v>
      </c>
      <c r="BL71" s="468">
        <v>74.95</v>
      </c>
      <c r="BM71" s="467">
        <v>124.95</v>
      </c>
      <c r="BN71" s="316"/>
      <c r="BO71" s="316"/>
      <c r="BS71" s="381"/>
      <c r="BT71" s="381"/>
      <c r="BU71" s="381"/>
      <c r="BV71" s="381"/>
    </row>
    <row r="72" spans="1:74" ht="45" customHeight="1">
      <c r="B72" s="176" t="s">
        <v>515</v>
      </c>
      <c r="C72" s="379" t="s">
        <v>288</v>
      </c>
      <c r="D72" s="457" t="s">
        <v>535</v>
      </c>
      <c r="E72" s="191" t="s">
        <v>538</v>
      </c>
      <c r="F72" s="184">
        <v>4</v>
      </c>
      <c r="G72" s="465">
        <v>812257015955</v>
      </c>
      <c r="H72" s="465"/>
      <c r="I72" s="173" t="s">
        <v>240</v>
      </c>
      <c r="J72" s="283">
        <v>15.5</v>
      </c>
      <c r="K72" s="283">
        <v>4</v>
      </c>
      <c r="L72" s="283">
        <v>11.75</v>
      </c>
      <c r="M72" s="185">
        <f t="shared" si="14"/>
        <v>0.42158564814814814</v>
      </c>
      <c r="N72" s="283">
        <v>2.5</v>
      </c>
      <c r="O72" s="178">
        <v>16</v>
      </c>
      <c r="P72" s="178">
        <v>16.5</v>
      </c>
      <c r="Q72" s="178">
        <v>12</v>
      </c>
      <c r="R72" s="185">
        <f t="shared" si="15"/>
        <v>1.8333333333333333</v>
      </c>
      <c r="S72" s="178">
        <f t="shared" si="11"/>
        <v>11</v>
      </c>
      <c r="T72" s="179">
        <v>9011800000</v>
      </c>
      <c r="U72" s="180" t="s">
        <v>197</v>
      </c>
      <c r="V72" s="181" t="s">
        <v>198</v>
      </c>
      <c r="W72" s="181">
        <v>6.5000000000000002E-2</v>
      </c>
      <c r="X72" s="173" t="s">
        <v>199</v>
      </c>
      <c r="Y72" s="182" t="e">
        <f>(ROUND((#REF!/R72),0))*F72</f>
        <v>#REF!</v>
      </c>
      <c r="Z72" s="182" t="e">
        <f>(ROUND(#REF!/R72,0))*F72</f>
        <v>#REF!</v>
      </c>
      <c r="AA72" s="182" t="e">
        <f>(ROUND(#REF!/R72,0))*F72</f>
        <v>#REF!</v>
      </c>
      <c r="AB72" s="182" t="e">
        <f>(ROUND(#REF!/R72,0))*F72</f>
        <v>#REF!</v>
      </c>
      <c r="AC72" s="192"/>
      <c r="AD72" s="192" t="s">
        <v>826</v>
      </c>
      <c r="AG72" s="186" t="s">
        <v>690</v>
      </c>
      <c r="AH72" s="174" t="s">
        <v>416</v>
      </c>
      <c r="AI72" s="174" t="s">
        <v>419</v>
      </c>
      <c r="AJ72" s="180" t="s">
        <v>200</v>
      </c>
      <c r="AK72" s="183">
        <v>48</v>
      </c>
      <c r="AL72" s="183">
        <v>125</v>
      </c>
      <c r="AM72" s="459">
        <v>1</v>
      </c>
      <c r="AN72" s="283">
        <f t="shared" si="16"/>
        <v>15.75</v>
      </c>
      <c r="AO72" s="283">
        <f t="shared" si="12"/>
        <v>4.25</v>
      </c>
      <c r="AP72" s="283">
        <f t="shared" si="12"/>
        <v>12</v>
      </c>
      <c r="AQ72" s="185">
        <f t="shared" si="17"/>
        <v>0.46484375</v>
      </c>
      <c r="AR72" s="283">
        <f t="shared" si="13"/>
        <v>2.625</v>
      </c>
      <c r="AS72" s="180" t="s">
        <v>201</v>
      </c>
      <c r="AT72" s="428">
        <v>2</v>
      </c>
      <c r="AU72" s="282" t="s">
        <v>234</v>
      </c>
      <c r="AV72" s="282" t="s">
        <v>207</v>
      </c>
      <c r="AW72" s="282"/>
      <c r="AX72" s="298" t="s">
        <v>1072</v>
      </c>
      <c r="AY72" s="499"/>
      <c r="AZ72" s="499"/>
      <c r="BA72" s="188"/>
      <c r="BB72" s="188"/>
      <c r="BC72" s="188"/>
      <c r="BD72" s="188"/>
      <c r="BE72" s="188"/>
      <c r="BF72" s="188"/>
      <c r="BG72" s="188"/>
      <c r="BK72" s="467" t="s">
        <v>202</v>
      </c>
      <c r="BL72" s="468">
        <v>132.94999999999999</v>
      </c>
      <c r="BM72" s="467">
        <v>199.95</v>
      </c>
      <c r="BN72" s="316"/>
      <c r="BO72" s="316"/>
      <c r="BS72" s="381"/>
      <c r="BT72" s="381"/>
      <c r="BU72" s="381"/>
      <c r="BV72" s="381"/>
    </row>
    <row r="73" spans="1:74" ht="45" customHeight="1">
      <c r="B73" s="176" t="s">
        <v>515</v>
      </c>
      <c r="C73" s="379" t="s">
        <v>33</v>
      </c>
      <c r="D73" s="472" t="s">
        <v>94</v>
      </c>
      <c r="E73" s="186" t="s">
        <v>523</v>
      </c>
      <c r="F73" s="490">
        <v>4</v>
      </c>
      <c r="G73" s="175">
        <v>812257016938</v>
      </c>
      <c r="H73" s="175"/>
      <c r="I73" s="173" t="s">
        <v>240</v>
      </c>
      <c r="J73" s="178">
        <v>8</v>
      </c>
      <c r="K73" s="178">
        <v>3.25</v>
      </c>
      <c r="L73" s="178">
        <v>7.25</v>
      </c>
      <c r="M73" s="185">
        <f t="shared" si="14"/>
        <v>0.10908564814814815</v>
      </c>
      <c r="N73" s="178">
        <v>1.55</v>
      </c>
      <c r="O73" s="178">
        <v>13.5</v>
      </c>
      <c r="P73" s="178">
        <v>16.5</v>
      </c>
      <c r="Q73" s="178">
        <v>7.75</v>
      </c>
      <c r="R73" s="185">
        <f t="shared" si="15"/>
        <v>0.9990234375</v>
      </c>
      <c r="S73" s="178">
        <f t="shared" si="11"/>
        <v>7.2</v>
      </c>
      <c r="T73" s="179">
        <v>9503000073</v>
      </c>
      <c r="U73" s="180" t="s">
        <v>197</v>
      </c>
      <c r="V73" s="181" t="s">
        <v>198</v>
      </c>
      <c r="W73" s="181">
        <v>0</v>
      </c>
      <c r="X73" s="173" t="s">
        <v>297</v>
      </c>
      <c r="Y73" s="182" t="e">
        <f>(ROUND((#REF!/R73),0))*F73</f>
        <v>#REF!</v>
      </c>
      <c r="Z73" s="182" t="e">
        <f>(ROUND(#REF!/R73,0))*F73</f>
        <v>#REF!</v>
      </c>
      <c r="AA73" s="182" t="e">
        <f>(ROUND(#REF!/R73,0))*F73</f>
        <v>#REF!</v>
      </c>
      <c r="AB73" s="182" t="e">
        <f>(ROUND(#REF!/R73,0))*F73</f>
        <v>#REF!</v>
      </c>
      <c r="AC73" s="192"/>
      <c r="AG73" s="315" t="s">
        <v>315</v>
      </c>
      <c r="AH73" s="315" t="s">
        <v>315</v>
      </c>
      <c r="AI73" s="174" t="s">
        <v>316</v>
      </c>
      <c r="AJ73" s="180" t="s">
        <v>200</v>
      </c>
      <c r="AK73" s="183">
        <v>48</v>
      </c>
      <c r="AL73" s="183">
        <v>125</v>
      </c>
      <c r="AM73" s="459">
        <v>1</v>
      </c>
      <c r="AN73" s="283">
        <f t="shared" si="16"/>
        <v>8.25</v>
      </c>
      <c r="AO73" s="283">
        <f t="shared" si="12"/>
        <v>3.5</v>
      </c>
      <c r="AP73" s="283">
        <f t="shared" si="12"/>
        <v>7.5</v>
      </c>
      <c r="AQ73" s="185">
        <f t="shared" si="17"/>
        <v>0.12532552083333334</v>
      </c>
      <c r="AR73" s="283">
        <f t="shared" si="13"/>
        <v>1.6275000000000002</v>
      </c>
      <c r="AS73" s="180" t="s">
        <v>201</v>
      </c>
      <c r="AT73" s="183">
        <v>4</v>
      </c>
      <c r="AU73" s="177" t="s">
        <v>252</v>
      </c>
      <c r="AV73" s="180" t="s">
        <v>207</v>
      </c>
      <c r="AW73" s="185" t="s">
        <v>1369</v>
      </c>
      <c r="AX73" s="185" t="s">
        <v>1369</v>
      </c>
      <c r="AY73" s="499"/>
      <c r="AZ73" s="499"/>
      <c r="BA73" s="188"/>
      <c r="BB73" s="188"/>
      <c r="BC73" s="188"/>
      <c r="BD73" s="188"/>
      <c r="BE73" s="188"/>
      <c r="BF73" s="188"/>
      <c r="BG73" s="188"/>
      <c r="BK73" s="467" t="s">
        <v>202</v>
      </c>
      <c r="BL73" s="468">
        <v>29.95</v>
      </c>
      <c r="BM73" s="467">
        <v>49.95</v>
      </c>
      <c r="BN73" s="316"/>
      <c r="BO73" s="316"/>
      <c r="BS73" s="381"/>
      <c r="BT73" s="381"/>
      <c r="BU73" s="381"/>
      <c r="BV73" s="381"/>
    </row>
    <row r="74" spans="1:74" ht="45" customHeight="1">
      <c r="B74" s="176" t="s">
        <v>515</v>
      </c>
      <c r="C74" s="379" t="s">
        <v>288</v>
      </c>
      <c r="D74" s="472" t="s">
        <v>87</v>
      </c>
      <c r="E74" s="186" t="s">
        <v>1467</v>
      </c>
      <c r="F74" s="490">
        <v>4</v>
      </c>
      <c r="G74" s="175">
        <v>812257016907</v>
      </c>
      <c r="H74" s="175"/>
      <c r="I74" s="282" t="s">
        <v>240</v>
      </c>
      <c r="J74" s="178">
        <v>9.5</v>
      </c>
      <c r="K74" s="178">
        <v>4.25</v>
      </c>
      <c r="L74" s="178">
        <v>10.25</v>
      </c>
      <c r="M74" s="185">
        <f t="shared" si="14"/>
        <v>0.23949291087962962</v>
      </c>
      <c r="N74" s="178">
        <v>2.5</v>
      </c>
      <c r="O74" s="178">
        <v>9.75</v>
      </c>
      <c r="P74" s="178">
        <v>17.5</v>
      </c>
      <c r="Q74" s="178">
        <v>10.75</v>
      </c>
      <c r="R74" s="185">
        <f t="shared" si="15"/>
        <v>1.0614691840277777</v>
      </c>
      <c r="S74" s="178">
        <f t="shared" si="11"/>
        <v>11</v>
      </c>
      <c r="T74" s="179">
        <v>9011800000</v>
      </c>
      <c r="U74" s="180" t="s">
        <v>197</v>
      </c>
      <c r="V74" s="181" t="s">
        <v>198</v>
      </c>
      <c r="W74" s="181">
        <v>6.5000000000000002E-2</v>
      </c>
      <c r="X74" s="173" t="s">
        <v>199</v>
      </c>
      <c r="Y74" s="182" t="e">
        <f>(ROUND((#REF!/R74),0))*F74</f>
        <v>#REF!</v>
      </c>
      <c r="Z74" s="182" t="e">
        <f>(ROUND(#REF!/R74,0))*F74</f>
        <v>#REF!</v>
      </c>
      <c r="AA74" s="182" t="e">
        <f>(ROUND(#REF!/R74,0))*F74</f>
        <v>#REF!</v>
      </c>
      <c r="AB74" s="182" t="e">
        <f>(ROUND(#REF!/R74,0))*F74</f>
        <v>#REF!</v>
      </c>
      <c r="AC74" s="192"/>
      <c r="AD74" s="192" t="s">
        <v>826</v>
      </c>
      <c r="AG74" s="174" t="s">
        <v>317</v>
      </c>
      <c r="AH74" s="174" t="s">
        <v>1468</v>
      </c>
      <c r="AI74" s="174" t="s">
        <v>318</v>
      </c>
      <c r="AJ74" s="180" t="s">
        <v>200</v>
      </c>
      <c r="AK74" s="183">
        <v>48</v>
      </c>
      <c r="AL74" s="183">
        <v>125</v>
      </c>
      <c r="AM74" s="459">
        <v>1</v>
      </c>
      <c r="AN74" s="283">
        <f t="shared" si="16"/>
        <v>9.75</v>
      </c>
      <c r="AO74" s="283">
        <f t="shared" si="12"/>
        <v>4.5</v>
      </c>
      <c r="AP74" s="283">
        <f t="shared" si="12"/>
        <v>10.5</v>
      </c>
      <c r="AQ74" s="185">
        <f t="shared" si="17"/>
        <v>0.2666015625</v>
      </c>
      <c r="AR74" s="283">
        <f t="shared" si="13"/>
        <v>2.625</v>
      </c>
      <c r="AS74" s="180" t="s">
        <v>201</v>
      </c>
      <c r="AT74" s="428">
        <v>2</v>
      </c>
      <c r="AU74" s="282" t="s">
        <v>234</v>
      </c>
      <c r="AV74" s="180" t="s">
        <v>207</v>
      </c>
      <c r="AW74" s="180"/>
      <c r="AX74" s="298" t="s">
        <v>1073</v>
      </c>
      <c r="BK74" s="467" t="s">
        <v>202</v>
      </c>
      <c r="BL74" s="468">
        <v>29.95</v>
      </c>
      <c r="BM74" s="467">
        <v>49.95</v>
      </c>
      <c r="BN74" s="316"/>
      <c r="BO74" s="316"/>
      <c r="BS74" s="381"/>
      <c r="BT74" s="381"/>
      <c r="BU74" s="381"/>
      <c r="BV74" s="381"/>
    </row>
    <row r="75" spans="1:74" s="188" customFormat="1" ht="45" customHeight="1">
      <c r="A75" s="314"/>
      <c r="B75" s="176" t="s">
        <v>515</v>
      </c>
      <c r="C75" s="379" t="s">
        <v>472</v>
      </c>
      <c r="D75" s="457" t="s">
        <v>709</v>
      </c>
      <c r="E75" s="473" t="s">
        <v>702</v>
      </c>
      <c r="F75" s="184">
        <v>4</v>
      </c>
      <c r="G75" s="458">
        <v>812257015450</v>
      </c>
      <c r="H75" s="458"/>
      <c r="I75" s="173" t="s">
        <v>240</v>
      </c>
      <c r="J75" s="178">
        <v>9</v>
      </c>
      <c r="K75" s="178">
        <v>2.5</v>
      </c>
      <c r="L75" s="178">
        <v>10.5</v>
      </c>
      <c r="M75" s="185">
        <f t="shared" si="14"/>
        <v>0.13671875</v>
      </c>
      <c r="N75" s="178">
        <v>0.8</v>
      </c>
      <c r="O75" s="178">
        <v>10</v>
      </c>
      <c r="P75" s="178">
        <v>10.75</v>
      </c>
      <c r="Q75" s="178">
        <v>11</v>
      </c>
      <c r="R75" s="185">
        <f t="shared" si="15"/>
        <v>0.68431712962962965</v>
      </c>
      <c r="S75" s="178">
        <f t="shared" si="11"/>
        <v>4.2</v>
      </c>
      <c r="T75" s="179">
        <v>8525804000</v>
      </c>
      <c r="U75" s="180" t="s">
        <v>197</v>
      </c>
      <c r="V75" s="181" t="s">
        <v>198</v>
      </c>
      <c r="W75" s="181">
        <v>0</v>
      </c>
      <c r="X75" s="173" t="s">
        <v>740</v>
      </c>
      <c r="Y75" s="182" t="e">
        <f>(ROUND((#REF!/R75),0))*F75</f>
        <v>#REF!</v>
      </c>
      <c r="Z75" s="182" t="e">
        <f>(ROUND(#REF!/R75,0))*F75</f>
        <v>#REF!</v>
      </c>
      <c r="AA75" s="182" t="e">
        <f>(ROUND(#REF!/R75,0))*F75</f>
        <v>#REF!</v>
      </c>
      <c r="AB75" s="182" t="e">
        <f>(ROUND(#REF!/R75,0))*F75</f>
        <v>#REF!</v>
      </c>
      <c r="AC75" s="192"/>
      <c r="AD75" s="192" t="s">
        <v>829</v>
      </c>
      <c r="AE75" s="182"/>
      <c r="AF75" s="182"/>
      <c r="AG75" s="473" t="s">
        <v>473</v>
      </c>
      <c r="AH75" s="174" t="s">
        <v>416</v>
      </c>
      <c r="AI75" s="186" t="s">
        <v>711</v>
      </c>
      <c r="AJ75" s="180" t="s">
        <v>200</v>
      </c>
      <c r="AK75" s="183">
        <v>48</v>
      </c>
      <c r="AL75" s="183">
        <v>125</v>
      </c>
      <c r="AM75" s="459">
        <v>1</v>
      </c>
      <c r="AN75" s="283">
        <f t="shared" si="16"/>
        <v>9.25</v>
      </c>
      <c r="AO75" s="283">
        <f t="shared" si="12"/>
        <v>2.75</v>
      </c>
      <c r="AP75" s="283">
        <f t="shared" si="12"/>
        <v>10.75</v>
      </c>
      <c r="AQ75" s="185">
        <f t="shared" si="17"/>
        <v>0.15824833622685186</v>
      </c>
      <c r="AR75" s="283">
        <f t="shared" si="13"/>
        <v>0.84000000000000008</v>
      </c>
      <c r="AS75" s="180" t="s">
        <v>201</v>
      </c>
      <c r="AT75" s="183">
        <v>1</v>
      </c>
      <c r="AU75" s="177" t="s">
        <v>1376</v>
      </c>
      <c r="AV75" s="180" t="s">
        <v>201</v>
      </c>
      <c r="AW75" s="185" t="s">
        <v>1369</v>
      </c>
      <c r="AX75" s="185" t="s">
        <v>1369</v>
      </c>
      <c r="AY75" s="180"/>
      <c r="AZ75" s="180"/>
      <c r="BA75" s="316"/>
      <c r="BB75" s="316"/>
      <c r="BC75" s="316"/>
      <c r="BD75" s="316"/>
      <c r="BE75" s="316"/>
      <c r="BF75" s="316"/>
      <c r="BG75" s="316"/>
      <c r="BH75" s="187"/>
      <c r="BI75" s="187"/>
      <c r="BJ75" s="187"/>
      <c r="BK75" s="470" t="s">
        <v>202</v>
      </c>
      <c r="BL75" s="471">
        <v>29.95</v>
      </c>
      <c r="BM75" s="470">
        <v>49.95</v>
      </c>
      <c r="BN75" s="187"/>
      <c r="BO75" s="187"/>
      <c r="BP75" s="187"/>
      <c r="BQ75" s="187"/>
      <c r="BR75" s="187"/>
    </row>
    <row r="76" spans="1:74" ht="45" customHeight="1">
      <c r="B76" s="176" t="s">
        <v>515</v>
      </c>
      <c r="C76" s="379" t="s">
        <v>194</v>
      </c>
      <c r="D76" s="457" t="s">
        <v>489</v>
      </c>
      <c r="E76" s="191" t="s">
        <v>509</v>
      </c>
      <c r="F76" s="184">
        <v>8</v>
      </c>
      <c r="G76" s="175">
        <v>812257018499</v>
      </c>
      <c r="H76" s="175"/>
      <c r="I76" s="173" t="s">
        <v>211</v>
      </c>
      <c r="J76" s="283">
        <v>6.25</v>
      </c>
      <c r="K76" s="283">
        <v>3</v>
      </c>
      <c r="L76" s="283">
        <v>9.25</v>
      </c>
      <c r="M76" s="185">
        <f t="shared" si="14"/>
        <v>0.1003689236111111</v>
      </c>
      <c r="N76" s="283">
        <v>0.45</v>
      </c>
      <c r="O76" s="178">
        <v>13.5</v>
      </c>
      <c r="P76" s="178">
        <v>10.5</v>
      </c>
      <c r="Q76" s="178">
        <v>9.5</v>
      </c>
      <c r="R76" s="185">
        <f t="shared" si="15"/>
        <v>0.779296875</v>
      </c>
      <c r="S76" s="178">
        <f t="shared" si="11"/>
        <v>4.5999999999999996</v>
      </c>
      <c r="T76" s="179">
        <v>9005100080</v>
      </c>
      <c r="U76" s="180" t="s">
        <v>197</v>
      </c>
      <c r="V76" s="181" t="s">
        <v>198</v>
      </c>
      <c r="W76" s="181">
        <v>0.08</v>
      </c>
      <c r="X76" s="173" t="s">
        <v>199</v>
      </c>
      <c r="Y76" s="182" t="e">
        <f>(ROUND((#REF!/R76),0))*F76</f>
        <v>#REF!</v>
      </c>
      <c r="Z76" s="182" t="e">
        <f>(ROUND(#REF!/R76,0))*F76</f>
        <v>#REF!</v>
      </c>
      <c r="AA76" s="182" t="e">
        <f>(ROUND(#REF!/R76,0))*F76</f>
        <v>#REF!</v>
      </c>
      <c r="AB76" s="182" t="e">
        <f>(ROUND(#REF!/R76,0))*F76</f>
        <v>#REF!</v>
      </c>
      <c r="AC76" s="192"/>
      <c r="AD76" s="192" t="s">
        <v>826</v>
      </c>
      <c r="AG76" s="186" t="s">
        <v>527</v>
      </c>
      <c r="AH76" s="174" t="s">
        <v>416</v>
      </c>
      <c r="AI76" s="174" t="s">
        <v>640</v>
      </c>
      <c r="AJ76" s="180" t="s">
        <v>200</v>
      </c>
      <c r="AK76" s="183">
        <v>48</v>
      </c>
      <c r="AL76" s="183">
        <v>125</v>
      </c>
      <c r="AM76" s="459">
        <v>1</v>
      </c>
      <c r="AN76" s="283">
        <f t="shared" si="16"/>
        <v>6.5</v>
      </c>
      <c r="AO76" s="283">
        <f t="shared" si="12"/>
        <v>3.25</v>
      </c>
      <c r="AP76" s="283">
        <f t="shared" si="12"/>
        <v>9.5</v>
      </c>
      <c r="AQ76" s="185">
        <f t="shared" si="17"/>
        <v>0.11613859953703703</v>
      </c>
      <c r="AR76" s="283">
        <f t="shared" si="13"/>
        <v>0.47250000000000003</v>
      </c>
      <c r="AS76" s="180" t="s">
        <v>207</v>
      </c>
      <c r="AT76" s="183"/>
      <c r="AU76" s="177"/>
      <c r="AV76" s="180" t="s">
        <v>207</v>
      </c>
      <c r="AW76" s="180"/>
      <c r="AX76" s="298" t="s">
        <v>1074</v>
      </c>
      <c r="BK76" s="467" t="s">
        <v>202</v>
      </c>
      <c r="BL76" s="468">
        <v>29.95</v>
      </c>
      <c r="BM76" s="467">
        <v>49.95</v>
      </c>
      <c r="BN76" s="381"/>
      <c r="BO76" s="381"/>
      <c r="BP76" s="381"/>
      <c r="BQ76" s="381"/>
      <c r="BR76" s="381"/>
      <c r="BS76" s="381"/>
      <c r="BT76" s="381"/>
      <c r="BU76" s="381"/>
      <c r="BV76" s="381"/>
    </row>
    <row r="77" spans="1:74" ht="45" customHeight="1">
      <c r="B77" s="176" t="s">
        <v>5</v>
      </c>
      <c r="C77" s="176" t="s">
        <v>982</v>
      </c>
      <c r="D77" s="503" t="s">
        <v>968</v>
      </c>
      <c r="E77" s="279" t="s">
        <v>915</v>
      </c>
      <c r="F77" s="280">
        <v>6</v>
      </c>
      <c r="G77" s="175">
        <v>811803031005</v>
      </c>
      <c r="H77" s="175"/>
      <c r="I77" s="173" t="s">
        <v>136</v>
      </c>
      <c r="J77" s="326"/>
      <c r="K77" s="326"/>
      <c r="L77" s="326"/>
      <c r="M77" s="327"/>
      <c r="N77" s="326"/>
      <c r="O77" s="326"/>
      <c r="P77" s="326"/>
      <c r="Q77" s="326"/>
      <c r="R77" s="327"/>
      <c r="S77" s="326"/>
      <c r="T77" s="179"/>
      <c r="U77" s="180" t="s">
        <v>197</v>
      </c>
      <c r="V77" s="181" t="s">
        <v>198</v>
      </c>
      <c r="W77" s="181">
        <v>0</v>
      </c>
      <c r="X77" s="173">
        <v>0</v>
      </c>
      <c r="Y77" s="182" t="e">
        <f>(ROUND((#REF!/R77),0))*F77</f>
        <v>#REF!</v>
      </c>
      <c r="Z77" s="182" t="e">
        <f>(ROUND(#REF!/R77,0))*F77</f>
        <v>#REF!</v>
      </c>
      <c r="AA77" s="182" t="e">
        <f>(ROUND(#REF!/R77,0))*F77</f>
        <v>#REF!</v>
      </c>
      <c r="AB77" s="182" t="e">
        <f>(ROUND(#REF!/R77,0))*F77</f>
        <v>#REF!</v>
      </c>
      <c r="AC77" s="192"/>
      <c r="AG77" s="186">
        <v>0</v>
      </c>
      <c r="AH77" s="174" t="s">
        <v>416</v>
      </c>
      <c r="AI77" s="174">
        <v>0</v>
      </c>
      <c r="AJ77" s="180" t="s">
        <v>200</v>
      </c>
      <c r="AK77" s="183">
        <v>48</v>
      </c>
      <c r="AL77" s="183">
        <v>125</v>
      </c>
      <c r="AM77" s="459">
        <v>1</v>
      </c>
      <c r="AN77" s="283">
        <f t="shared" si="16"/>
        <v>0.25</v>
      </c>
      <c r="AO77" s="283">
        <f t="shared" si="12"/>
        <v>0.25</v>
      </c>
      <c r="AP77" s="283">
        <f t="shared" si="12"/>
        <v>0.25</v>
      </c>
      <c r="AQ77" s="185">
        <f t="shared" si="17"/>
        <v>9.0422453703703699E-6</v>
      </c>
      <c r="AR77" s="283">
        <f t="shared" si="13"/>
        <v>0</v>
      </c>
      <c r="AS77" s="180" t="s">
        <v>207</v>
      </c>
      <c r="AT77" s="183"/>
      <c r="AU77" s="177"/>
      <c r="AV77" s="180" t="s">
        <v>207</v>
      </c>
      <c r="AW77" s="185" t="s">
        <v>1369</v>
      </c>
      <c r="AX77" s="185" t="s">
        <v>1369</v>
      </c>
      <c r="BK77" s="285" t="s">
        <v>202</v>
      </c>
      <c r="BL77" s="285">
        <v>49.95</v>
      </c>
      <c r="BM77" s="483">
        <v>99.95</v>
      </c>
      <c r="BN77" s="381"/>
      <c r="BO77" s="381"/>
      <c r="BP77" s="381"/>
      <c r="BQ77" s="381"/>
      <c r="BR77" s="381"/>
      <c r="BS77" s="381"/>
      <c r="BT77" s="381"/>
      <c r="BU77" s="381"/>
      <c r="BV77" s="381"/>
    </row>
    <row r="78" spans="1:74" ht="45" customHeight="1">
      <c r="A78" s="314"/>
      <c r="B78" s="176" t="s">
        <v>5</v>
      </c>
      <c r="C78" s="176" t="s">
        <v>982</v>
      </c>
      <c r="D78" s="503" t="s">
        <v>972</v>
      </c>
      <c r="E78" s="473" t="s">
        <v>914</v>
      </c>
      <c r="F78" s="173">
        <v>1</v>
      </c>
      <c r="G78" s="175">
        <v>811803031043</v>
      </c>
      <c r="H78" s="175"/>
      <c r="I78" s="173" t="s">
        <v>136</v>
      </c>
      <c r="J78" s="326"/>
      <c r="K78" s="326"/>
      <c r="L78" s="326"/>
      <c r="M78" s="327"/>
      <c r="N78" s="326"/>
      <c r="O78" s="326"/>
      <c r="P78" s="326"/>
      <c r="Q78" s="326"/>
      <c r="R78" s="327"/>
      <c r="S78" s="326"/>
      <c r="T78" s="179"/>
      <c r="U78" s="180" t="s">
        <v>197</v>
      </c>
      <c r="V78" s="181" t="s">
        <v>198</v>
      </c>
      <c r="W78" s="181">
        <v>0</v>
      </c>
      <c r="X78" s="173">
        <v>0</v>
      </c>
      <c r="Y78" s="182" t="e">
        <f>(ROUND((#REF!/R78),0))*F78</f>
        <v>#REF!</v>
      </c>
      <c r="Z78" s="182" t="e">
        <f>(ROUND(#REF!/R78,0))*F78</f>
        <v>#REF!</v>
      </c>
      <c r="AA78" s="182" t="e">
        <f>(ROUND(#REF!/R78,0))*F78</f>
        <v>#REF!</v>
      </c>
      <c r="AB78" s="182" t="e">
        <f>(ROUND(#REF!/R78,0))*F78</f>
        <v>#REF!</v>
      </c>
      <c r="AC78" s="192"/>
      <c r="AG78" s="186">
        <v>0</v>
      </c>
      <c r="AH78" s="174" t="s">
        <v>416</v>
      </c>
      <c r="AI78" s="174">
        <v>0</v>
      </c>
      <c r="AJ78" s="180" t="s">
        <v>200</v>
      </c>
      <c r="AK78" s="183">
        <v>48</v>
      </c>
      <c r="AL78" s="183">
        <v>125</v>
      </c>
      <c r="AM78" s="459">
        <v>1</v>
      </c>
      <c r="AN78" s="283">
        <f t="shared" si="16"/>
        <v>0.25</v>
      </c>
      <c r="AO78" s="283">
        <f t="shared" si="12"/>
        <v>0.25</v>
      </c>
      <c r="AP78" s="283">
        <f t="shared" si="12"/>
        <v>0.25</v>
      </c>
      <c r="AQ78" s="185">
        <f t="shared" si="17"/>
        <v>9.0422453703703699E-6</v>
      </c>
      <c r="AR78" s="283">
        <f t="shared" si="13"/>
        <v>0</v>
      </c>
      <c r="AS78" s="180" t="s">
        <v>207</v>
      </c>
      <c r="AT78" s="183"/>
      <c r="AU78" s="177"/>
      <c r="AV78" s="180" t="s">
        <v>207</v>
      </c>
      <c r="AW78" s="185" t="s">
        <v>1369</v>
      </c>
      <c r="AX78" s="185" t="s">
        <v>1369</v>
      </c>
      <c r="BK78" s="285" t="s">
        <v>202</v>
      </c>
      <c r="BL78" s="285">
        <v>49.99</v>
      </c>
      <c r="BM78" s="285">
        <v>99.99</v>
      </c>
      <c r="BN78" s="381"/>
      <c r="BO78" s="381"/>
      <c r="BP78" s="381"/>
      <c r="BQ78" s="381"/>
      <c r="BR78" s="381"/>
      <c r="BS78" s="381"/>
      <c r="BT78" s="381"/>
      <c r="BU78" s="381"/>
      <c r="BV78" s="381"/>
    </row>
    <row r="79" spans="1:74" ht="45" customHeight="1">
      <c r="A79" s="314"/>
      <c r="B79" s="176" t="s">
        <v>5</v>
      </c>
      <c r="C79" s="176" t="s">
        <v>982</v>
      </c>
      <c r="D79" s="503" t="s">
        <v>969</v>
      </c>
      <c r="E79" s="279" t="s">
        <v>917</v>
      </c>
      <c r="F79" s="280">
        <v>6</v>
      </c>
      <c r="G79" s="175">
        <v>811803031012</v>
      </c>
      <c r="H79" s="175"/>
      <c r="I79" s="173" t="s">
        <v>136</v>
      </c>
      <c r="J79" s="326"/>
      <c r="K79" s="326"/>
      <c r="L79" s="326"/>
      <c r="M79" s="327"/>
      <c r="N79" s="326"/>
      <c r="O79" s="326"/>
      <c r="P79" s="326"/>
      <c r="Q79" s="326"/>
      <c r="R79" s="327"/>
      <c r="S79" s="326"/>
      <c r="T79" s="179"/>
      <c r="U79" s="180" t="s">
        <v>197</v>
      </c>
      <c r="V79" s="181" t="s">
        <v>198</v>
      </c>
      <c r="W79" s="181">
        <v>0</v>
      </c>
      <c r="X79" s="173">
        <v>0</v>
      </c>
      <c r="Y79" s="182" t="e">
        <f>(ROUND((#REF!/R79),0))*F79</f>
        <v>#REF!</v>
      </c>
      <c r="Z79" s="182" t="e">
        <f>(ROUND(#REF!/R79,0))*F79</f>
        <v>#REF!</v>
      </c>
      <c r="AA79" s="182" t="e">
        <f>(ROUND(#REF!/R79,0))*F79</f>
        <v>#REF!</v>
      </c>
      <c r="AB79" s="182" t="e">
        <f>(ROUND(#REF!/R79,0))*F79</f>
        <v>#REF!</v>
      </c>
      <c r="AC79" s="192"/>
      <c r="AG79" s="186">
        <v>0</v>
      </c>
      <c r="AH79" s="174" t="s">
        <v>416</v>
      </c>
      <c r="AI79" s="174">
        <v>0</v>
      </c>
      <c r="AJ79" s="180" t="s">
        <v>200</v>
      </c>
      <c r="AK79" s="183">
        <v>48</v>
      </c>
      <c r="AL79" s="183">
        <v>125</v>
      </c>
      <c r="AM79" s="459">
        <v>1</v>
      </c>
      <c r="AN79" s="283">
        <f t="shared" si="16"/>
        <v>0.25</v>
      </c>
      <c r="AO79" s="283">
        <f t="shared" si="12"/>
        <v>0.25</v>
      </c>
      <c r="AP79" s="283">
        <f t="shared" si="12"/>
        <v>0.25</v>
      </c>
      <c r="AQ79" s="185">
        <f t="shared" si="17"/>
        <v>9.0422453703703699E-6</v>
      </c>
      <c r="AR79" s="283">
        <f t="shared" si="13"/>
        <v>0</v>
      </c>
      <c r="AS79" s="180" t="s">
        <v>207</v>
      </c>
      <c r="AT79" s="183"/>
      <c r="AU79" s="177"/>
      <c r="AV79" s="180" t="s">
        <v>207</v>
      </c>
      <c r="AW79" s="185" t="s">
        <v>1369</v>
      </c>
      <c r="AX79" s="185" t="s">
        <v>1369</v>
      </c>
      <c r="BK79" s="285" t="s">
        <v>202</v>
      </c>
      <c r="BL79" s="285">
        <v>49.99</v>
      </c>
      <c r="BM79" s="285">
        <v>99.99</v>
      </c>
      <c r="BN79" s="381"/>
      <c r="BO79" s="381"/>
      <c r="BP79" s="381"/>
      <c r="BQ79" s="381"/>
      <c r="BR79" s="381"/>
      <c r="BS79" s="381"/>
      <c r="BT79" s="381"/>
      <c r="BU79" s="381"/>
      <c r="BV79" s="381"/>
    </row>
    <row r="80" spans="1:74" ht="45" customHeight="1">
      <c r="A80" s="314"/>
      <c r="B80" s="176" t="s">
        <v>5</v>
      </c>
      <c r="C80" s="176" t="s">
        <v>982</v>
      </c>
      <c r="D80" s="503" t="s">
        <v>971</v>
      </c>
      <c r="E80" s="501" t="s">
        <v>913</v>
      </c>
      <c r="F80" s="490">
        <v>4</v>
      </c>
      <c r="G80" s="175">
        <v>811803031036</v>
      </c>
      <c r="H80" s="175"/>
      <c r="I80" s="173" t="s">
        <v>136</v>
      </c>
      <c r="J80" s="326"/>
      <c r="K80" s="326"/>
      <c r="L80" s="326"/>
      <c r="M80" s="327"/>
      <c r="N80" s="326"/>
      <c r="O80" s="326"/>
      <c r="P80" s="326"/>
      <c r="Q80" s="326"/>
      <c r="R80" s="327"/>
      <c r="S80" s="326"/>
      <c r="T80" s="179"/>
      <c r="U80" s="180" t="s">
        <v>197</v>
      </c>
      <c r="V80" s="181" t="s">
        <v>198</v>
      </c>
      <c r="W80" s="181">
        <v>0</v>
      </c>
      <c r="X80" s="173">
        <v>0</v>
      </c>
      <c r="Y80" s="182" t="e">
        <f>(ROUND((#REF!/R80),0))*F80</f>
        <v>#REF!</v>
      </c>
      <c r="Z80" s="182" t="e">
        <f>(ROUND(#REF!/R80,0))*F80</f>
        <v>#REF!</v>
      </c>
      <c r="AA80" s="182" t="e">
        <f>(ROUND(#REF!/R80,0))*F80</f>
        <v>#REF!</v>
      </c>
      <c r="AB80" s="182" t="e">
        <f>(ROUND(#REF!/R80,0))*F80</f>
        <v>#REF!</v>
      </c>
      <c r="AC80" s="192"/>
      <c r="AG80" s="186">
        <v>0</v>
      </c>
      <c r="AH80" s="174" t="s">
        <v>416</v>
      </c>
      <c r="AI80" s="174">
        <v>0</v>
      </c>
      <c r="AJ80" s="180" t="s">
        <v>200</v>
      </c>
      <c r="AK80" s="183">
        <v>48</v>
      </c>
      <c r="AL80" s="183">
        <v>125</v>
      </c>
      <c r="AM80" s="459">
        <v>1</v>
      </c>
      <c r="AN80" s="283">
        <f t="shared" si="16"/>
        <v>0.25</v>
      </c>
      <c r="AO80" s="283">
        <f t="shared" si="12"/>
        <v>0.25</v>
      </c>
      <c r="AP80" s="283">
        <f t="shared" si="12"/>
        <v>0.25</v>
      </c>
      <c r="AQ80" s="185">
        <f t="shared" si="17"/>
        <v>9.0422453703703699E-6</v>
      </c>
      <c r="AR80" s="283">
        <f t="shared" si="13"/>
        <v>0</v>
      </c>
      <c r="AS80" s="180" t="s">
        <v>207</v>
      </c>
      <c r="AT80" s="183"/>
      <c r="AU80" s="177"/>
      <c r="AV80" s="180" t="s">
        <v>207</v>
      </c>
      <c r="AW80" s="185" t="s">
        <v>1369</v>
      </c>
      <c r="AX80" s="185" t="s">
        <v>1369</v>
      </c>
      <c r="BK80" s="285" t="s">
        <v>202</v>
      </c>
      <c r="BL80" s="285">
        <v>49.99</v>
      </c>
      <c r="BM80" s="285">
        <v>99.99</v>
      </c>
      <c r="BN80" s="381"/>
      <c r="BO80" s="381"/>
      <c r="BP80" s="381"/>
      <c r="BQ80" s="381"/>
      <c r="BR80" s="381"/>
      <c r="BS80" s="381"/>
      <c r="BT80" s="381"/>
      <c r="BU80" s="381"/>
      <c r="BV80" s="381"/>
    </row>
    <row r="81" spans="1:74" ht="45" customHeight="1">
      <c r="A81" s="314"/>
      <c r="B81" s="176" t="s">
        <v>5</v>
      </c>
      <c r="C81" s="176" t="s">
        <v>982</v>
      </c>
      <c r="D81" s="503" t="s">
        <v>970</v>
      </c>
      <c r="E81" s="279" t="s">
        <v>916</v>
      </c>
      <c r="F81" s="280">
        <v>6</v>
      </c>
      <c r="G81" s="175">
        <v>811803031029</v>
      </c>
      <c r="H81" s="175"/>
      <c r="I81" s="173" t="s">
        <v>136</v>
      </c>
      <c r="J81" s="326"/>
      <c r="K81" s="326"/>
      <c r="L81" s="326"/>
      <c r="M81" s="327"/>
      <c r="N81" s="326"/>
      <c r="O81" s="326"/>
      <c r="P81" s="326"/>
      <c r="Q81" s="326"/>
      <c r="R81" s="327"/>
      <c r="S81" s="326"/>
      <c r="T81" s="179"/>
      <c r="U81" s="180" t="s">
        <v>197</v>
      </c>
      <c r="V81" s="181" t="s">
        <v>198</v>
      </c>
      <c r="W81" s="181">
        <v>0</v>
      </c>
      <c r="X81" s="173">
        <v>0</v>
      </c>
      <c r="Y81" s="182" t="e">
        <f>(ROUND((#REF!/R81),0))*F81</f>
        <v>#REF!</v>
      </c>
      <c r="Z81" s="182" t="e">
        <f>(ROUND(#REF!/R81,0))*F81</f>
        <v>#REF!</v>
      </c>
      <c r="AA81" s="182" t="e">
        <f>(ROUND(#REF!/R81,0))*F81</f>
        <v>#REF!</v>
      </c>
      <c r="AB81" s="182" t="e">
        <f>(ROUND(#REF!/R81,0))*F81</f>
        <v>#REF!</v>
      </c>
      <c r="AC81" s="192"/>
      <c r="AG81" s="186">
        <v>0</v>
      </c>
      <c r="AH81" s="174" t="s">
        <v>416</v>
      </c>
      <c r="AI81" s="174">
        <v>0</v>
      </c>
      <c r="AJ81" s="180" t="s">
        <v>200</v>
      </c>
      <c r="AK81" s="183">
        <v>48</v>
      </c>
      <c r="AL81" s="183">
        <v>125</v>
      </c>
      <c r="AM81" s="459">
        <v>1</v>
      </c>
      <c r="AN81" s="283">
        <f t="shared" si="16"/>
        <v>0.25</v>
      </c>
      <c r="AO81" s="283">
        <f t="shared" si="12"/>
        <v>0.25</v>
      </c>
      <c r="AP81" s="283">
        <f t="shared" si="12"/>
        <v>0.25</v>
      </c>
      <c r="AQ81" s="185">
        <f t="shared" si="17"/>
        <v>9.0422453703703699E-6</v>
      </c>
      <c r="AR81" s="283">
        <f t="shared" si="13"/>
        <v>0</v>
      </c>
      <c r="AS81" s="180" t="s">
        <v>207</v>
      </c>
      <c r="AT81" s="183"/>
      <c r="AU81" s="177"/>
      <c r="AV81" s="180" t="s">
        <v>207</v>
      </c>
      <c r="AW81" s="185" t="s">
        <v>1369</v>
      </c>
      <c r="AX81" s="185" t="s">
        <v>1369</v>
      </c>
      <c r="AY81" s="469"/>
      <c r="AZ81" s="469"/>
      <c r="BA81" s="187"/>
      <c r="BB81" s="187"/>
      <c r="BC81" s="187"/>
      <c r="BD81" s="187"/>
      <c r="BE81" s="187"/>
      <c r="BF81" s="187"/>
      <c r="BG81" s="187"/>
      <c r="BK81" s="285" t="s">
        <v>202</v>
      </c>
      <c r="BL81" s="285">
        <v>29.95</v>
      </c>
      <c r="BM81" s="285">
        <v>49.95</v>
      </c>
      <c r="BN81" s="381"/>
      <c r="BO81" s="381"/>
      <c r="BP81" s="381"/>
      <c r="BQ81" s="381"/>
      <c r="BR81" s="381"/>
      <c r="BS81" s="381"/>
      <c r="BT81" s="381"/>
      <c r="BU81" s="381"/>
      <c r="BV81" s="381"/>
    </row>
    <row r="82" spans="1:74" ht="45" customHeight="1">
      <c r="A82" s="314"/>
      <c r="B82" s="176" t="s">
        <v>193</v>
      </c>
      <c r="C82" s="379" t="s">
        <v>29</v>
      </c>
      <c r="D82" s="472" t="s">
        <v>749</v>
      </c>
      <c r="E82" s="186" t="s">
        <v>986</v>
      </c>
      <c r="F82" s="490">
        <v>6</v>
      </c>
      <c r="G82" s="465">
        <v>812257019496</v>
      </c>
      <c r="H82" s="465"/>
      <c r="I82" s="173" t="s">
        <v>240</v>
      </c>
      <c r="J82" s="178">
        <v>6.5</v>
      </c>
      <c r="K82" s="178">
        <v>2.25</v>
      </c>
      <c r="L82" s="178">
        <v>8.25</v>
      </c>
      <c r="M82" s="185">
        <f t="shared" si="14"/>
        <v>6.982421875E-2</v>
      </c>
      <c r="N82" s="178">
        <v>0.45</v>
      </c>
      <c r="O82" s="178">
        <v>14</v>
      </c>
      <c r="P82" s="178">
        <v>7.25</v>
      </c>
      <c r="Q82" s="178">
        <v>9.5</v>
      </c>
      <c r="R82" s="185">
        <f t="shared" si="15"/>
        <v>0.55801504629629628</v>
      </c>
      <c r="S82" s="178">
        <f t="shared" ref="S82:S91" si="18">SUM(N82*F82)+1</f>
        <v>3.7</v>
      </c>
      <c r="T82" s="179">
        <v>9005100000</v>
      </c>
      <c r="U82" s="180" t="s">
        <v>197</v>
      </c>
      <c r="V82" s="181" t="s">
        <v>198</v>
      </c>
      <c r="W82" s="181">
        <v>0</v>
      </c>
      <c r="X82" s="173" t="s">
        <v>213</v>
      </c>
      <c r="Y82" s="182" t="e">
        <f>(ROUND((#REF!/R82),0))*F82</f>
        <v>#REF!</v>
      </c>
      <c r="Z82" s="182" t="e">
        <f>(ROUND(#REF!/R82,0))*F82</f>
        <v>#REF!</v>
      </c>
      <c r="AA82" s="182" t="e">
        <f>(ROUND(#REF!/R82,0))*F82</f>
        <v>#REF!</v>
      </c>
      <c r="AB82" s="182" t="e">
        <f>(ROUND(#REF!/R82,0))*F82</f>
        <v>#REF!</v>
      </c>
      <c r="AC82" s="192"/>
      <c r="AD82" s="192" t="s">
        <v>827</v>
      </c>
      <c r="AG82" s="315" t="s">
        <v>801</v>
      </c>
      <c r="AH82" s="315" t="s">
        <v>286</v>
      </c>
      <c r="AI82" s="174" t="s">
        <v>688</v>
      </c>
      <c r="AJ82" s="180" t="s">
        <v>200</v>
      </c>
      <c r="AK82" s="183">
        <v>48</v>
      </c>
      <c r="AL82" s="183">
        <v>125</v>
      </c>
      <c r="AM82" s="459">
        <v>1</v>
      </c>
      <c r="AN82" s="283">
        <f t="shared" si="16"/>
        <v>6.75</v>
      </c>
      <c r="AO82" s="283">
        <f t="shared" si="12"/>
        <v>2.5</v>
      </c>
      <c r="AP82" s="283">
        <f t="shared" si="12"/>
        <v>8.5</v>
      </c>
      <c r="AQ82" s="185">
        <f t="shared" si="17"/>
        <v>8.30078125E-2</v>
      </c>
      <c r="AR82" s="283">
        <f t="shared" si="13"/>
        <v>0.47250000000000003</v>
      </c>
      <c r="AS82" s="180" t="s">
        <v>207</v>
      </c>
      <c r="AT82" s="183"/>
      <c r="AU82" s="177"/>
      <c r="AV82" s="180" t="s">
        <v>207</v>
      </c>
      <c r="AW82" s="180"/>
      <c r="AX82" s="298" t="s">
        <v>1075</v>
      </c>
      <c r="AY82" s="482"/>
      <c r="AZ82" s="482"/>
      <c r="BA82" s="381"/>
      <c r="BB82" s="381"/>
      <c r="BC82" s="381"/>
      <c r="BD82" s="381"/>
      <c r="BE82" s="381"/>
      <c r="BF82" s="381"/>
      <c r="BG82" s="381"/>
      <c r="BK82" s="467" t="s">
        <v>202</v>
      </c>
      <c r="BL82" s="468">
        <v>169.95</v>
      </c>
      <c r="BM82" s="467">
        <v>249.95</v>
      </c>
      <c r="BN82" s="381"/>
      <c r="BO82" s="381"/>
      <c r="BP82" s="381"/>
      <c r="BQ82" s="381"/>
      <c r="BR82" s="381"/>
      <c r="BS82" s="381"/>
      <c r="BT82" s="381"/>
      <c r="BU82" s="381"/>
      <c r="BV82" s="381"/>
    </row>
    <row r="83" spans="1:74" ht="45" customHeight="1">
      <c r="A83" s="314"/>
      <c r="B83" s="176" t="s">
        <v>193</v>
      </c>
      <c r="C83" s="379" t="s">
        <v>29</v>
      </c>
      <c r="D83" s="472" t="s">
        <v>749</v>
      </c>
      <c r="E83" s="186" t="s">
        <v>1179</v>
      </c>
      <c r="F83" s="490">
        <v>6</v>
      </c>
      <c r="G83" s="465">
        <v>812257019496</v>
      </c>
      <c r="H83" s="465"/>
      <c r="I83" s="173" t="s">
        <v>240</v>
      </c>
      <c r="J83" s="178">
        <v>6.5</v>
      </c>
      <c r="K83" s="178">
        <v>2.25</v>
      </c>
      <c r="L83" s="178">
        <v>8.25</v>
      </c>
      <c r="M83" s="185">
        <f t="shared" si="14"/>
        <v>6.982421875E-2</v>
      </c>
      <c r="N83" s="178">
        <v>0.45</v>
      </c>
      <c r="O83" s="178">
        <v>14</v>
      </c>
      <c r="P83" s="178">
        <v>7.25</v>
      </c>
      <c r="Q83" s="178">
        <v>9.5</v>
      </c>
      <c r="R83" s="185">
        <f t="shared" si="15"/>
        <v>0.55801504629629628</v>
      </c>
      <c r="S83" s="178">
        <f t="shared" ref="S83" si="19">SUM(N83*F83)+1</f>
        <v>3.7</v>
      </c>
      <c r="T83" s="179">
        <v>9005100000</v>
      </c>
      <c r="U83" s="180" t="s">
        <v>197</v>
      </c>
      <c r="V83" s="181" t="s">
        <v>198</v>
      </c>
      <c r="W83" s="181">
        <v>0</v>
      </c>
      <c r="X83" s="173" t="s">
        <v>213</v>
      </c>
      <c r="Y83" s="182" t="e">
        <f>(ROUND((#REF!/R83),0))*F83</f>
        <v>#REF!</v>
      </c>
      <c r="Z83" s="182" t="e">
        <f>(ROUND(#REF!/R83,0))*F83</f>
        <v>#REF!</v>
      </c>
      <c r="AA83" s="182" t="e">
        <f>(ROUND(#REF!/R83,0))*F83</f>
        <v>#REF!</v>
      </c>
      <c r="AB83" s="182" t="e">
        <f>(ROUND(#REF!/R83,0))*F83</f>
        <v>#REF!</v>
      </c>
      <c r="AC83" s="192"/>
      <c r="AD83" s="192" t="s">
        <v>827</v>
      </c>
      <c r="AG83" s="315" t="s">
        <v>801</v>
      </c>
      <c r="AH83" s="315" t="s">
        <v>286</v>
      </c>
      <c r="AI83" s="174" t="s">
        <v>688</v>
      </c>
      <c r="AJ83" s="180" t="s">
        <v>200</v>
      </c>
      <c r="AK83" s="183">
        <v>48</v>
      </c>
      <c r="AL83" s="183">
        <v>125</v>
      </c>
      <c r="AM83" s="459">
        <v>1</v>
      </c>
      <c r="AN83" s="283">
        <f t="shared" si="16"/>
        <v>6.75</v>
      </c>
      <c r="AO83" s="283">
        <f t="shared" si="12"/>
        <v>2.5</v>
      </c>
      <c r="AP83" s="283">
        <f t="shared" si="12"/>
        <v>8.5</v>
      </c>
      <c r="AQ83" s="185">
        <f t="shared" si="17"/>
        <v>8.30078125E-2</v>
      </c>
      <c r="AR83" s="283">
        <f t="shared" si="13"/>
        <v>0.47250000000000003</v>
      </c>
      <c r="AS83" s="180" t="s">
        <v>207</v>
      </c>
      <c r="AT83" s="183"/>
      <c r="AU83" s="177"/>
      <c r="AV83" s="180" t="s">
        <v>207</v>
      </c>
      <c r="AW83" s="180"/>
      <c r="AX83" s="298" t="s">
        <v>1075</v>
      </c>
      <c r="AY83" s="482"/>
      <c r="AZ83" s="482"/>
      <c r="BA83" s="381"/>
      <c r="BB83" s="381"/>
      <c r="BC83" s="381"/>
      <c r="BD83" s="381"/>
      <c r="BE83" s="381"/>
      <c r="BF83" s="381"/>
      <c r="BG83" s="381"/>
      <c r="BK83" s="467"/>
      <c r="BL83" s="468"/>
      <c r="BM83" s="467"/>
      <c r="BN83" s="381"/>
      <c r="BO83" s="381"/>
      <c r="BP83" s="381"/>
      <c r="BQ83" s="381"/>
      <c r="BR83" s="381"/>
      <c r="BS83" s="381"/>
      <c r="BT83" s="381"/>
      <c r="BU83" s="381"/>
      <c r="BV83" s="381"/>
    </row>
    <row r="84" spans="1:74" ht="45" customHeight="1">
      <c r="A84" s="314"/>
      <c r="B84" s="176" t="s">
        <v>193</v>
      </c>
      <c r="C84" s="379" t="s">
        <v>29</v>
      </c>
      <c r="D84" s="500" t="s">
        <v>618</v>
      </c>
      <c r="E84" s="473" t="s">
        <v>1469</v>
      </c>
      <c r="F84" s="490">
        <v>6</v>
      </c>
      <c r="G84" s="175">
        <v>812257017980</v>
      </c>
      <c r="H84" s="175"/>
      <c r="I84" s="173" t="s">
        <v>205</v>
      </c>
      <c r="J84" s="185">
        <v>8.5</v>
      </c>
      <c r="K84" s="185">
        <v>3.5</v>
      </c>
      <c r="L84" s="185">
        <v>10</v>
      </c>
      <c r="M84" s="185">
        <f t="shared" si="14"/>
        <v>0.17216435185185186</v>
      </c>
      <c r="N84" s="283">
        <v>1.5</v>
      </c>
      <c r="O84" s="178">
        <v>20.25</v>
      </c>
      <c r="P84" s="178">
        <v>9.25</v>
      </c>
      <c r="Q84" s="178">
        <v>10.75</v>
      </c>
      <c r="R84" s="185">
        <f t="shared" si="15"/>
        <v>1.165283203125</v>
      </c>
      <c r="S84" s="178">
        <f t="shared" si="18"/>
        <v>10</v>
      </c>
      <c r="T84" s="179">
        <v>9005100000</v>
      </c>
      <c r="U84" s="180" t="s">
        <v>197</v>
      </c>
      <c r="V84" s="181" t="s">
        <v>198</v>
      </c>
      <c r="W84" s="181">
        <v>0</v>
      </c>
      <c r="X84" s="173" t="s">
        <v>213</v>
      </c>
      <c r="Y84" s="182" t="e">
        <f>(ROUND((#REF!/R84),0))*F84</f>
        <v>#REF!</v>
      </c>
      <c r="Z84" s="182" t="e">
        <f>(ROUND(#REF!/R84,0))*F84</f>
        <v>#REF!</v>
      </c>
      <c r="AA84" s="182" t="e">
        <f>(ROUND(#REF!/R84,0))*F84</f>
        <v>#REF!</v>
      </c>
      <c r="AB84" s="182" t="e">
        <f>(ROUND(#REF!/R84,0))*F84</f>
        <v>#REF!</v>
      </c>
      <c r="AC84" s="192"/>
      <c r="AD84" s="192" t="s">
        <v>827</v>
      </c>
      <c r="AG84" s="315" t="s">
        <v>349</v>
      </c>
      <c r="AH84" s="315" t="s">
        <v>349</v>
      </c>
      <c r="AI84" s="174" t="s">
        <v>350</v>
      </c>
      <c r="AJ84" s="180" t="s">
        <v>200</v>
      </c>
      <c r="AK84" s="183">
        <v>48</v>
      </c>
      <c r="AL84" s="183">
        <v>125</v>
      </c>
      <c r="AM84" s="459">
        <v>1</v>
      </c>
      <c r="AN84" s="283">
        <f t="shared" si="16"/>
        <v>8.75</v>
      </c>
      <c r="AO84" s="283">
        <f t="shared" si="12"/>
        <v>3.75</v>
      </c>
      <c r="AP84" s="283">
        <f t="shared" si="12"/>
        <v>10.25</v>
      </c>
      <c r="AQ84" s="185">
        <f t="shared" si="17"/>
        <v>0.19463433159722221</v>
      </c>
      <c r="AR84" s="283">
        <f t="shared" si="13"/>
        <v>1.5750000000000002</v>
      </c>
      <c r="AS84" s="180" t="s">
        <v>207</v>
      </c>
      <c r="AT84" s="183"/>
      <c r="AU84" s="177"/>
      <c r="AV84" s="180" t="s">
        <v>207</v>
      </c>
      <c r="AW84" s="180"/>
      <c r="AX84" s="298" t="s">
        <v>1076</v>
      </c>
      <c r="AY84" s="482"/>
      <c r="AZ84" s="482"/>
      <c r="BA84" s="381"/>
      <c r="BB84" s="381"/>
      <c r="BC84" s="381"/>
      <c r="BD84" s="381"/>
      <c r="BE84" s="381"/>
      <c r="BF84" s="381"/>
      <c r="BG84" s="381"/>
      <c r="BK84" s="487"/>
      <c r="BL84" s="487"/>
      <c r="BM84" s="468">
        <v>24.99</v>
      </c>
      <c r="BN84" s="381"/>
      <c r="BO84" s="381"/>
      <c r="BP84" s="381"/>
      <c r="BQ84" s="381"/>
      <c r="BR84" s="381"/>
      <c r="BS84" s="381"/>
      <c r="BT84" s="381"/>
      <c r="BU84" s="381"/>
      <c r="BV84" s="381"/>
    </row>
    <row r="85" spans="1:74" ht="45" customHeight="1">
      <c r="A85" s="314"/>
      <c r="B85" s="176" t="s">
        <v>193</v>
      </c>
      <c r="C85" s="379" t="s">
        <v>29</v>
      </c>
      <c r="D85" s="500" t="s">
        <v>1470</v>
      </c>
      <c r="E85" s="473" t="s">
        <v>1471</v>
      </c>
      <c r="F85" s="490">
        <v>24</v>
      </c>
      <c r="G85" s="175">
        <v>812257015689</v>
      </c>
      <c r="H85" s="175"/>
      <c r="I85" s="173" t="s">
        <v>205</v>
      </c>
      <c r="J85" s="185">
        <v>2.75</v>
      </c>
      <c r="K85" s="185">
        <v>2.75</v>
      </c>
      <c r="L85" s="185">
        <v>5.75</v>
      </c>
      <c r="M85" s="185">
        <f t="shared" si="14"/>
        <v>2.5164568865740741E-2</v>
      </c>
      <c r="N85" s="283">
        <v>0.3</v>
      </c>
      <c r="O85" s="178">
        <v>11</v>
      </c>
      <c r="P85" s="178">
        <v>10.75</v>
      </c>
      <c r="Q85" s="178">
        <v>8.5</v>
      </c>
      <c r="R85" s="185">
        <f t="shared" si="15"/>
        <v>0.58166956018518523</v>
      </c>
      <c r="S85" s="178">
        <f t="shared" si="18"/>
        <v>8.1999999999999993</v>
      </c>
      <c r="T85" s="179">
        <v>9005100000</v>
      </c>
      <c r="U85" s="180" t="s">
        <v>197</v>
      </c>
      <c r="V85" s="181" t="s">
        <v>198</v>
      </c>
      <c r="W85" s="181">
        <v>0</v>
      </c>
      <c r="X85" s="173" t="s">
        <v>213</v>
      </c>
      <c r="Y85" s="182" t="e">
        <f>(ROUND((#REF!/R85),0))*F85</f>
        <v>#REF!</v>
      </c>
      <c r="Z85" s="182" t="e">
        <f>(ROUND(#REF!/R85,0))*F85</f>
        <v>#REF!</v>
      </c>
      <c r="AA85" s="182" t="e">
        <f>(ROUND(#REF!/R85,0))*F85</f>
        <v>#REF!</v>
      </c>
      <c r="AB85" s="182" t="e">
        <f>(ROUND(#REF!/R85,0))*F85</f>
        <v>#REF!</v>
      </c>
      <c r="AC85" s="192"/>
      <c r="AD85" s="192" t="s">
        <v>826</v>
      </c>
      <c r="AG85" s="186" t="s">
        <v>1472</v>
      </c>
      <c r="AH85" s="174" t="s">
        <v>354</v>
      </c>
      <c r="AI85" s="174" t="s">
        <v>1473</v>
      </c>
      <c r="AJ85" s="180" t="s">
        <v>200</v>
      </c>
      <c r="AK85" s="183">
        <v>48</v>
      </c>
      <c r="AL85" s="183">
        <v>125</v>
      </c>
      <c r="AM85" s="459">
        <v>1</v>
      </c>
      <c r="AN85" s="283">
        <f t="shared" si="16"/>
        <v>3</v>
      </c>
      <c r="AO85" s="283">
        <f t="shared" si="12"/>
        <v>3</v>
      </c>
      <c r="AP85" s="283">
        <f t="shared" si="12"/>
        <v>6</v>
      </c>
      <c r="AQ85" s="185">
        <f t="shared" si="17"/>
        <v>3.125E-2</v>
      </c>
      <c r="AR85" s="283">
        <f t="shared" si="13"/>
        <v>0.315</v>
      </c>
      <c r="AS85" s="180" t="s">
        <v>207</v>
      </c>
      <c r="AT85" s="183"/>
      <c r="AU85" s="177"/>
      <c r="AV85" s="180" t="s">
        <v>207</v>
      </c>
      <c r="AW85" s="180"/>
      <c r="AX85" s="298" t="s">
        <v>1474</v>
      </c>
      <c r="AY85" s="482"/>
      <c r="AZ85" s="482"/>
      <c r="BA85" s="381"/>
      <c r="BB85" s="381"/>
      <c r="BC85" s="381"/>
      <c r="BD85" s="381"/>
      <c r="BE85" s="381"/>
      <c r="BF85" s="381"/>
      <c r="BG85" s="381"/>
      <c r="BK85" s="487"/>
      <c r="BL85" s="487"/>
      <c r="BM85" s="468">
        <v>24.99</v>
      </c>
      <c r="BN85" s="381"/>
      <c r="BO85" s="381"/>
      <c r="BP85" s="381"/>
      <c r="BQ85" s="381"/>
      <c r="BR85" s="381"/>
      <c r="BS85" s="381"/>
      <c r="BT85" s="381"/>
      <c r="BU85" s="381"/>
      <c r="BV85" s="381"/>
    </row>
    <row r="86" spans="1:74" ht="45" customHeight="1">
      <c r="A86" s="314"/>
      <c r="B86" s="176" t="s">
        <v>193</v>
      </c>
      <c r="C86" s="379" t="s">
        <v>29</v>
      </c>
      <c r="D86" s="500" t="s">
        <v>1077</v>
      </c>
      <c r="E86" s="473" t="s">
        <v>1475</v>
      </c>
      <c r="F86" s="490">
        <v>6</v>
      </c>
      <c r="G86" s="175">
        <v>812257017973</v>
      </c>
      <c r="H86" s="175"/>
      <c r="I86" s="173" t="s">
        <v>205</v>
      </c>
      <c r="J86" s="185">
        <v>6.75</v>
      </c>
      <c r="K86" s="185">
        <v>3.25</v>
      </c>
      <c r="L86" s="185">
        <v>8.5</v>
      </c>
      <c r="M86" s="185">
        <f t="shared" si="14"/>
        <v>0.10791015625</v>
      </c>
      <c r="N86" s="283">
        <v>1</v>
      </c>
      <c r="O86" s="178">
        <v>20.5</v>
      </c>
      <c r="P86" s="178">
        <v>9.5</v>
      </c>
      <c r="Q86" s="178">
        <v>7.5</v>
      </c>
      <c r="R86" s="185">
        <f t="shared" si="15"/>
        <v>0.84526909722222221</v>
      </c>
      <c r="S86" s="178">
        <f t="shared" si="18"/>
        <v>7</v>
      </c>
      <c r="T86" s="179">
        <v>9005100000</v>
      </c>
      <c r="U86" s="180" t="s">
        <v>197</v>
      </c>
      <c r="V86" s="181" t="s">
        <v>198</v>
      </c>
      <c r="W86" s="181">
        <v>0</v>
      </c>
      <c r="X86" s="173" t="s">
        <v>213</v>
      </c>
      <c r="Y86" s="182" t="e">
        <f>(ROUND((#REF!/R86),0))*F86</f>
        <v>#REF!</v>
      </c>
      <c r="Z86" s="182" t="e">
        <f>(ROUND(#REF!/R86,0))*F86</f>
        <v>#REF!</v>
      </c>
      <c r="AA86" s="182" t="e">
        <f>(ROUND(#REF!/R86,0))*F86</f>
        <v>#REF!</v>
      </c>
      <c r="AB86" s="182" t="e">
        <f>(ROUND(#REF!/R86,0))*F86</f>
        <v>#REF!</v>
      </c>
      <c r="AC86" s="192"/>
      <c r="AD86" s="192" t="s">
        <v>827</v>
      </c>
      <c r="AG86" s="186" t="s">
        <v>353</v>
      </c>
      <c r="AH86" s="174" t="s">
        <v>354</v>
      </c>
      <c r="AI86" s="174" t="s">
        <v>355</v>
      </c>
      <c r="AJ86" s="180" t="s">
        <v>200</v>
      </c>
      <c r="AK86" s="183">
        <v>48</v>
      </c>
      <c r="AL86" s="183">
        <v>125</v>
      </c>
      <c r="AM86" s="459">
        <v>1</v>
      </c>
      <c r="AN86" s="283">
        <f t="shared" si="16"/>
        <v>7</v>
      </c>
      <c r="AO86" s="283">
        <f t="shared" si="12"/>
        <v>3.5</v>
      </c>
      <c r="AP86" s="283">
        <f t="shared" si="12"/>
        <v>8.75</v>
      </c>
      <c r="AQ86" s="185">
        <f t="shared" si="17"/>
        <v>0.12405960648148148</v>
      </c>
      <c r="AR86" s="283">
        <f t="shared" si="13"/>
        <v>1.05</v>
      </c>
      <c r="AS86" s="180" t="s">
        <v>207</v>
      </c>
      <c r="AT86" s="183"/>
      <c r="AU86" s="177"/>
      <c r="AV86" s="180" t="s">
        <v>207</v>
      </c>
      <c r="AW86" s="180"/>
      <c r="AX86" s="298" t="s">
        <v>1078</v>
      </c>
      <c r="AY86" s="482"/>
      <c r="AZ86" s="482"/>
      <c r="BA86" s="381"/>
      <c r="BB86" s="381"/>
      <c r="BC86" s="381"/>
      <c r="BD86" s="381"/>
      <c r="BE86" s="381"/>
      <c r="BF86" s="381"/>
      <c r="BG86" s="381"/>
      <c r="BK86" s="487"/>
      <c r="BL86" s="487"/>
      <c r="BM86" s="468">
        <v>24.99</v>
      </c>
      <c r="BN86" s="381"/>
      <c r="BO86" s="381"/>
      <c r="BP86" s="381"/>
      <c r="BQ86" s="381"/>
      <c r="BR86" s="381"/>
      <c r="BS86" s="381"/>
      <c r="BT86" s="381"/>
      <c r="BU86" s="381"/>
      <c r="BV86" s="381"/>
    </row>
    <row r="87" spans="1:74" ht="45" customHeight="1">
      <c r="A87" s="314"/>
      <c r="B87" s="176" t="s">
        <v>193</v>
      </c>
      <c r="C87" s="379" t="s">
        <v>29</v>
      </c>
      <c r="D87" s="457" t="s">
        <v>1280</v>
      </c>
      <c r="E87" s="294" t="s">
        <v>1282</v>
      </c>
      <c r="F87" s="280">
        <v>6</v>
      </c>
      <c r="G87" s="175">
        <v>811803032422</v>
      </c>
      <c r="H87" s="175"/>
      <c r="I87" s="173" t="s">
        <v>205</v>
      </c>
      <c r="J87" s="283">
        <v>10</v>
      </c>
      <c r="K87" s="283">
        <v>6</v>
      </c>
      <c r="L87" s="283">
        <v>3</v>
      </c>
      <c r="M87" s="185">
        <f t="shared" si="14"/>
        <v>0.10416666666666667</v>
      </c>
      <c r="N87" s="283">
        <v>2</v>
      </c>
      <c r="O87" s="283">
        <v>20</v>
      </c>
      <c r="P87" s="283">
        <v>20</v>
      </c>
      <c r="Q87" s="283">
        <v>7</v>
      </c>
      <c r="R87" s="185">
        <f t="shared" ref="R87" si="20">(Q87*O87*P87)/(12^3)</f>
        <v>1.6203703703703705</v>
      </c>
      <c r="S87" s="283">
        <v>13</v>
      </c>
      <c r="T87" s="179">
        <v>9005100000</v>
      </c>
      <c r="U87" s="180" t="s">
        <v>197</v>
      </c>
      <c r="V87" s="181" t="s">
        <v>198</v>
      </c>
      <c r="W87" s="181">
        <v>0</v>
      </c>
      <c r="X87" s="173" t="s">
        <v>213</v>
      </c>
      <c r="Y87" s="182" t="e">
        <f>(ROUND((#REF!/R87),0))*F87</f>
        <v>#REF!</v>
      </c>
      <c r="Z87" s="182" t="e">
        <f>(ROUND(#REF!/R87,0))*F87</f>
        <v>#REF!</v>
      </c>
      <c r="AA87" s="182" t="e">
        <f>(ROUND(#REF!/R87,0))*F87</f>
        <v>#REF!</v>
      </c>
      <c r="AB87" s="182" t="e">
        <f>(ROUND(#REF!/R87,0))*F87</f>
        <v>#REF!</v>
      </c>
      <c r="AC87" s="192"/>
      <c r="AG87" s="186"/>
      <c r="AH87" s="174" t="s">
        <v>416</v>
      </c>
      <c r="AI87" s="380"/>
      <c r="AJ87" s="180" t="s">
        <v>200</v>
      </c>
      <c r="AK87" s="183">
        <v>48</v>
      </c>
      <c r="AL87" s="183">
        <v>125</v>
      </c>
      <c r="AM87" s="459">
        <v>1</v>
      </c>
      <c r="AN87" s="283">
        <f t="shared" ref="AN87" si="21">SUM(J87+0.25)</f>
        <v>10.25</v>
      </c>
      <c r="AO87" s="283">
        <f t="shared" ref="AO87" si="22">SUM(K87+0.25)</f>
        <v>6.25</v>
      </c>
      <c r="AP87" s="283">
        <f t="shared" ref="AP87" si="23">SUM(L87+0.25)</f>
        <v>3.25</v>
      </c>
      <c r="AQ87" s="185">
        <f t="shared" ref="AQ87" si="24">(AP87*AN87*AO87)/(12^3)</f>
        <v>0.12048791956018519</v>
      </c>
      <c r="AR87" s="283">
        <f t="shared" ref="AR87" si="25">SUM(N87*1.05)</f>
        <v>2.1</v>
      </c>
      <c r="AS87" s="180" t="s">
        <v>207</v>
      </c>
      <c r="AT87" s="183"/>
      <c r="AU87" s="177"/>
      <c r="AV87" s="180" t="s">
        <v>207</v>
      </c>
      <c r="AW87" s="180"/>
      <c r="AX87" s="298" t="s">
        <v>1377</v>
      </c>
      <c r="AY87" s="499"/>
      <c r="AZ87" s="499"/>
      <c r="BA87" s="188"/>
      <c r="BB87" s="188"/>
      <c r="BC87" s="188"/>
      <c r="BD87" s="188"/>
      <c r="BE87" s="188"/>
      <c r="BF87" s="188"/>
      <c r="BG87" s="188"/>
      <c r="BK87" s="293"/>
      <c r="BL87" s="293"/>
      <c r="BM87" s="285"/>
      <c r="BN87" s="381"/>
      <c r="BO87" s="381"/>
      <c r="BP87" s="381"/>
      <c r="BQ87" s="381"/>
      <c r="BR87" s="381"/>
      <c r="BS87" s="381"/>
      <c r="BT87" s="381"/>
      <c r="BU87" s="381"/>
      <c r="BV87" s="381"/>
    </row>
    <row r="88" spans="1:74" ht="45" customHeight="1">
      <c r="A88" s="314"/>
      <c r="B88" s="176" t="s">
        <v>193</v>
      </c>
      <c r="C88" s="379" t="s">
        <v>29</v>
      </c>
      <c r="D88" s="457" t="s">
        <v>1280</v>
      </c>
      <c r="E88" s="294" t="s">
        <v>1843</v>
      </c>
      <c r="F88" s="280">
        <v>144</v>
      </c>
      <c r="G88" s="175">
        <v>811803032422</v>
      </c>
      <c r="H88" s="175"/>
      <c r="I88" s="173" t="s">
        <v>205</v>
      </c>
      <c r="J88" s="283">
        <v>10</v>
      </c>
      <c r="K88" s="283">
        <v>6</v>
      </c>
      <c r="L88" s="283">
        <v>3</v>
      </c>
      <c r="M88" s="185">
        <f t="shared" ref="M88" si="26">(L88*J88*K88)/(12^3)</f>
        <v>0.10416666666666667</v>
      </c>
      <c r="N88" s="283">
        <v>2</v>
      </c>
      <c r="O88" s="283">
        <v>47</v>
      </c>
      <c r="P88" s="283">
        <v>39</v>
      </c>
      <c r="Q88" s="283">
        <v>51</v>
      </c>
      <c r="R88" s="185">
        <f t="shared" si="15"/>
        <v>54.098958333333336</v>
      </c>
      <c r="S88" s="283">
        <v>264.55</v>
      </c>
      <c r="T88" s="179">
        <v>9005100000</v>
      </c>
      <c r="U88" s="180" t="s">
        <v>197</v>
      </c>
      <c r="V88" s="181" t="s">
        <v>198</v>
      </c>
      <c r="W88" s="181">
        <v>0</v>
      </c>
      <c r="X88" s="173" t="s">
        <v>213</v>
      </c>
      <c r="Y88" s="182" t="e">
        <f>(ROUND((#REF!/R88),0))*F88</f>
        <v>#REF!</v>
      </c>
      <c r="Z88" s="182" t="e">
        <f>(ROUND(#REF!/R88,0))*F88</f>
        <v>#REF!</v>
      </c>
      <c r="AA88" s="182" t="e">
        <f>(ROUND(#REF!/R88,0))*F88</f>
        <v>#REF!</v>
      </c>
      <c r="AB88" s="182" t="e">
        <f>(ROUND(#REF!/R88,0))*F88</f>
        <v>#REF!</v>
      </c>
      <c r="AC88" s="192"/>
      <c r="AG88" s="186"/>
      <c r="AH88" s="174" t="s">
        <v>416</v>
      </c>
      <c r="AI88" s="380"/>
      <c r="AJ88" s="180" t="s">
        <v>200</v>
      </c>
      <c r="AK88" s="183">
        <v>48</v>
      </c>
      <c r="AL88" s="183">
        <v>125</v>
      </c>
      <c r="AM88" s="459">
        <v>1</v>
      </c>
      <c r="AN88" s="283">
        <f t="shared" si="16"/>
        <v>10.25</v>
      </c>
      <c r="AO88" s="283">
        <f t="shared" si="12"/>
        <v>6.25</v>
      </c>
      <c r="AP88" s="283">
        <f t="shared" si="12"/>
        <v>3.25</v>
      </c>
      <c r="AQ88" s="185">
        <f t="shared" si="17"/>
        <v>0.12048791956018519</v>
      </c>
      <c r="AR88" s="283">
        <f t="shared" si="13"/>
        <v>2.1</v>
      </c>
      <c r="AS88" s="180" t="s">
        <v>207</v>
      </c>
      <c r="AT88" s="183"/>
      <c r="AU88" s="177"/>
      <c r="AV88" s="180" t="s">
        <v>207</v>
      </c>
      <c r="AW88" s="180"/>
      <c r="AX88" s="298" t="s">
        <v>1377</v>
      </c>
      <c r="AY88" s="499"/>
      <c r="AZ88" s="499"/>
      <c r="BA88" s="188"/>
      <c r="BB88" s="188"/>
      <c r="BC88" s="188"/>
      <c r="BD88" s="188"/>
      <c r="BE88" s="188"/>
      <c r="BF88" s="188"/>
      <c r="BG88" s="188"/>
      <c r="BK88" s="293"/>
      <c r="BL88" s="293"/>
      <c r="BM88" s="285"/>
      <c r="BN88" s="381"/>
      <c r="BO88" s="381"/>
      <c r="BP88" s="381"/>
      <c r="BQ88" s="381"/>
      <c r="BR88" s="381"/>
      <c r="BS88" s="381"/>
      <c r="BT88" s="381"/>
      <c r="BU88" s="381"/>
      <c r="BV88" s="381"/>
    </row>
    <row r="89" spans="1:74" ht="45" customHeight="1">
      <c r="A89" s="314"/>
      <c r="B89" s="176" t="s">
        <v>193</v>
      </c>
      <c r="C89" s="379" t="s">
        <v>29</v>
      </c>
      <c r="D89" s="500" t="s">
        <v>1476</v>
      </c>
      <c r="E89" s="473" t="s">
        <v>529</v>
      </c>
      <c r="F89" s="490">
        <v>6</v>
      </c>
      <c r="G89" s="504">
        <v>812257017966</v>
      </c>
      <c r="H89" s="504"/>
      <c r="I89" s="173" t="s">
        <v>205</v>
      </c>
      <c r="J89" s="185">
        <v>8.25</v>
      </c>
      <c r="K89" s="185">
        <v>3.25</v>
      </c>
      <c r="L89" s="185">
        <v>10</v>
      </c>
      <c r="M89" s="185">
        <f t="shared" si="14"/>
        <v>0.15516493055555555</v>
      </c>
      <c r="N89" s="178">
        <v>1.5</v>
      </c>
      <c r="O89" s="178">
        <v>20.25</v>
      </c>
      <c r="P89" s="178">
        <v>9.5</v>
      </c>
      <c r="Q89" s="178">
        <v>11</v>
      </c>
      <c r="R89" s="185">
        <f t="shared" si="15"/>
        <v>1.224609375</v>
      </c>
      <c r="S89" s="178">
        <f t="shared" si="18"/>
        <v>10</v>
      </c>
      <c r="T89" s="179">
        <v>9005100000</v>
      </c>
      <c r="U89" s="180" t="s">
        <v>197</v>
      </c>
      <c r="V89" s="181" t="s">
        <v>198</v>
      </c>
      <c r="W89" s="181">
        <v>0</v>
      </c>
      <c r="X89" s="173" t="s">
        <v>213</v>
      </c>
      <c r="Y89" s="182" t="e">
        <f>(ROUND((#REF!/R89),0))*F89</f>
        <v>#REF!</v>
      </c>
      <c r="Z89" s="182" t="e">
        <f>(ROUND(#REF!/R89,0))*F89</f>
        <v>#REF!</v>
      </c>
      <c r="AA89" s="182" t="e">
        <f>(ROUND(#REF!/R89,0))*F89</f>
        <v>#REF!</v>
      </c>
      <c r="AB89" s="182" t="e">
        <f>(ROUND(#REF!/R89,0))*F89</f>
        <v>#REF!</v>
      </c>
      <c r="AC89" s="192"/>
      <c r="AD89" s="192" t="s">
        <v>827</v>
      </c>
      <c r="AG89" s="315" t="s">
        <v>531</v>
      </c>
      <c r="AH89" s="315"/>
      <c r="AI89" s="174" t="s">
        <v>530</v>
      </c>
      <c r="AJ89" s="180" t="s">
        <v>200</v>
      </c>
      <c r="AK89" s="183">
        <v>48</v>
      </c>
      <c r="AL89" s="183">
        <v>125</v>
      </c>
      <c r="AM89" s="459">
        <v>1</v>
      </c>
      <c r="AN89" s="283">
        <f t="shared" si="16"/>
        <v>8.5</v>
      </c>
      <c r="AO89" s="283">
        <f t="shared" si="12"/>
        <v>3.5</v>
      </c>
      <c r="AP89" s="283">
        <f t="shared" si="12"/>
        <v>10.25</v>
      </c>
      <c r="AQ89" s="185">
        <f t="shared" si="17"/>
        <v>0.17646846064814814</v>
      </c>
      <c r="AR89" s="283">
        <f t="shared" si="13"/>
        <v>1.5750000000000002</v>
      </c>
      <c r="AS89" s="180" t="s">
        <v>207</v>
      </c>
      <c r="AT89" s="183"/>
      <c r="AU89" s="177"/>
      <c r="AV89" s="180" t="s">
        <v>207</v>
      </c>
      <c r="AW89" s="180"/>
      <c r="AX89" s="298" t="s">
        <v>1079</v>
      </c>
      <c r="AY89" s="469"/>
      <c r="AZ89" s="469"/>
      <c r="BA89" s="187"/>
      <c r="BB89" s="187"/>
      <c r="BC89" s="187"/>
      <c r="BD89" s="187"/>
      <c r="BE89" s="187"/>
      <c r="BF89" s="187"/>
      <c r="BG89" s="187"/>
      <c r="BK89" s="487"/>
      <c r="BL89" s="487"/>
      <c r="BM89" s="468">
        <v>9.99</v>
      </c>
      <c r="BN89" s="381"/>
      <c r="BO89" s="381"/>
      <c r="BP89" s="381"/>
      <c r="BQ89" s="381"/>
      <c r="BR89" s="381"/>
      <c r="BS89" s="381"/>
      <c r="BT89" s="381"/>
      <c r="BU89" s="381"/>
      <c r="BV89" s="381"/>
    </row>
    <row r="90" spans="1:74" s="188" customFormat="1" ht="49.9" customHeight="1">
      <c r="A90" s="314"/>
      <c r="B90" s="176" t="s">
        <v>193</v>
      </c>
      <c r="C90" s="379" t="s">
        <v>194</v>
      </c>
      <c r="D90" s="477" t="s">
        <v>53</v>
      </c>
      <c r="E90" s="464" t="s">
        <v>319</v>
      </c>
      <c r="F90" s="184">
        <v>5</v>
      </c>
      <c r="G90" s="465">
        <v>812257013180</v>
      </c>
      <c r="H90" s="465"/>
      <c r="I90" s="282" t="s">
        <v>195</v>
      </c>
      <c r="J90" s="178">
        <v>29</v>
      </c>
      <c r="K90" s="178">
        <v>4.25</v>
      </c>
      <c r="L90" s="178">
        <v>9</v>
      </c>
      <c r="M90" s="185">
        <f t="shared" si="14"/>
        <v>0.64192708333333337</v>
      </c>
      <c r="N90" s="178">
        <v>5</v>
      </c>
      <c r="O90" s="178">
        <v>29.5</v>
      </c>
      <c r="P90" s="178">
        <v>9.5</v>
      </c>
      <c r="Q90" s="178">
        <v>22.75</v>
      </c>
      <c r="R90" s="185">
        <f t="shared" si="15"/>
        <v>3.6896339699074074</v>
      </c>
      <c r="S90" s="178">
        <f t="shared" si="18"/>
        <v>26</v>
      </c>
      <c r="T90" s="179">
        <v>9005804000</v>
      </c>
      <c r="U90" s="180" t="s">
        <v>197</v>
      </c>
      <c r="V90" s="181" t="s">
        <v>198</v>
      </c>
      <c r="W90" s="181">
        <v>0.08</v>
      </c>
      <c r="X90" s="173" t="s">
        <v>199</v>
      </c>
      <c r="Y90" s="182" t="e">
        <f>(ROUND((#REF!/R90),0))*F90</f>
        <v>#REF!</v>
      </c>
      <c r="Z90" s="182" t="e">
        <f>(ROUND(#REF!/R90,0))*F90</f>
        <v>#REF!</v>
      </c>
      <c r="AA90" s="182" t="e">
        <f>(ROUND(#REF!/R90,0))*F90</f>
        <v>#REF!</v>
      </c>
      <c r="AB90" s="182" t="e">
        <f>(ROUND(#REF!/R90,0))*F90</f>
        <v>#REF!</v>
      </c>
      <c r="AC90" s="192"/>
      <c r="AD90" s="192" t="s">
        <v>826</v>
      </c>
      <c r="AE90" s="182"/>
      <c r="AF90" s="182"/>
      <c r="AG90" s="315" t="s">
        <v>892</v>
      </c>
      <c r="AH90" s="315" t="s">
        <v>320</v>
      </c>
      <c r="AI90" s="315" t="s">
        <v>641</v>
      </c>
      <c r="AJ90" s="180" t="s">
        <v>200</v>
      </c>
      <c r="AK90" s="183">
        <v>48</v>
      </c>
      <c r="AL90" s="183">
        <v>125</v>
      </c>
      <c r="AM90" s="459">
        <v>1</v>
      </c>
      <c r="AN90" s="283">
        <f t="shared" si="16"/>
        <v>29.25</v>
      </c>
      <c r="AO90" s="283">
        <f t="shared" si="12"/>
        <v>4.5</v>
      </c>
      <c r="AP90" s="283">
        <f t="shared" si="12"/>
        <v>9.25</v>
      </c>
      <c r="AQ90" s="185">
        <f t="shared" si="17"/>
        <v>0.70458984375</v>
      </c>
      <c r="AR90" s="283">
        <f t="shared" si="13"/>
        <v>5.25</v>
      </c>
      <c r="AS90" s="180" t="s">
        <v>207</v>
      </c>
      <c r="AT90" s="428">
        <v>1</v>
      </c>
      <c r="AU90" s="282" t="s">
        <v>1372</v>
      </c>
      <c r="AV90" s="180" t="s">
        <v>201</v>
      </c>
      <c r="AW90" s="180"/>
      <c r="AX90" s="298" t="s">
        <v>1080</v>
      </c>
      <c r="AY90" s="469"/>
      <c r="AZ90" s="469"/>
      <c r="BA90" s="187"/>
      <c r="BB90" s="187"/>
      <c r="BC90" s="187"/>
      <c r="BD90" s="187"/>
      <c r="BE90" s="187"/>
      <c r="BF90" s="187"/>
      <c r="BG90" s="187"/>
      <c r="BH90" s="187"/>
      <c r="BI90" s="187"/>
      <c r="BJ90" s="187"/>
      <c r="BK90" s="470" t="s">
        <v>202</v>
      </c>
      <c r="BL90" s="470">
        <v>54.95</v>
      </c>
      <c r="BM90" s="498">
        <v>79.95</v>
      </c>
      <c r="BN90" s="187"/>
      <c r="BO90" s="187"/>
      <c r="BP90" s="187"/>
      <c r="BQ90" s="187"/>
      <c r="BR90" s="187"/>
    </row>
    <row r="91" spans="1:74" ht="49.9" customHeight="1">
      <c r="A91" s="314"/>
      <c r="B91" s="176" t="s">
        <v>5</v>
      </c>
      <c r="C91" s="379" t="s">
        <v>194</v>
      </c>
      <c r="D91" s="477" t="s">
        <v>628</v>
      </c>
      <c r="E91" s="464" t="s">
        <v>440</v>
      </c>
      <c r="F91" s="184">
        <v>4</v>
      </c>
      <c r="G91" s="465">
        <v>812257017454</v>
      </c>
      <c r="H91" s="465"/>
      <c r="I91" s="282" t="s">
        <v>195</v>
      </c>
      <c r="J91" s="178">
        <v>29.25</v>
      </c>
      <c r="K91" s="178">
        <v>4.25</v>
      </c>
      <c r="L91" s="178">
        <v>8.75</v>
      </c>
      <c r="M91" s="185">
        <f t="shared" si="14"/>
        <v>0.62947591145833337</v>
      </c>
      <c r="N91" s="178">
        <v>4.5</v>
      </c>
      <c r="O91" s="178">
        <v>30</v>
      </c>
      <c r="P91" s="178">
        <v>17</v>
      </c>
      <c r="Q91" s="178">
        <v>10</v>
      </c>
      <c r="R91" s="185">
        <f t="shared" si="15"/>
        <v>2.9513888888888888</v>
      </c>
      <c r="S91" s="178">
        <f t="shared" si="18"/>
        <v>19</v>
      </c>
      <c r="T91" s="179">
        <v>9005804000</v>
      </c>
      <c r="U91" s="180" t="s">
        <v>197</v>
      </c>
      <c r="V91" s="181" t="s">
        <v>198</v>
      </c>
      <c r="W91" s="181">
        <v>0.08</v>
      </c>
      <c r="X91" s="173" t="s">
        <v>199</v>
      </c>
      <c r="Y91" s="182" t="e">
        <f>(ROUND((#REF!/R91),0))*F91</f>
        <v>#REF!</v>
      </c>
      <c r="Z91" s="182" t="e">
        <f>(ROUND(#REF!/R91,0))*F91</f>
        <v>#REF!</v>
      </c>
      <c r="AA91" s="182" t="e">
        <f>(ROUND(#REF!/R91,0))*F91</f>
        <v>#REF!</v>
      </c>
      <c r="AB91" s="182" t="e">
        <f>(ROUND(#REF!/R91,0))*F91</f>
        <v>#REF!</v>
      </c>
      <c r="AC91" s="192"/>
      <c r="AD91" s="192" t="s">
        <v>826</v>
      </c>
      <c r="AG91" s="315" t="s">
        <v>487</v>
      </c>
      <c r="AH91" s="315" t="s">
        <v>384</v>
      </c>
      <c r="AI91" s="174" t="s">
        <v>642</v>
      </c>
      <c r="AJ91" s="180" t="s">
        <v>200</v>
      </c>
      <c r="AK91" s="183">
        <v>48</v>
      </c>
      <c r="AL91" s="183">
        <v>125</v>
      </c>
      <c r="AM91" s="459">
        <v>1</v>
      </c>
      <c r="AN91" s="283">
        <f t="shared" si="16"/>
        <v>29.5</v>
      </c>
      <c r="AO91" s="283">
        <f t="shared" si="12"/>
        <v>4.5</v>
      </c>
      <c r="AP91" s="283">
        <f t="shared" si="12"/>
        <v>9</v>
      </c>
      <c r="AQ91" s="185">
        <f t="shared" si="17"/>
        <v>0.69140625</v>
      </c>
      <c r="AR91" s="283">
        <f t="shared" si="13"/>
        <v>4.7250000000000005</v>
      </c>
      <c r="AS91" s="180" t="s">
        <v>201</v>
      </c>
      <c r="AT91" s="428">
        <v>1</v>
      </c>
      <c r="AU91" s="282" t="s">
        <v>1372</v>
      </c>
      <c r="AV91" s="180" t="s">
        <v>201</v>
      </c>
      <c r="AW91" s="180"/>
      <c r="AX91" s="298" t="s">
        <v>1080</v>
      </c>
      <c r="AY91" s="469"/>
      <c r="AZ91" s="469"/>
      <c r="BA91" s="187"/>
      <c r="BB91" s="187"/>
      <c r="BC91" s="187"/>
      <c r="BD91" s="187"/>
      <c r="BE91" s="187"/>
      <c r="BF91" s="187"/>
      <c r="BG91" s="187"/>
      <c r="BK91" s="467" t="s">
        <v>202</v>
      </c>
      <c r="BL91" s="467">
        <v>54.95</v>
      </c>
      <c r="BM91" s="483">
        <v>79.95</v>
      </c>
      <c r="BN91" s="316"/>
      <c r="BO91" s="316"/>
      <c r="BS91" s="381"/>
      <c r="BT91" s="381"/>
      <c r="BU91" s="381"/>
      <c r="BV91" s="381"/>
    </row>
    <row r="92" spans="1:74" s="188" customFormat="1" ht="49.9" customHeight="1">
      <c r="A92" s="314"/>
      <c r="B92" s="176" t="s">
        <v>193</v>
      </c>
      <c r="C92" s="176" t="s">
        <v>194</v>
      </c>
      <c r="D92" s="505" t="s">
        <v>49</v>
      </c>
      <c r="E92" s="473" t="s">
        <v>50</v>
      </c>
      <c r="F92" s="173">
        <v>4</v>
      </c>
      <c r="G92" s="474">
        <v>812257015665</v>
      </c>
      <c r="H92" s="474"/>
      <c r="I92" s="177" t="s">
        <v>195</v>
      </c>
      <c r="J92" s="283">
        <v>17</v>
      </c>
      <c r="K92" s="283">
        <v>4</v>
      </c>
      <c r="L92" s="283">
        <v>8.5</v>
      </c>
      <c r="M92" s="185">
        <f t="shared" si="14"/>
        <v>0.33449074074074076</v>
      </c>
      <c r="N92" s="287">
        <v>2.2000000000000002</v>
      </c>
      <c r="O92" s="283">
        <v>18</v>
      </c>
      <c r="P92" s="283">
        <v>9</v>
      </c>
      <c r="Q92" s="283">
        <v>17</v>
      </c>
      <c r="R92" s="185">
        <f t="shared" si="15"/>
        <v>1.59375</v>
      </c>
      <c r="S92" s="283">
        <v>10</v>
      </c>
      <c r="T92" s="179" t="s">
        <v>321</v>
      </c>
      <c r="U92" s="180" t="s">
        <v>197</v>
      </c>
      <c r="V92" s="181" t="s">
        <v>322</v>
      </c>
      <c r="W92" s="181">
        <v>0.08</v>
      </c>
      <c r="X92" s="180" t="s">
        <v>199</v>
      </c>
      <c r="Y92" s="182" t="e">
        <f>(ROUND((#REF!/R92),0))*F92</f>
        <v>#REF!</v>
      </c>
      <c r="Z92" s="182" t="e">
        <f>(ROUND(#REF!/R92,0))*F92</f>
        <v>#REF!</v>
      </c>
      <c r="AA92" s="182" t="e">
        <f>(ROUND(#REF!/R92,0))*F92</f>
        <v>#REF!</v>
      </c>
      <c r="AB92" s="182" t="e">
        <f>(ROUND(#REF!/R92,0))*F92</f>
        <v>#REF!</v>
      </c>
      <c r="AC92" s="192"/>
      <c r="AD92" s="192" t="s">
        <v>826</v>
      </c>
      <c r="AE92" s="182"/>
      <c r="AF92" s="182"/>
      <c r="AG92" s="315" t="s">
        <v>323</v>
      </c>
      <c r="AH92" s="476"/>
      <c r="AI92" s="479" t="s">
        <v>643</v>
      </c>
      <c r="AJ92" s="180" t="s">
        <v>200</v>
      </c>
      <c r="AK92" s="183">
        <v>48</v>
      </c>
      <c r="AL92" s="183">
        <v>125</v>
      </c>
      <c r="AM92" s="459">
        <v>1</v>
      </c>
      <c r="AN92" s="283">
        <f t="shared" si="16"/>
        <v>17.25</v>
      </c>
      <c r="AO92" s="283">
        <f t="shared" si="12"/>
        <v>4.25</v>
      </c>
      <c r="AP92" s="283">
        <f t="shared" si="12"/>
        <v>8.75</v>
      </c>
      <c r="AQ92" s="185">
        <f t="shared" si="17"/>
        <v>0.37122938368055558</v>
      </c>
      <c r="AR92" s="283">
        <f t="shared" si="13"/>
        <v>2.3100000000000005</v>
      </c>
      <c r="AS92" s="180" t="s">
        <v>207</v>
      </c>
      <c r="AT92" s="183"/>
      <c r="AU92" s="177"/>
      <c r="AV92" s="180" t="s">
        <v>207</v>
      </c>
      <c r="AW92" s="180"/>
      <c r="AX92" s="298" t="s">
        <v>1081</v>
      </c>
      <c r="AY92" s="469"/>
      <c r="AZ92" s="469"/>
      <c r="BA92" s="187"/>
      <c r="BB92" s="187"/>
      <c r="BC92" s="187"/>
      <c r="BD92" s="187"/>
      <c r="BE92" s="187"/>
      <c r="BF92" s="187"/>
      <c r="BG92" s="187"/>
      <c r="BH92" s="187"/>
      <c r="BI92" s="187"/>
      <c r="BJ92" s="187"/>
      <c r="BK92" s="286" t="s">
        <v>202</v>
      </c>
      <c r="BL92" s="286">
        <v>54.95</v>
      </c>
      <c r="BM92" s="498">
        <v>79.95</v>
      </c>
      <c r="BN92" s="187"/>
      <c r="BO92" s="187"/>
      <c r="BP92" s="187"/>
      <c r="BQ92" s="187"/>
      <c r="BR92" s="187"/>
    </row>
    <row r="93" spans="1:74" s="188" customFormat="1" ht="49.9" customHeight="1">
      <c r="A93" s="314"/>
      <c r="B93" s="176" t="s">
        <v>5</v>
      </c>
      <c r="C93" s="379" t="s">
        <v>194</v>
      </c>
      <c r="D93" s="477" t="s">
        <v>778</v>
      </c>
      <c r="E93" s="464" t="s">
        <v>834</v>
      </c>
      <c r="F93" s="184">
        <v>6</v>
      </c>
      <c r="G93" s="465">
        <v>812257015399</v>
      </c>
      <c r="H93" s="465"/>
      <c r="I93" s="282" t="s">
        <v>195</v>
      </c>
      <c r="J93" s="178">
        <v>17</v>
      </c>
      <c r="K93" s="178">
        <v>4</v>
      </c>
      <c r="L93" s="178">
        <v>11</v>
      </c>
      <c r="M93" s="185">
        <f t="shared" si="14"/>
        <v>0.43287037037037035</v>
      </c>
      <c r="N93" s="178">
        <v>4</v>
      </c>
      <c r="O93" s="178">
        <v>25.5</v>
      </c>
      <c r="P93" s="178">
        <v>18.25</v>
      </c>
      <c r="Q93" s="178">
        <v>12</v>
      </c>
      <c r="R93" s="185">
        <f t="shared" si="15"/>
        <v>3.2317708333333335</v>
      </c>
      <c r="S93" s="178">
        <f t="shared" ref="S93:S103" si="27">SUM(N93*F93)+1</f>
        <v>25</v>
      </c>
      <c r="T93" s="179">
        <v>9005804000</v>
      </c>
      <c r="U93" s="180" t="s">
        <v>197</v>
      </c>
      <c r="V93" s="181" t="s">
        <v>198</v>
      </c>
      <c r="W93" s="181">
        <v>0.08</v>
      </c>
      <c r="X93" s="173" t="s">
        <v>199</v>
      </c>
      <c r="Y93" s="182" t="e">
        <f>(ROUND((#REF!/R93),0))*F93</f>
        <v>#REF!</v>
      </c>
      <c r="Z93" s="182" t="e">
        <f>(ROUND(#REF!/R93,0))*F93</f>
        <v>#REF!</v>
      </c>
      <c r="AA93" s="182" t="e">
        <f>(ROUND(#REF!/R93,0))*F93</f>
        <v>#REF!</v>
      </c>
      <c r="AB93" s="182" t="e">
        <f>(ROUND(#REF!/R93,0))*F93</f>
        <v>#REF!</v>
      </c>
      <c r="AC93" s="192"/>
      <c r="AD93" s="192" t="s">
        <v>826</v>
      </c>
      <c r="AE93" s="182"/>
      <c r="AF93" s="182"/>
      <c r="AG93" s="315" t="s">
        <v>797</v>
      </c>
      <c r="AH93" s="315" t="s">
        <v>301</v>
      </c>
      <c r="AI93" s="174" t="s">
        <v>648</v>
      </c>
      <c r="AJ93" s="180" t="s">
        <v>200</v>
      </c>
      <c r="AK93" s="183">
        <v>48</v>
      </c>
      <c r="AL93" s="183">
        <v>125</v>
      </c>
      <c r="AM93" s="459">
        <v>1</v>
      </c>
      <c r="AN93" s="283">
        <f t="shared" si="16"/>
        <v>17.25</v>
      </c>
      <c r="AO93" s="283">
        <f t="shared" si="12"/>
        <v>4.25</v>
      </c>
      <c r="AP93" s="283">
        <f t="shared" si="12"/>
        <v>11.25</v>
      </c>
      <c r="AQ93" s="185">
        <f t="shared" si="17"/>
        <v>0.477294921875</v>
      </c>
      <c r="AR93" s="283">
        <f t="shared" si="13"/>
        <v>4.2</v>
      </c>
      <c r="AS93" s="180" t="s">
        <v>207</v>
      </c>
      <c r="AT93" s="288"/>
      <c r="AU93" s="289"/>
      <c r="AV93" s="180" t="s">
        <v>207</v>
      </c>
      <c r="AW93" s="185" t="s">
        <v>1369</v>
      </c>
      <c r="AX93" s="185" t="s">
        <v>1369</v>
      </c>
      <c r="AY93" s="469"/>
      <c r="AZ93" s="469"/>
      <c r="BA93" s="187"/>
      <c r="BB93" s="187"/>
      <c r="BC93" s="187"/>
      <c r="BD93" s="187"/>
      <c r="BE93" s="187"/>
      <c r="BF93" s="187"/>
      <c r="BG93" s="187"/>
      <c r="BH93" s="187"/>
      <c r="BI93" s="187"/>
      <c r="BJ93" s="187"/>
      <c r="BK93" s="470" t="s">
        <v>202</v>
      </c>
      <c r="BL93" s="470">
        <v>54.95</v>
      </c>
      <c r="BM93" s="498">
        <v>79.95</v>
      </c>
      <c r="BN93" s="187"/>
      <c r="BO93" s="187"/>
      <c r="BP93" s="187"/>
      <c r="BQ93" s="187"/>
      <c r="BR93" s="187"/>
    </row>
    <row r="94" spans="1:74" s="188" customFormat="1" ht="49.9" customHeight="1">
      <c r="A94" s="314"/>
      <c r="B94" s="176" t="s">
        <v>193</v>
      </c>
      <c r="C94" s="379" t="s">
        <v>194</v>
      </c>
      <c r="D94" s="500" t="s">
        <v>56</v>
      </c>
      <c r="E94" s="501" t="s">
        <v>324</v>
      </c>
      <c r="F94" s="173">
        <v>1</v>
      </c>
      <c r="G94" s="175">
        <v>812257013142</v>
      </c>
      <c r="H94" s="175"/>
      <c r="I94" s="282" t="s">
        <v>195</v>
      </c>
      <c r="J94" s="178">
        <v>29</v>
      </c>
      <c r="K94" s="178">
        <v>6.25</v>
      </c>
      <c r="L94" s="178">
        <v>10</v>
      </c>
      <c r="M94" s="185">
        <f t="shared" si="14"/>
        <v>1.048900462962963</v>
      </c>
      <c r="N94" s="178">
        <v>7.2</v>
      </c>
      <c r="O94" s="178">
        <v>29.5</v>
      </c>
      <c r="P94" s="178">
        <v>6.5</v>
      </c>
      <c r="Q94" s="178">
        <v>10</v>
      </c>
      <c r="R94" s="185">
        <f t="shared" si="15"/>
        <v>1.1096643518518519</v>
      </c>
      <c r="S94" s="178">
        <f t="shared" si="27"/>
        <v>8.1999999999999993</v>
      </c>
      <c r="T94" s="179">
        <v>9005804000</v>
      </c>
      <c r="U94" s="180" t="s">
        <v>197</v>
      </c>
      <c r="V94" s="181" t="s">
        <v>198</v>
      </c>
      <c r="W94" s="181">
        <v>0.08</v>
      </c>
      <c r="X94" s="173" t="s">
        <v>199</v>
      </c>
      <c r="Y94" s="182" t="e">
        <f>(ROUND((#REF!/R94),0))*F94</f>
        <v>#REF!</v>
      </c>
      <c r="Z94" s="182" t="e">
        <f>(ROUND(#REF!/R94,0))*F94</f>
        <v>#REF!</v>
      </c>
      <c r="AA94" s="182" t="e">
        <f>(ROUND(#REF!/R94,0))*F94</f>
        <v>#REF!</v>
      </c>
      <c r="AB94" s="182" t="e">
        <f>(ROUND(#REF!/R94,0))*F94</f>
        <v>#REF!</v>
      </c>
      <c r="AC94" s="192"/>
      <c r="AD94" s="192" t="s">
        <v>826</v>
      </c>
      <c r="AE94" s="182"/>
      <c r="AF94" s="182"/>
      <c r="AG94" s="315" t="s">
        <v>325</v>
      </c>
      <c r="AH94" s="315" t="s">
        <v>326</v>
      </c>
      <c r="AI94" s="315" t="s">
        <v>634</v>
      </c>
      <c r="AJ94" s="180" t="s">
        <v>200</v>
      </c>
      <c r="AK94" s="183">
        <v>48</v>
      </c>
      <c r="AL94" s="183">
        <v>125</v>
      </c>
      <c r="AM94" s="459">
        <v>1</v>
      </c>
      <c r="AN94" s="283">
        <f t="shared" si="16"/>
        <v>29.25</v>
      </c>
      <c r="AO94" s="283">
        <f t="shared" si="12"/>
        <v>6.5</v>
      </c>
      <c r="AP94" s="283">
        <f t="shared" si="12"/>
        <v>10.25</v>
      </c>
      <c r="AQ94" s="185">
        <f t="shared" si="17"/>
        <v>1.1277669270833333</v>
      </c>
      <c r="AR94" s="283">
        <f t="shared" si="13"/>
        <v>7.5600000000000005</v>
      </c>
      <c r="AS94" s="180" t="s">
        <v>201</v>
      </c>
      <c r="AT94" s="428">
        <v>1</v>
      </c>
      <c r="AU94" s="282" t="s">
        <v>1372</v>
      </c>
      <c r="AV94" s="180" t="s">
        <v>201</v>
      </c>
      <c r="AW94" s="180"/>
      <c r="AX94" s="298" t="s">
        <v>1082</v>
      </c>
      <c r="AY94" s="469"/>
      <c r="AZ94" s="469"/>
      <c r="BA94" s="187"/>
      <c r="BB94" s="187"/>
      <c r="BC94" s="187"/>
      <c r="BD94" s="187"/>
      <c r="BE94" s="187"/>
      <c r="BF94" s="187"/>
      <c r="BG94" s="187"/>
      <c r="BH94" s="187"/>
      <c r="BI94" s="187"/>
      <c r="BJ94" s="187"/>
      <c r="BK94" s="470" t="s">
        <v>202</v>
      </c>
      <c r="BL94" s="470">
        <v>54.95</v>
      </c>
      <c r="BM94" s="498">
        <v>79.95</v>
      </c>
      <c r="BN94" s="187"/>
      <c r="BO94" s="187"/>
      <c r="BP94" s="187"/>
      <c r="BQ94" s="187"/>
      <c r="BR94" s="187"/>
    </row>
    <row r="95" spans="1:74" ht="49.9" customHeight="1">
      <c r="A95" s="314"/>
      <c r="B95" s="176" t="s">
        <v>193</v>
      </c>
      <c r="C95" s="379" t="s">
        <v>288</v>
      </c>
      <c r="D95" s="500" t="s">
        <v>327</v>
      </c>
      <c r="E95" s="191" t="s">
        <v>67</v>
      </c>
      <c r="F95" s="173">
        <v>4</v>
      </c>
      <c r="G95" s="175">
        <v>812257013104</v>
      </c>
      <c r="H95" s="175"/>
      <c r="I95" s="173" t="s">
        <v>240</v>
      </c>
      <c r="J95" s="178">
        <v>9</v>
      </c>
      <c r="K95" s="178">
        <v>7.25</v>
      </c>
      <c r="L95" s="178">
        <v>16</v>
      </c>
      <c r="M95" s="185">
        <f t="shared" si="14"/>
        <v>0.60416666666666663</v>
      </c>
      <c r="N95" s="178">
        <v>8</v>
      </c>
      <c r="O95" s="178">
        <v>18.5</v>
      </c>
      <c r="P95" s="178">
        <v>15</v>
      </c>
      <c r="Q95" s="178">
        <v>16.5</v>
      </c>
      <c r="R95" s="185">
        <f t="shared" si="15"/>
        <v>2.6497395833333335</v>
      </c>
      <c r="S95" s="178">
        <f t="shared" si="27"/>
        <v>33</v>
      </c>
      <c r="T95" s="179">
        <v>9011800000</v>
      </c>
      <c r="U95" s="180" t="s">
        <v>197</v>
      </c>
      <c r="V95" s="181" t="s">
        <v>198</v>
      </c>
      <c r="W95" s="181">
        <v>6.5000000000000002E-2</v>
      </c>
      <c r="X95" s="173" t="s">
        <v>199</v>
      </c>
      <c r="Y95" s="182" t="e">
        <f>(ROUND((#REF!/R95),0))*F95</f>
        <v>#REF!</v>
      </c>
      <c r="Z95" s="182" t="e">
        <f>(ROUND(#REF!/R95,0))*F95</f>
        <v>#REF!</v>
      </c>
      <c r="AA95" s="182" t="e">
        <f>(ROUND(#REF!/R95,0))*F95</f>
        <v>#REF!</v>
      </c>
      <c r="AB95" s="182" t="e">
        <f>(ROUND(#REF!/R95,0))*F95</f>
        <v>#REF!</v>
      </c>
      <c r="AC95" s="192"/>
      <c r="AD95" s="192" t="s">
        <v>826</v>
      </c>
      <c r="AG95" s="174" t="s">
        <v>328</v>
      </c>
      <c r="AH95" s="174" t="s">
        <v>328</v>
      </c>
      <c r="AI95" s="174" t="s">
        <v>329</v>
      </c>
      <c r="AJ95" s="180" t="s">
        <v>200</v>
      </c>
      <c r="AK95" s="183">
        <v>48</v>
      </c>
      <c r="AL95" s="183">
        <v>125</v>
      </c>
      <c r="AM95" s="459">
        <v>1</v>
      </c>
      <c r="AN95" s="283">
        <f t="shared" si="16"/>
        <v>9.25</v>
      </c>
      <c r="AO95" s="283">
        <f t="shared" ref="AO95:AP116" si="28">SUM(K95+0.25)</f>
        <v>7.5</v>
      </c>
      <c r="AP95" s="283">
        <f t="shared" si="28"/>
        <v>16.25</v>
      </c>
      <c r="AQ95" s="185">
        <f t="shared" si="17"/>
        <v>0.65239800347222221</v>
      </c>
      <c r="AR95" s="283">
        <f t="shared" ref="AR95:AR116" si="29">SUM(N95*1.05)</f>
        <v>8.4</v>
      </c>
      <c r="AS95" s="180" t="s">
        <v>201</v>
      </c>
      <c r="AT95" s="428">
        <v>3</v>
      </c>
      <c r="AU95" s="282" t="s">
        <v>1378</v>
      </c>
      <c r="AV95" s="282" t="s">
        <v>201</v>
      </c>
      <c r="AW95" s="185" t="s">
        <v>1369</v>
      </c>
      <c r="AX95" s="185" t="s">
        <v>1369</v>
      </c>
      <c r="AY95" s="469"/>
      <c r="AZ95" s="469"/>
      <c r="BA95" s="187"/>
      <c r="BB95" s="187"/>
      <c r="BC95" s="187"/>
      <c r="BD95" s="187"/>
      <c r="BE95" s="187"/>
      <c r="BF95" s="187"/>
      <c r="BG95" s="187"/>
      <c r="BK95" s="467"/>
      <c r="BL95" s="467"/>
      <c r="BM95" s="483"/>
      <c r="BN95" s="316"/>
      <c r="BO95" s="316"/>
      <c r="BS95" s="381"/>
      <c r="BT95" s="381"/>
      <c r="BU95" s="381"/>
      <c r="BV95" s="381"/>
    </row>
    <row r="96" spans="1:74" ht="49.9" customHeight="1">
      <c r="A96" s="314"/>
      <c r="B96" s="176" t="s">
        <v>193</v>
      </c>
      <c r="C96" s="379" t="s">
        <v>194</v>
      </c>
      <c r="D96" s="500" t="s">
        <v>59</v>
      </c>
      <c r="E96" s="501" t="s">
        <v>330</v>
      </c>
      <c r="F96" s="173">
        <v>1</v>
      </c>
      <c r="G96" s="175">
        <v>812257013173</v>
      </c>
      <c r="H96" s="175"/>
      <c r="I96" s="282" t="s">
        <v>195</v>
      </c>
      <c r="J96" s="178">
        <v>29</v>
      </c>
      <c r="K96" s="178">
        <v>6.5</v>
      </c>
      <c r="L96" s="178">
        <v>14</v>
      </c>
      <c r="M96" s="185">
        <f t="shared" si="14"/>
        <v>1.5271990740740742</v>
      </c>
      <c r="N96" s="178">
        <v>21</v>
      </c>
      <c r="O96" s="178">
        <v>14.75</v>
      </c>
      <c r="P96" s="178">
        <v>29.5</v>
      </c>
      <c r="Q96" s="178">
        <v>7</v>
      </c>
      <c r="R96" s="185">
        <f t="shared" si="15"/>
        <v>1.7626591435185186</v>
      </c>
      <c r="S96" s="178">
        <f t="shared" si="27"/>
        <v>22</v>
      </c>
      <c r="T96" s="179">
        <v>9005804000</v>
      </c>
      <c r="U96" s="180" t="s">
        <v>197</v>
      </c>
      <c r="V96" s="181" t="s">
        <v>198</v>
      </c>
      <c r="W96" s="181">
        <v>0.08</v>
      </c>
      <c r="X96" s="173" t="s">
        <v>199</v>
      </c>
      <c r="Y96" s="182" t="e">
        <f>(ROUND((#REF!/R96),0))*F96</f>
        <v>#REF!</v>
      </c>
      <c r="Z96" s="182" t="e">
        <f>(ROUND(#REF!/R96,0))*F96</f>
        <v>#REF!</v>
      </c>
      <c r="AA96" s="182" t="e">
        <f>(ROUND(#REF!/R96,0))*F96</f>
        <v>#REF!</v>
      </c>
      <c r="AB96" s="182" t="e">
        <f>(ROUND(#REF!/R96,0))*F96</f>
        <v>#REF!</v>
      </c>
      <c r="AC96" s="192"/>
      <c r="AD96" s="192" t="s">
        <v>826</v>
      </c>
      <c r="AG96" s="315" t="s">
        <v>893</v>
      </c>
      <c r="AH96" s="315" t="s">
        <v>331</v>
      </c>
      <c r="AI96" s="315" t="s">
        <v>632</v>
      </c>
      <c r="AJ96" s="180" t="s">
        <v>200</v>
      </c>
      <c r="AK96" s="183">
        <v>48</v>
      </c>
      <c r="AL96" s="183">
        <v>125</v>
      </c>
      <c r="AM96" s="459">
        <v>1</v>
      </c>
      <c r="AN96" s="283">
        <f>SUM(J96+0.25)</f>
        <v>29.25</v>
      </c>
      <c r="AO96" s="283">
        <f t="shared" si="28"/>
        <v>6.75</v>
      </c>
      <c r="AP96" s="283">
        <f t="shared" si="28"/>
        <v>14.25</v>
      </c>
      <c r="AQ96" s="185">
        <f t="shared" si="17"/>
        <v>1.628173828125</v>
      </c>
      <c r="AR96" s="283">
        <f t="shared" si="29"/>
        <v>22.05</v>
      </c>
      <c r="AS96" s="180" t="s">
        <v>201</v>
      </c>
      <c r="AT96" s="428">
        <v>1</v>
      </c>
      <c r="AU96" s="177" t="s">
        <v>1372</v>
      </c>
      <c r="AV96" s="180" t="s">
        <v>201</v>
      </c>
      <c r="AW96" s="180"/>
      <c r="AX96" s="298" t="s">
        <v>1083</v>
      </c>
      <c r="BK96" s="467" t="s">
        <v>202</v>
      </c>
      <c r="BL96" s="467">
        <v>54.95</v>
      </c>
      <c r="BM96" s="483">
        <v>79.95</v>
      </c>
      <c r="BN96" s="316"/>
      <c r="BO96" s="316"/>
      <c r="BS96" s="381"/>
      <c r="BT96" s="381"/>
      <c r="BU96" s="381"/>
      <c r="BV96" s="381"/>
    </row>
    <row r="97" spans="1:74" ht="49.9" customHeight="1">
      <c r="A97" s="314"/>
      <c r="B97" s="176" t="s">
        <v>193</v>
      </c>
      <c r="C97" s="379" t="s">
        <v>194</v>
      </c>
      <c r="D97" s="477" t="s">
        <v>332</v>
      </c>
      <c r="E97" s="464" t="s">
        <v>333</v>
      </c>
      <c r="F97" s="184">
        <v>5</v>
      </c>
      <c r="G97" s="465">
        <v>812257016716</v>
      </c>
      <c r="H97" s="465"/>
      <c r="I97" s="282" t="s">
        <v>195</v>
      </c>
      <c r="J97" s="178">
        <v>29</v>
      </c>
      <c r="K97" s="178">
        <v>4.25</v>
      </c>
      <c r="L97" s="178">
        <v>8.75</v>
      </c>
      <c r="M97" s="185">
        <f t="shared" si="14"/>
        <v>0.62409577546296291</v>
      </c>
      <c r="N97" s="178">
        <v>5</v>
      </c>
      <c r="O97" s="178">
        <v>29.5</v>
      </c>
      <c r="P97" s="178">
        <v>22.25</v>
      </c>
      <c r="Q97" s="178">
        <v>9.25</v>
      </c>
      <c r="R97" s="185">
        <f t="shared" si="15"/>
        <v>3.5135814525462963</v>
      </c>
      <c r="S97" s="178">
        <f t="shared" si="27"/>
        <v>26</v>
      </c>
      <c r="T97" s="179">
        <v>9005804000</v>
      </c>
      <c r="U97" s="180" t="s">
        <v>197</v>
      </c>
      <c r="V97" s="181" t="s">
        <v>198</v>
      </c>
      <c r="W97" s="181">
        <v>0.08</v>
      </c>
      <c r="X97" s="173" t="s">
        <v>199</v>
      </c>
      <c r="Y97" s="182" t="e">
        <f>(ROUND((#REF!/R97),0))*F97</f>
        <v>#REF!</v>
      </c>
      <c r="Z97" s="182" t="e">
        <f>(ROUND(#REF!/R97,0))*F97</f>
        <v>#REF!</v>
      </c>
      <c r="AA97" s="182" t="e">
        <f>(ROUND(#REF!/R97,0))*F97</f>
        <v>#REF!</v>
      </c>
      <c r="AB97" s="182" t="e">
        <f>(ROUND(#REF!/R97,0))*F97</f>
        <v>#REF!</v>
      </c>
      <c r="AC97" s="192"/>
      <c r="AD97" s="192" t="s">
        <v>826</v>
      </c>
      <c r="AG97" s="315" t="s">
        <v>334</v>
      </c>
      <c r="AH97" s="315" t="s">
        <v>320</v>
      </c>
      <c r="AI97" s="315" t="s">
        <v>635</v>
      </c>
      <c r="AJ97" s="180" t="s">
        <v>200</v>
      </c>
      <c r="AK97" s="183">
        <v>48</v>
      </c>
      <c r="AL97" s="183">
        <v>125</v>
      </c>
      <c r="AM97" s="459">
        <v>1</v>
      </c>
      <c r="AN97" s="283">
        <f t="shared" si="16"/>
        <v>29.25</v>
      </c>
      <c r="AO97" s="283">
        <f t="shared" si="28"/>
        <v>4.5</v>
      </c>
      <c r="AP97" s="283">
        <f t="shared" si="28"/>
        <v>9</v>
      </c>
      <c r="AQ97" s="185">
        <f t="shared" si="17"/>
        <v>0.685546875</v>
      </c>
      <c r="AR97" s="283">
        <f t="shared" si="29"/>
        <v>5.25</v>
      </c>
      <c r="AS97" s="180" t="s">
        <v>201</v>
      </c>
      <c r="AT97" s="428">
        <v>1</v>
      </c>
      <c r="AU97" s="177" t="s">
        <v>1372</v>
      </c>
      <c r="AV97" s="180" t="s">
        <v>201</v>
      </c>
      <c r="AW97" s="185" t="s">
        <v>1369</v>
      </c>
      <c r="AX97" s="185" t="s">
        <v>1369</v>
      </c>
      <c r="BK97" s="467" t="s">
        <v>202</v>
      </c>
      <c r="BL97" s="467">
        <v>54.95</v>
      </c>
      <c r="BM97" s="483">
        <v>79.95</v>
      </c>
      <c r="BN97" s="316"/>
      <c r="BO97" s="316"/>
      <c r="BS97" s="381"/>
      <c r="BT97" s="381"/>
      <c r="BU97" s="381"/>
      <c r="BV97" s="381"/>
    </row>
    <row r="98" spans="1:74" ht="49.9" customHeight="1">
      <c r="A98" s="314"/>
      <c r="B98" s="176" t="s">
        <v>193</v>
      </c>
      <c r="C98" s="379" t="s">
        <v>194</v>
      </c>
      <c r="D98" s="500" t="s">
        <v>58</v>
      </c>
      <c r="E98" s="191" t="s">
        <v>335</v>
      </c>
      <c r="F98" s="502">
        <v>1</v>
      </c>
      <c r="G98" s="465">
        <v>812257013234</v>
      </c>
      <c r="H98" s="465"/>
      <c r="I98" s="282" t="s">
        <v>195</v>
      </c>
      <c r="J98" s="178">
        <v>29.25</v>
      </c>
      <c r="K98" s="178">
        <v>6.5</v>
      </c>
      <c r="L98" s="178">
        <v>10</v>
      </c>
      <c r="M98" s="185">
        <f t="shared" si="14"/>
        <v>1.1002604166666667</v>
      </c>
      <c r="N98" s="178">
        <v>7.2</v>
      </c>
      <c r="O98" s="178">
        <v>29.75</v>
      </c>
      <c r="P98" s="178">
        <v>7.5</v>
      </c>
      <c r="Q98" s="178">
        <v>11</v>
      </c>
      <c r="R98" s="185">
        <f t="shared" si="15"/>
        <v>1.4203559027777777</v>
      </c>
      <c r="S98" s="178">
        <f t="shared" si="27"/>
        <v>8.1999999999999993</v>
      </c>
      <c r="T98" s="179">
        <v>9005804000</v>
      </c>
      <c r="U98" s="180" t="s">
        <v>197</v>
      </c>
      <c r="V98" s="181" t="s">
        <v>198</v>
      </c>
      <c r="W98" s="181">
        <v>0.08</v>
      </c>
      <c r="X98" s="173" t="s">
        <v>199</v>
      </c>
      <c r="Y98" s="182" t="e">
        <f>(ROUND((#REF!/R98),0))*F98</f>
        <v>#REF!</v>
      </c>
      <c r="Z98" s="182" t="e">
        <f>(ROUND(#REF!/R98,0))*F98</f>
        <v>#REF!</v>
      </c>
      <c r="AA98" s="182" t="e">
        <f>(ROUND(#REF!/R98,0))*F98</f>
        <v>#REF!</v>
      </c>
      <c r="AB98" s="182" t="e">
        <f>(ROUND(#REF!/R98,0))*F98</f>
        <v>#REF!</v>
      </c>
      <c r="AC98" s="192"/>
      <c r="AD98" s="192" t="s">
        <v>826</v>
      </c>
      <c r="AG98" s="315" t="s">
        <v>894</v>
      </c>
      <c r="AH98" s="315" t="s">
        <v>336</v>
      </c>
      <c r="AI98" s="315" t="s">
        <v>633</v>
      </c>
      <c r="AJ98" s="180" t="s">
        <v>200</v>
      </c>
      <c r="AK98" s="183">
        <v>48</v>
      </c>
      <c r="AL98" s="183">
        <v>125</v>
      </c>
      <c r="AM98" s="459">
        <v>1</v>
      </c>
      <c r="AN98" s="283">
        <f t="shared" si="16"/>
        <v>29.5</v>
      </c>
      <c r="AO98" s="283">
        <f t="shared" si="28"/>
        <v>6.75</v>
      </c>
      <c r="AP98" s="283">
        <f t="shared" si="28"/>
        <v>10.25</v>
      </c>
      <c r="AQ98" s="185">
        <f t="shared" si="17"/>
        <v>1.18115234375</v>
      </c>
      <c r="AR98" s="283">
        <f t="shared" si="29"/>
        <v>7.5600000000000005</v>
      </c>
      <c r="AS98" s="180" t="s">
        <v>201</v>
      </c>
      <c r="AT98" s="428">
        <v>1</v>
      </c>
      <c r="AU98" s="177" t="s">
        <v>1372</v>
      </c>
      <c r="AV98" s="180" t="s">
        <v>201</v>
      </c>
      <c r="AW98" s="185" t="s">
        <v>1369</v>
      </c>
      <c r="AX98" s="185" t="s">
        <v>1369</v>
      </c>
      <c r="AY98" s="482"/>
      <c r="AZ98" s="482"/>
      <c r="BA98" s="381"/>
      <c r="BB98" s="381"/>
      <c r="BC98" s="381"/>
      <c r="BD98" s="381"/>
      <c r="BE98" s="381"/>
      <c r="BF98" s="381"/>
      <c r="BG98" s="381"/>
      <c r="BK98" s="467" t="s">
        <v>202</v>
      </c>
      <c r="BL98" s="467">
        <v>54.95</v>
      </c>
      <c r="BM98" s="483">
        <v>79.95</v>
      </c>
      <c r="BN98" s="316"/>
      <c r="BO98" s="316"/>
      <c r="BS98" s="381"/>
      <c r="BT98" s="381"/>
      <c r="BU98" s="381"/>
      <c r="BV98" s="381"/>
    </row>
    <row r="99" spans="1:74" ht="49.9" customHeight="1">
      <c r="A99" s="314"/>
      <c r="B99" s="176" t="s">
        <v>193</v>
      </c>
      <c r="C99" s="379" t="s">
        <v>194</v>
      </c>
      <c r="D99" s="500" t="s">
        <v>60</v>
      </c>
      <c r="E99" s="501" t="s">
        <v>337</v>
      </c>
      <c r="F99" s="173">
        <v>1</v>
      </c>
      <c r="G99" s="175">
        <v>812257013746</v>
      </c>
      <c r="H99" s="175"/>
      <c r="I99" s="282" t="s">
        <v>195</v>
      </c>
      <c r="J99" s="178">
        <v>18.75</v>
      </c>
      <c r="K99" s="178">
        <v>8</v>
      </c>
      <c r="L99" s="178">
        <v>22.75</v>
      </c>
      <c r="M99" s="185">
        <f t="shared" si="14"/>
        <v>1.9748263888888888</v>
      </c>
      <c r="N99" s="178">
        <v>17</v>
      </c>
      <c r="O99" s="178">
        <v>20</v>
      </c>
      <c r="P99" s="178">
        <v>9</v>
      </c>
      <c r="Q99" s="178">
        <v>27.75</v>
      </c>
      <c r="R99" s="185">
        <f t="shared" si="15"/>
        <v>2.890625</v>
      </c>
      <c r="S99" s="178">
        <f t="shared" si="27"/>
        <v>18</v>
      </c>
      <c r="T99" s="179">
        <v>9005804000</v>
      </c>
      <c r="U99" s="180" t="s">
        <v>197</v>
      </c>
      <c r="V99" s="181" t="s">
        <v>198</v>
      </c>
      <c r="W99" s="181">
        <v>0.08</v>
      </c>
      <c r="X99" s="173" t="s">
        <v>297</v>
      </c>
      <c r="Y99" s="182" t="e">
        <f>(ROUND((#REF!/R99),0))*F99</f>
        <v>#REF!</v>
      </c>
      <c r="Z99" s="182" t="e">
        <f>(ROUND(#REF!/R99,0))*F99</f>
        <v>#REF!</v>
      </c>
      <c r="AA99" s="182" t="e">
        <f>(ROUND(#REF!/R99,0))*F99</f>
        <v>#REF!</v>
      </c>
      <c r="AB99" s="182" t="e">
        <f>(ROUND(#REF!/R99,0))*F99</f>
        <v>#REF!</v>
      </c>
      <c r="AC99" s="192"/>
      <c r="AD99" s="192" t="s">
        <v>826</v>
      </c>
      <c r="AG99" s="315" t="s">
        <v>338</v>
      </c>
      <c r="AH99" s="315" t="s">
        <v>339</v>
      </c>
      <c r="AI99" s="315" t="s">
        <v>636</v>
      </c>
      <c r="AJ99" s="180" t="s">
        <v>200</v>
      </c>
      <c r="AK99" s="183">
        <v>48</v>
      </c>
      <c r="AL99" s="183">
        <v>125</v>
      </c>
      <c r="AM99" s="459">
        <v>1</v>
      </c>
      <c r="AN99" s="283">
        <f t="shared" si="16"/>
        <v>19</v>
      </c>
      <c r="AO99" s="283">
        <f t="shared" si="28"/>
        <v>8.25</v>
      </c>
      <c r="AP99" s="283">
        <f t="shared" si="28"/>
        <v>23</v>
      </c>
      <c r="AQ99" s="185">
        <f t="shared" si="17"/>
        <v>2.0863715277777777</v>
      </c>
      <c r="AR99" s="283">
        <f t="shared" si="29"/>
        <v>17.850000000000001</v>
      </c>
      <c r="AS99" s="180" t="s">
        <v>201</v>
      </c>
      <c r="AT99" s="428">
        <v>6</v>
      </c>
      <c r="AU99" s="282" t="s">
        <v>234</v>
      </c>
      <c r="AV99" s="180" t="s">
        <v>207</v>
      </c>
      <c r="AW99" s="185" t="s">
        <v>1369</v>
      </c>
      <c r="AX99" s="185" t="s">
        <v>1369</v>
      </c>
      <c r="AY99" s="482"/>
      <c r="AZ99" s="482"/>
      <c r="BA99" s="381"/>
      <c r="BB99" s="381"/>
      <c r="BC99" s="381"/>
      <c r="BD99" s="381"/>
      <c r="BE99" s="381"/>
      <c r="BF99" s="381"/>
      <c r="BG99" s="381"/>
      <c r="BK99" s="467" t="s">
        <v>202</v>
      </c>
      <c r="BL99" s="467">
        <v>54.95</v>
      </c>
      <c r="BM99" s="483">
        <v>79.95</v>
      </c>
      <c r="BN99" s="316"/>
      <c r="BO99" s="316"/>
      <c r="BS99" s="381"/>
      <c r="BT99" s="381"/>
      <c r="BU99" s="381"/>
      <c r="BV99" s="381"/>
    </row>
    <row r="100" spans="1:74" ht="49.9" customHeight="1">
      <c r="A100" s="314"/>
      <c r="B100" s="176" t="s">
        <v>193</v>
      </c>
      <c r="C100" s="379" t="s">
        <v>288</v>
      </c>
      <c r="D100" s="500" t="s">
        <v>64</v>
      </c>
      <c r="E100" s="191" t="s">
        <v>341</v>
      </c>
      <c r="F100" s="502">
        <v>4</v>
      </c>
      <c r="G100" s="465">
        <v>812257013128</v>
      </c>
      <c r="H100" s="465"/>
      <c r="I100" s="173" t="s">
        <v>240</v>
      </c>
      <c r="J100" s="283">
        <v>5.5</v>
      </c>
      <c r="K100" s="283">
        <v>15.5</v>
      </c>
      <c r="L100" s="283">
        <v>10.5</v>
      </c>
      <c r="M100" s="185">
        <f t="shared" si="14"/>
        <v>0.51801215277777779</v>
      </c>
      <c r="N100" s="283">
        <v>6.1</v>
      </c>
      <c r="O100" s="178">
        <v>22.5</v>
      </c>
      <c r="P100" s="178">
        <v>25.35</v>
      </c>
      <c r="Q100" s="178">
        <v>11.5</v>
      </c>
      <c r="R100" s="185">
        <f t="shared" si="15"/>
        <v>3.7958984375</v>
      </c>
      <c r="S100" s="178">
        <f t="shared" si="27"/>
        <v>25.4</v>
      </c>
      <c r="T100" s="179">
        <v>9011800000</v>
      </c>
      <c r="U100" s="180" t="s">
        <v>197</v>
      </c>
      <c r="V100" s="181" t="s">
        <v>198</v>
      </c>
      <c r="W100" s="181">
        <v>6.5000000000000002E-2</v>
      </c>
      <c r="X100" s="173" t="s">
        <v>297</v>
      </c>
      <c r="Y100" s="182" t="e">
        <f>(ROUND((#REF!/R100),0))*F100</f>
        <v>#REF!</v>
      </c>
      <c r="Z100" s="182" t="e">
        <f>(ROUND(#REF!/R100,0))*F100</f>
        <v>#REF!</v>
      </c>
      <c r="AA100" s="182" t="e">
        <f>(ROUND(#REF!/R100,0))*F100</f>
        <v>#REF!</v>
      </c>
      <c r="AB100" s="182" t="e">
        <f>(ROUND(#REF!/R100,0))*F100</f>
        <v>#REF!</v>
      </c>
      <c r="AC100" s="192"/>
      <c r="AD100" s="192" t="s">
        <v>826</v>
      </c>
      <c r="AG100" s="174" t="s">
        <v>679</v>
      </c>
      <c r="AH100" s="174" t="s">
        <v>328</v>
      </c>
      <c r="AI100" s="174" t="s">
        <v>680</v>
      </c>
      <c r="AJ100" s="180" t="s">
        <v>200</v>
      </c>
      <c r="AK100" s="183">
        <v>48</v>
      </c>
      <c r="AL100" s="183">
        <v>125</v>
      </c>
      <c r="AM100" s="459">
        <v>1</v>
      </c>
      <c r="AN100" s="283">
        <f t="shared" si="16"/>
        <v>5.75</v>
      </c>
      <c r="AO100" s="283">
        <f t="shared" si="28"/>
        <v>15.75</v>
      </c>
      <c r="AP100" s="283">
        <f t="shared" si="28"/>
        <v>10.75</v>
      </c>
      <c r="AQ100" s="185">
        <f t="shared" si="17"/>
        <v>0.56339518229166663</v>
      </c>
      <c r="AR100" s="283">
        <f t="shared" si="29"/>
        <v>6.4050000000000002</v>
      </c>
      <c r="AS100" s="180" t="s">
        <v>207</v>
      </c>
      <c r="AT100" s="428"/>
      <c r="AU100" s="282"/>
      <c r="AV100" s="180" t="s">
        <v>207</v>
      </c>
      <c r="AW100" s="180"/>
      <c r="AX100" s="298" t="s">
        <v>1084</v>
      </c>
      <c r="AY100" s="469"/>
      <c r="AZ100" s="469"/>
      <c r="BA100" s="187"/>
      <c r="BB100" s="187"/>
      <c r="BC100" s="187"/>
      <c r="BD100" s="187"/>
      <c r="BE100" s="187"/>
      <c r="BF100" s="187"/>
      <c r="BG100" s="187"/>
      <c r="BK100" s="467" t="s">
        <v>202</v>
      </c>
      <c r="BL100" s="467">
        <v>54.95</v>
      </c>
      <c r="BM100" s="483">
        <v>79.95</v>
      </c>
      <c r="BN100" s="316"/>
      <c r="BO100" s="316"/>
      <c r="BS100" s="381"/>
      <c r="BT100" s="381"/>
      <c r="BU100" s="381"/>
      <c r="BV100" s="381"/>
    </row>
    <row r="101" spans="1:74" ht="49.9" customHeight="1">
      <c r="A101" s="314"/>
      <c r="B101" s="176" t="s">
        <v>193</v>
      </c>
      <c r="C101" s="379" t="s">
        <v>288</v>
      </c>
      <c r="D101" s="500" t="s">
        <v>66</v>
      </c>
      <c r="E101" s="501" t="s">
        <v>67</v>
      </c>
      <c r="F101" s="173">
        <v>2</v>
      </c>
      <c r="G101" s="175">
        <v>812257013135</v>
      </c>
      <c r="H101" s="175"/>
      <c r="I101" s="173" t="s">
        <v>342</v>
      </c>
      <c r="J101" s="178">
        <v>8.75</v>
      </c>
      <c r="K101" s="178">
        <v>7.5</v>
      </c>
      <c r="L101" s="178">
        <v>15.25</v>
      </c>
      <c r="M101" s="185">
        <f t="shared" si="14"/>
        <v>0.57915581597222221</v>
      </c>
      <c r="N101" s="178">
        <v>6.15</v>
      </c>
      <c r="O101" s="178">
        <v>16</v>
      </c>
      <c r="P101" s="178">
        <v>9.25</v>
      </c>
      <c r="Q101" s="178">
        <v>16.25</v>
      </c>
      <c r="R101" s="185">
        <f t="shared" si="15"/>
        <v>1.3917824074074074</v>
      </c>
      <c r="S101" s="178">
        <f t="shared" si="27"/>
        <v>13.3</v>
      </c>
      <c r="T101" s="179">
        <v>9011800000</v>
      </c>
      <c r="U101" s="180" t="s">
        <v>197</v>
      </c>
      <c r="V101" s="181" t="s">
        <v>198</v>
      </c>
      <c r="W101" s="181">
        <v>6.5000000000000002E-2</v>
      </c>
      <c r="X101" s="173" t="s">
        <v>297</v>
      </c>
      <c r="Y101" s="182" t="e">
        <f>(ROUND((#REF!/R101),0))*F101</f>
        <v>#REF!</v>
      </c>
      <c r="Z101" s="182" t="e">
        <f>(ROUND(#REF!/R101,0))*F101</f>
        <v>#REF!</v>
      </c>
      <c r="AA101" s="182" t="e">
        <f>(ROUND(#REF!/R101,0))*F101</f>
        <v>#REF!</v>
      </c>
      <c r="AB101" s="182" t="e">
        <f>(ROUND(#REF!/R101,0))*F101</f>
        <v>#REF!</v>
      </c>
      <c r="AC101" s="192"/>
      <c r="AD101" s="192" t="s">
        <v>826</v>
      </c>
      <c r="AG101" s="174" t="s">
        <v>343</v>
      </c>
      <c r="AH101" s="174" t="s">
        <v>343</v>
      </c>
      <c r="AI101" s="174" t="s">
        <v>344</v>
      </c>
      <c r="AJ101" s="180" t="s">
        <v>200</v>
      </c>
      <c r="AK101" s="183">
        <v>48</v>
      </c>
      <c r="AL101" s="183">
        <v>125</v>
      </c>
      <c r="AM101" s="459">
        <v>1</v>
      </c>
      <c r="AN101" s="283">
        <f t="shared" si="16"/>
        <v>9</v>
      </c>
      <c r="AO101" s="283">
        <f t="shared" si="28"/>
        <v>7.75</v>
      </c>
      <c r="AP101" s="283">
        <f t="shared" si="28"/>
        <v>15.5</v>
      </c>
      <c r="AQ101" s="185">
        <f t="shared" si="17"/>
        <v>0.62565104166666663</v>
      </c>
      <c r="AR101" s="283">
        <f t="shared" si="29"/>
        <v>6.4575000000000005</v>
      </c>
      <c r="AS101" s="180" t="s">
        <v>207</v>
      </c>
      <c r="AT101" s="428"/>
      <c r="AU101" s="282"/>
      <c r="AV101" s="180" t="s">
        <v>207</v>
      </c>
      <c r="AW101" s="180"/>
      <c r="AX101" s="298" t="s">
        <v>1085</v>
      </c>
      <c r="AY101" s="482"/>
      <c r="AZ101" s="482"/>
      <c r="BA101" s="381"/>
      <c r="BB101" s="381"/>
      <c r="BC101" s="381"/>
      <c r="BD101" s="381"/>
      <c r="BE101" s="381"/>
      <c r="BF101" s="381"/>
      <c r="BG101" s="381"/>
      <c r="BK101" s="467" t="s">
        <v>202</v>
      </c>
      <c r="BL101" s="467">
        <v>54.95</v>
      </c>
      <c r="BM101" s="483">
        <v>79.95</v>
      </c>
      <c r="BN101" s="316"/>
      <c r="BO101" s="316"/>
      <c r="BS101" s="381"/>
      <c r="BT101" s="381"/>
      <c r="BU101" s="381"/>
      <c r="BV101" s="381"/>
    </row>
    <row r="102" spans="1:74" ht="49.9" customHeight="1">
      <c r="A102" s="314"/>
      <c r="B102" s="176" t="s">
        <v>193</v>
      </c>
      <c r="C102" s="379" t="s">
        <v>29</v>
      </c>
      <c r="D102" s="472" t="s">
        <v>68</v>
      </c>
      <c r="E102" s="186" t="s">
        <v>807</v>
      </c>
      <c r="F102" s="490">
        <v>4</v>
      </c>
      <c r="G102" s="313">
        <v>812257014231</v>
      </c>
      <c r="H102" s="313"/>
      <c r="I102" s="176" t="s">
        <v>240</v>
      </c>
      <c r="J102" s="178">
        <v>6.5</v>
      </c>
      <c r="K102" s="178">
        <v>2.25</v>
      </c>
      <c r="L102" s="178">
        <v>8.5</v>
      </c>
      <c r="M102" s="185">
        <f t="shared" si="14"/>
        <v>7.1940104166666671E-2</v>
      </c>
      <c r="N102" s="178">
        <v>1</v>
      </c>
      <c r="O102" s="178">
        <v>13.5</v>
      </c>
      <c r="P102" s="178">
        <v>5</v>
      </c>
      <c r="Q102" s="178">
        <v>9</v>
      </c>
      <c r="R102" s="185">
        <f t="shared" si="15"/>
        <v>0.3515625</v>
      </c>
      <c r="S102" s="178">
        <f t="shared" si="27"/>
        <v>5</v>
      </c>
      <c r="T102" s="179">
        <v>9005100000</v>
      </c>
      <c r="U102" s="180" t="s">
        <v>197</v>
      </c>
      <c r="V102" s="181" t="s">
        <v>198</v>
      </c>
      <c r="W102" s="181">
        <v>0</v>
      </c>
      <c r="X102" s="173" t="s">
        <v>213</v>
      </c>
      <c r="Y102" s="182" t="e">
        <f>(ROUND((#REF!/R102),0))*F102</f>
        <v>#REF!</v>
      </c>
      <c r="Z102" s="182" t="e">
        <f>(ROUND(#REF!/R102,0))*F102</f>
        <v>#REF!</v>
      </c>
      <c r="AA102" s="182" t="e">
        <f>(ROUND(#REF!/R102,0))*F102</f>
        <v>#REF!</v>
      </c>
      <c r="AB102" s="182" t="e">
        <f>(ROUND(#REF!/R102,0))*F102</f>
        <v>#REF!</v>
      </c>
      <c r="AC102" s="192"/>
      <c r="AD102" s="192" t="s">
        <v>827</v>
      </c>
      <c r="AG102" s="315" t="s">
        <v>1477</v>
      </c>
      <c r="AH102" s="315" t="s">
        <v>299</v>
      </c>
      <c r="AI102" s="315" t="s">
        <v>300</v>
      </c>
      <c r="AJ102" s="180" t="s">
        <v>200</v>
      </c>
      <c r="AK102" s="183">
        <v>48</v>
      </c>
      <c r="AL102" s="183">
        <v>125</v>
      </c>
      <c r="AM102" s="459">
        <v>1</v>
      </c>
      <c r="AN102" s="283">
        <f t="shared" si="16"/>
        <v>6.75</v>
      </c>
      <c r="AO102" s="283">
        <f t="shared" si="28"/>
        <v>2.5</v>
      </c>
      <c r="AP102" s="283">
        <f t="shared" si="28"/>
        <v>8.75</v>
      </c>
      <c r="AQ102" s="185">
        <f t="shared" si="17"/>
        <v>8.544921875E-2</v>
      </c>
      <c r="AR102" s="283">
        <f t="shared" si="29"/>
        <v>1.05</v>
      </c>
      <c r="AS102" s="180" t="s">
        <v>207</v>
      </c>
      <c r="AT102" s="183"/>
      <c r="AU102" s="177"/>
      <c r="AV102" s="180" t="s">
        <v>207</v>
      </c>
      <c r="AW102" s="180"/>
      <c r="AX102" s="298" t="s">
        <v>1087</v>
      </c>
      <c r="AY102" s="469"/>
      <c r="AZ102" s="469"/>
      <c r="BA102" s="187"/>
      <c r="BB102" s="187"/>
      <c r="BC102" s="187"/>
      <c r="BD102" s="187"/>
      <c r="BE102" s="187"/>
      <c r="BF102" s="187"/>
      <c r="BG102" s="187"/>
      <c r="BK102" s="467" t="s">
        <v>202</v>
      </c>
      <c r="BL102" s="467">
        <v>54.95</v>
      </c>
      <c r="BM102" s="483">
        <v>79.95</v>
      </c>
      <c r="BN102" s="316"/>
      <c r="BO102" s="316"/>
      <c r="BS102" s="381"/>
      <c r="BT102" s="381"/>
      <c r="BU102" s="381"/>
      <c r="BV102" s="381"/>
    </row>
    <row r="103" spans="1:74" ht="49.9" customHeight="1">
      <c r="A103" s="314"/>
      <c r="B103" s="176" t="s">
        <v>193</v>
      </c>
      <c r="C103" s="379" t="s">
        <v>29</v>
      </c>
      <c r="D103" s="500" t="s">
        <v>658</v>
      </c>
      <c r="E103" s="473" t="s">
        <v>659</v>
      </c>
      <c r="F103" s="490">
        <v>6</v>
      </c>
      <c r="G103" s="175">
        <v>812257017973</v>
      </c>
      <c r="H103" s="175"/>
      <c r="I103" s="173" t="s">
        <v>205</v>
      </c>
      <c r="J103" s="185">
        <v>8.25</v>
      </c>
      <c r="K103" s="185">
        <v>3.25</v>
      </c>
      <c r="L103" s="185">
        <v>10</v>
      </c>
      <c r="M103" s="185">
        <f t="shared" si="14"/>
        <v>0.15516493055555555</v>
      </c>
      <c r="N103" s="178">
        <v>1</v>
      </c>
      <c r="O103" s="178">
        <v>20.25</v>
      </c>
      <c r="P103" s="178">
        <v>9.5</v>
      </c>
      <c r="Q103" s="178">
        <v>11</v>
      </c>
      <c r="R103" s="185">
        <f t="shared" si="15"/>
        <v>1.224609375</v>
      </c>
      <c r="S103" s="178">
        <f t="shared" si="27"/>
        <v>7</v>
      </c>
      <c r="T103" s="179">
        <v>9005100000</v>
      </c>
      <c r="U103" s="180" t="s">
        <v>197</v>
      </c>
      <c r="V103" s="181" t="s">
        <v>198</v>
      </c>
      <c r="W103" s="181">
        <v>0</v>
      </c>
      <c r="X103" s="173" t="s">
        <v>213</v>
      </c>
      <c r="Y103" s="182" t="e">
        <f>(ROUND((#REF!/R103),0))*F103</f>
        <v>#REF!</v>
      </c>
      <c r="Z103" s="182" t="e">
        <f>(ROUND(#REF!/R103,0))*F103</f>
        <v>#REF!</v>
      </c>
      <c r="AA103" s="182" t="e">
        <f>(ROUND(#REF!/R103,0))*F103</f>
        <v>#REF!</v>
      </c>
      <c r="AB103" s="182" t="e">
        <f>(ROUND(#REF!/R103,0))*F103</f>
        <v>#REF!</v>
      </c>
      <c r="AC103" s="192"/>
      <c r="AD103" s="192" t="s">
        <v>827</v>
      </c>
      <c r="AG103" s="315" t="s">
        <v>660</v>
      </c>
      <c r="AH103" s="315" t="s">
        <v>345</v>
      </c>
      <c r="AI103" s="174" t="s">
        <v>346</v>
      </c>
      <c r="AJ103" s="180" t="s">
        <v>200</v>
      </c>
      <c r="AK103" s="183">
        <v>48</v>
      </c>
      <c r="AL103" s="183">
        <v>125</v>
      </c>
      <c r="AM103" s="459">
        <v>1</v>
      </c>
      <c r="AN103" s="283">
        <f t="shared" si="16"/>
        <v>8.5</v>
      </c>
      <c r="AO103" s="283">
        <f t="shared" si="28"/>
        <v>3.5</v>
      </c>
      <c r="AP103" s="283">
        <f t="shared" si="28"/>
        <v>10.25</v>
      </c>
      <c r="AQ103" s="185">
        <f t="shared" si="17"/>
        <v>0.17646846064814814</v>
      </c>
      <c r="AR103" s="283">
        <f t="shared" si="29"/>
        <v>1.05</v>
      </c>
      <c r="AS103" s="180" t="s">
        <v>207</v>
      </c>
      <c r="AT103" s="183"/>
      <c r="AU103" s="177"/>
      <c r="AV103" s="180" t="s">
        <v>207</v>
      </c>
      <c r="AW103" s="185"/>
      <c r="AX103" s="185" t="s">
        <v>1369</v>
      </c>
      <c r="AY103" s="499"/>
      <c r="AZ103" s="499"/>
      <c r="BA103" s="188"/>
      <c r="BB103" s="188"/>
      <c r="BC103" s="188"/>
      <c r="BD103" s="188"/>
      <c r="BE103" s="188"/>
      <c r="BF103" s="188"/>
      <c r="BG103" s="188"/>
      <c r="BK103" s="467" t="s">
        <v>202</v>
      </c>
      <c r="BL103" s="467">
        <v>54.95</v>
      </c>
      <c r="BM103" s="483">
        <v>79.95</v>
      </c>
      <c r="BN103" s="316"/>
      <c r="BO103" s="316"/>
      <c r="BS103" s="381"/>
      <c r="BT103" s="381"/>
      <c r="BU103" s="381"/>
      <c r="BV103" s="381"/>
    </row>
    <row r="104" spans="1:74" ht="49.9" customHeight="1">
      <c r="A104" s="314"/>
      <c r="B104" s="176" t="s">
        <v>193</v>
      </c>
      <c r="C104" s="379" t="s">
        <v>29</v>
      </c>
      <c r="D104" s="500" t="s">
        <v>70</v>
      </c>
      <c r="E104" s="473" t="s">
        <v>71</v>
      </c>
      <c r="F104" s="490">
        <v>16</v>
      </c>
      <c r="G104" s="175">
        <v>812257013067</v>
      </c>
      <c r="H104" s="175"/>
      <c r="I104" s="173" t="s">
        <v>205</v>
      </c>
      <c r="J104" s="185">
        <v>4.25</v>
      </c>
      <c r="K104" s="185">
        <v>2.25</v>
      </c>
      <c r="L104" s="185">
        <v>3.25</v>
      </c>
      <c r="M104" s="185">
        <f t="shared" si="14"/>
        <v>1.7985026041666668E-2</v>
      </c>
      <c r="N104" s="178">
        <v>0.5</v>
      </c>
      <c r="O104" s="178">
        <v>10.25</v>
      </c>
      <c r="P104" s="178">
        <v>10.25</v>
      </c>
      <c r="Q104" s="178">
        <v>14.25</v>
      </c>
      <c r="R104" s="185">
        <f t="shared" si="15"/>
        <v>0.86640082465277779</v>
      </c>
      <c r="S104" s="178">
        <v>17.100000000000001</v>
      </c>
      <c r="T104" s="179">
        <v>9005100000</v>
      </c>
      <c r="U104" s="180" t="s">
        <v>197</v>
      </c>
      <c r="V104" s="181" t="s">
        <v>198</v>
      </c>
      <c r="W104" s="181">
        <v>0</v>
      </c>
      <c r="X104" s="173" t="s">
        <v>213</v>
      </c>
      <c r="Y104" s="182" t="e">
        <f>(ROUND((#REF!/R104),0))*F104</f>
        <v>#REF!</v>
      </c>
      <c r="Z104" s="182" t="e">
        <f>(ROUND(#REF!/R104,0))*F104</f>
        <v>#REF!</v>
      </c>
      <c r="AA104" s="182" t="e">
        <f>(ROUND(#REF!/R104,0))*F104</f>
        <v>#REF!</v>
      </c>
      <c r="AB104" s="182" t="e">
        <f>(ROUND(#REF!/R104,0))*F104</f>
        <v>#REF!</v>
      </c>
      <c r="AC104" s="192"/>
      <c r="AD104" s="192" t="s">
        <v>827</v>
      </c>
      <c r="AG104" s="315" t="s">
        <v>345</v>
      </c>
      <c r="AH104" s="315" t="s">
        <v>345</v>
      </c>
      <c r="AI104" s="174" t="s">
        <v>346</v>
      </c>
      <c r="AJ104" s="180" t="s">
        <v>200</v>
      </c>
      <c r="AK104" s="183">
        <v>48</v>
      </c>
      <c r="AL104" s="183">
        <v>125</v>
      </c>
      <c r="AM104" s="459">
        <v>1</v>
      </c>
      <c r="AN104" s="283">
        <f t="shared" si="16"/>
        <v>4.5</v>
      </c>
      <c r="AO104" s="283">
        <f t="shared" si="28"/>
        <v>2.5</v>
      </c>
      <c r="AP104" s="283">
        <f t="shared" si="28"/>
        <v>3.5</v>
      </c>
      <c r="AQ104" s="185">
        <f t="shared" si="17"/>
        <v>2.2786458333333332E-2</v>
      </c>
      <c r="AR104" s="283">
        <f t="shared" si="29"/>
        <v>0.52500000000000002</v>
      </c>
      <c r="AS104" s="180" t="s">
        <v>207</v>
      </c>
      <c r="AT104" s="183"/>
      <c r="AU104" s="177"/>
      <c r="AV104" s="180" t="s">
        <v>207</v>
      </c>
      <c r="AW104" s="180"/>
      <c r="AX104" s="298" t="s">
        <v>1088</v>
      </c>
      <c r="AY104" s="469"/>
      <c r="AZ104" s="469"/>
      <c r="BA104" s="187"/>
      <c r="BB104" s="187"/>
      <c r="BC104" s="187"/>
      <c r="BD104" s="187"/>
      <c r="BE104" s="187"/>
      <c r="BF104" s="187"/>
      <c r="BG104" s="187"/>
      <c r="BK104" s="467" t="s">
        <v>202</v>
      </c>
      <c r="BL104" s="467">
        <v>54.95</v>
      </c>
      <c r="BM104" s="483">
        <v>79.95</v>
      </c>
      <c r="BN104" s="316"/>
      <c r="BO104" s="316"/>
      <c r="BS104" s="381"/>
      <c r="BT104" s="381"/>
      <c r="BU104" s="381"/>
      <c r="BV104" s="381"/>
    </row>
    <row r="105" spans="1:74" ht="49.9" customHeight="1">
      <c r="B105" s="176" t="s">
        <v>193</v>
      </c>
      <c r="C105" s="379" t="s">
        <v>29</v>
      </c>
      <c r="D105" s="500" t="s">
        <v>1086</v>
      </c>
      <c r="E105" s="473" t="s">
        <v>657</v>
      </c>
      <c r="F105" s="490">
        <v>8</v>
      </c>
      <c r="G105" s="175">
        <v>812257017959</v>
      </c>
      <c r="H105" s="175"/>
      <c r="I105" s="173" t="s">
        <v>205</v>
      </c>
      <c r="J105" s="185">
        <v>6.5</v>
      </c>
      <c r="K105" s="185">
        <v>2.75</v>
      </c>
      <c r="L105" s="185">
        <v>8.75</v>
      </c>
      <c r="M105" s="185">
        <f t="shared" si="14"/>
        <v>9.0512876157407413E-2</v>
      </c>
      <c r="N105" s="178">
        <v>0.65</v>
      </c>
      <c r="O105" s="178">
        <v>9.25</v>
      </c>
      <c r="P105" s="178">
        <v>7.25</v>
      </c>
      <c r="Q105" s="178">
        <v>23</v>
      </c>
      <c r="R105" s="185">
        <f t="shared" si="15"/>
        <v>0.89261429398148151</v>
      </c>
      <c r="S105" s="178">
        <v>5.6</v>
      </c>
      <c r="T105" s="179">
        <v>9005100000</v>
      </c>
      <c r="U105" s="180" t="s">
        <v>197</v>
      </c>
      <c r="V105" s="181" t="s">
        <v>198</v>
      </c>
      <c r="W105" s="181">
        <v>0</v>
      </c>
      <c r="X105" s="173" t="s">
        <v>213</v>
      </c>
      <c r="Y105" s="182" t="e">
        <f>(ROUND((#REF!/R105),0))*F105</f>
        <v>#REF!</v>
      </c>
      <c r="Z105" s="182" t="e">
        <f>(ROUND(#REF!/R105,0))*F105</f>
        <v>#REF!</v>
      </c>
      <c r="AA105" s="182" t="e">
        <f>(ROUND(#REF!/R105,0))*F105</f>
        <v>#REF!</v>
      </c>
      <c r="AB105" s="182" t="e">
        <f>(ROUND(#REF!/R105,0))*F105</f>
        <v>#REF!</v>
      </c>
      <c r="AC105" s="192"/>
      <c r="AD105" s="192" t="s">
        <v>827</v>
      </c>
      <c r="AG105" s="315" t="s">
        <v>345</v>
      </c>
      <c r="AH105" s="315" t="s">
        <v>345</v>
      </c>
      <c r="AI105" s="506" t="s">
        <v>346</v>
      </c>
      <c r="AJ105" s="180" t="s">
        <v>200</v>
      </c>
      <c r="AK105" s="183">
        <v>48</v>
      </c>
      <c r="AL105" s="183">
        <v>125</v>
      </c>
      <c r="AM105" s="459">
        <v>1</v>
      </c>
      <c r="AN105" s="283">
        <f t="shared" si="16"/>
        <v>6.75</v>
      </c>
      <c r="AO105" s="283">
        <f t="shared" si="28"/>
        <v>3</v>
      </c>
      <c r="AP105" s="283">
        <f t="shared" si="28"/>
        <v>9</v>
      </c>
      <c r="AQ105" s="185">
        <f t="shared" si="17"/>
        <v>0.10546875</v>
      </c>
      <c r="AR105" s="283">
        <f t="shared" si="29"/>
        <v>0.68250000000000011</v>
      </c>
      <c r="AS105" s="180" t="s">
        <v>207</v>
      </c>
      <c r="AT105" s="183"/>
      <c r="AU105" s="177"/>
      <c r="AV105" s="180" t="s">
        <v>207</v>
      </c>
      <c r="AW105" s="180"/>
      <c r="AX105" s="298" t="s">
        <v>1088</v>
      </c>
      <c r="AY105" s="469"/>
      <c r="AZ105" s="469"/>
      <c r="BA105" s="187"/>
      <c r="BB105" s="187"/>
      <c r="BC105" s="187"/>
      <c r="BD105" s="187"/>
      <c r="BE105" s="187"/>
      <c r="BF105" s="187"/>
      <c r="BG105" s="187"/>
      <c r="BK105" s="467" t="s">
        <v>202</v>
      </c>
      <c r="BL105" s="467">
        <v>54.95</v>
      </c>
      <c r="BM105" s="483">
        <v>79.95</v>
      </c>
      <c r="BN105" s="316"/>
      <c r="BO105" s="316"/>
      <c r="BS105" s="381"/>
      <c r="BT105" s="381"/>
      <c r="BU105" s="381"/>
      <c r="BV105" s="381"/>
    </row>
    <row r="106" spans="1:74" ht="49.9" customHeight="1">
      <c r="A106" s="314"/>
      <c r="B106" s="176" t="s">
        <v>193</v>
      </c>
      <c r="C106" s="379" t="s">
        <v>29</v>
      </c>
      <c r="D106" s="500" t="s">
        <v>347</v>
      </c>
      <c r="E106" s="473" t="s">
        <v>348</v>
      </c>
      <c r="F106" s="490">
        <v>10</v>
      </c>
      <c r="G106" s="175">
        <v>812257013081</v>
      </c>
      <c r="H106" s="175"/>
      <c r="I106" s="173" t="s">
        <v>205</v>
      </c>
      <c r="J106" s="185">
        <v>7.25</v>
      </c>
      <c r="K106" s="185">
        <v>4</v>
      </c>
      <c r="L106" s="185">
        <v>7.25</v>
      </c>
      <c r="M106" s="185">
        <f t="shared" si="14"/>
        <v>0.12167245370370371</v>
      </c>
      <c r="N106" s="178">
        <v>2.5</v>
      </c>
      <c r="O106" s="178">
        <v>21</v>
      </c>
      <c r="P106" s="178">
        <v>15.5</v>
      </c>
      <c r="Q106" s="178">
        <v>8.5</v>
      </c>
      <c r="R106" s="185">
        <f t="shared" si="15"/>
        <v>1.6011284722222223</v>
      </c>
      <c r="S106" s="178">
        <f t="shared" ref="S106:S118" si="30">SUM(N106*F106)+1</f>
        <v>26</v>
      </c>
      <c r="T106" s="179">
        <v>9005100000</v>
      </c>
      <c r="U106" s="180" t="s">
        <v>197</v>
      </c>
      <c r="V106" s="181" t="s">
        <v>198</v>
      </c>
      <c r="W106" s="181">
        <v>0</v>
      </c>
      <c r="X106" s="173" t="s">
        <v>213</v>
      </c>
      <c r="Y106" s="182" t="e">
        <f>(ROUND((#REF!/R106),0))*F106</f>
        <v>#REF!</v>
      </c>
      <c r="Z106" s="182" t="e">
        <f>(ROUND(#REF!/R106,0))*F106</f>
        <v>#REF!</v>
      </c>
      <c r="AA106" s="182" t="e">
        <f>(ROUND(#REF!/R106,0))*F106</f>
        <v>#REF!</v>
      </c>
      <c r="AB106" s="182" t="e">
        <f>(ROUND(#REF!/R106,0))*F106</f>
        <v>#REF!</v>
      </c>
      <c r="AC106" s="192"/>
      <c r="AD106" s="192" t="s">
        <v>827</v>
      </c>
      <c r="AG106" s="315" t="s">
        <v>349</v>
      </c>
      <c r="AH106" s="315" t="s">
        <v>349</v>
      </c>
      <c r="AI106" s="174" t="s">
        <v>350</v>
      </c>
      <c r="AJ106" s="180" t="s">
        <v>200</v>
      </c>
      <c r="AK106" s="183">
        <v>48</v>
      </c>
      <c r="AL106" s="183">
        <v>125</v>
      </c>
      <c r="AM106" s="459">
        <v>1</v>
      </c>
      <c r="AN106" s="283">
        <f t="shared" si="16"/>
        <v>7.5</v>
      </c>
      <c r="AO106" s="283">
        <f t="shared" si="28"/>
        <v>4.25</v>
      </c>
      <c r="AP106" s="283">
        <f t="shared" si="28"/>
        <v>7.5</v>
      </c>
      <c r="AQ106" s="185">
        <f t="shared" si="17"/>
        <v>0.13834635416666666</v>
      </c>
      <c r="AR106" s="283">
        <f t="shared" si="29"/>
        <v>2.625</v>
      </c>
      <c r="AS106" s="180" t="s">
        <v>207</v>
      </c>
      <c r="AT106" s="183"/>
      <c r="AU106" s="177"/>
      <c r="AV106" s="180" t="s">
        <v>207</v>
      </c>
      <c r="AW106" s="185" t="s">
        <v>1369</v>
      </c>
      <c r="AX106" s="185" t="s">
        <v>1369</v>
      </c>
      <c r="AY106" s="469"/>
      <c r="AZ106" s="469"/>
      <c r="BA106" s="187"/>
      <c r="BB106" s="187"/>
      <c r="BC106" s="187"/>
      <c r="BD106" s="187"/>
      <c r="BE106" s="187"/>
      <c r="BF106" s="187"/>
      <c r="BG106" s="187"/>
      <c r="BK106" s="467" t="s">
        <v>202</v>
      </c>
      <c r="BL106" s="467">
        <v>54.95</v>
      </c>
      <c r="BM106" s="483">
        <v>79.95</v>
      </c>
      <c r="BN106" s="316"/>
      <c r="BO106" s="316"/>
      <c r="BS106" s="381"/>
      <c r="BT106" s="381"/>
      <c r="BU106" s="381"/>
      <c r="BV106" s="381"/>
    </row>
    <row r="107" spans="1:74" ht="49.9" customHeight="1">
      <c r="A107" s="314"/>
      <c r="B107" s="176" t="s">
        <v>193</v>
      </c>
      <c r="C107" s="379" t="s">
        <v>29</v>
      </c>
      <c r="D107" s="500" t="s">
        <v>72</v>
      </c>
      <c r="E107" s="473" t="s">
        <v>73</v>
      </c>
      <c r="F107" s="490">
        <v>6</v>
      </c>
      <c r="G107" s="175">
        <v>812257013050</v>
      </c>
      <c r="H107" s="175"/>
      <c r="I107" s="173" t="s">
        <v>205</v>
      </c>
      <c r="J107" s="185">
        <v>6</v>
      </c>
      <c r="K107" s="185">
        <v>3</v>
      </c>
      <c r="L107" s="185">
        <v>5</v>
      </c>
      <c r="M107" s="185">
        <f t="shared" si="14"/>
        <v>5.2083333333333336E-2</v>
      </c>
      <c r="N107" s="178">
        <v>1</v>
      </c>
      <c r="O107" s="178">
        <v>6</v>
      </c>
      <c r="P107" s="178">
        <v>9</v>
      </c>
      <c r="Q107" s="178">
        <v>10</v>
      </c>
      <c r="R107" s="185">
        <f t="shared" si="15"/>
        <v>0.3125</v>
      </c>
      <c r="S107" s="178">
        <f t="shared" si="30"/>
        <v>7</v>
      </c>
      <c r="T107" s="179">
        <v>9005100000</v>
      </c>
      <c r="U107" s="180" t="s">
        <v>197</v>
      </c>
      <c r="V107" s="181" t="s">
        <v>198</v>
      </c>
      <c r="W107" s="181">
        <v>0</v>
      </c>
      <c r="X107" s="173" t="s">
        <v>213</v>
      </c>
      <c r="Y107" s="182" t="e">
        <f>(ROUND((#REF!/R107),0))*F107</f>
        <v>#REF!</v>
      </c>
      <c r="Z107" s="182" t="e">
        <f>(ROUND(#REF!/R107,0))*F107</f>
        <v>#REF!</v>
      </c>
      <c r="AA107" s="182" t="e">
        <f>(ROUND(#REF!/R107,0))*F107</f>
        <v>#REF!</v>
      </c>
      <c r="AB107" s="182" t="e">
        <f>(ROUND(#REF!/R107,0))*F107</f>
        <v>#REF!</v>
      </c>
      <c r="AC107" s="192"/>
      <c r="AD107" s="192" t="s">
        <v>827</v>
      </c>
      <c r="AG107" s="315" t="s">
        <v>351</v>
      </c>
      <c r="AH107" s="315" t="s">
        <v>351</v>
      </c>
      <c r="AI107" s="174" t="s">
        <v>352</v>
      </c>
      <c r="AJ107" s="180" t="s">
        <v>200</v>
      </c>
      <c r="AK107" s="183">
        <v>48</v>
      </c>
      <c r="AL107" s="183">
        <v>125</v>
      </c>
      <c r="AM107" s="459">
        <v>1</v>
      </c>
      <c r="AN107" s="283">
        <f t="shared" si="16"/>
        <v>6.25</v>
      </c>
      <c r="AO107" s="283">
        <f t="shared" si="28"/>
        <v>3.25</v>
      </c>
      <c r="AP107" s="283">
        <f t="shared" si="28"/>
        <v>5.25</v>
      </c>
      <c r="AQ107" s="185">
        <f t="shared" si="17"/>
        <v>6.1713324652777776E-2</v>
      </c>
      <c r="AR107" s="283">
        <f t="shared" si="29"/>
        <v>1.05</v>
      </c>
      <c r="AS107" s="180" t="s">
        <v>207</v>
      </c>
      <c r="AT107" s="183"/>
      <c r="AU107" s="177"/>
      <c r="AV107" s="180" t="s">
        <v>207</v>
      </c>
      <c r="AW107" s="180"/>
      <c r="AX107" s="298" t="s">
        <v>1089</v>
      </c>
      <c r="AY107" s="469"/>
      <c r="AZ107" s="469"/>
      <c r="BA107" s="187"/>
      <c r="BB107" s="187"/>
      <c r="BC107" s="187"/>
      <c r="BD107" s="187"/>
      <c r="BE107" s="187"/>
      <c r="BF107" s="187"/>
      <c r="BG107" s="187"/>
      <c r="BK107" s="467" t="s">
        <v>202</v>
      </c>
      <c r="BL107" s="467">
        <v>54.95</v>
      </c>
      <c r="BM107" s="483">
        <v>79.95</v>
      </c>
      <c r="BN107" s="316"/>
      <c r="BO107" s="316"/>
      <c r="BS107" s="381"/>
      <c r="BT107" s="381"/>
      <c r="BU107" s="381"/>
      <c r="BV107" s="381"/>
    </row>
    <row r="108" spans="1:74" ht="45" customHeight="1">
      <c r="B108" s="176" t="s">
        <v>193</v>
      </c>
      <c r="C108" s="379" t="s">
        <v>29</v>
      </c>
      <c r="D108" s="500" t="s">
        <v>961</v>
      </c>
      <c r="E108" s="473" t="s">
        <v>73</v>
      </c>
      <c r="F108" s="490">
        <v>6</v>
      </c>
      <c r="G108" s="175">
        <v>811803030923</v>
      </c>
      <c r="H108" s="175"/>
      <c r="I108" s="173" t="s">
        <v>205</v>
      </c>
      <c r="J108" s="185">
        <v>6</v>
      </c>
      <c r="K108" s="185">
        <v>3</v>
      </c>
      <c r="L108" s="185">
        <v>5</v>
      </c>
      <c r="M108" s="185">
        <f t="shared" si="14"/>
        <v>5.2083333333333336E-2</v>
      </c>
      <c r="N108" s="178">
        <v>1</v>
      </c>
      <c r="O108" s="178">
        <v>6</v>
      </c>
      <c r="P108" s="178">
        <v>9</v>
      </c>
      <c r="Q108" s="178">
        <v>10</v>
      </c>
      <c r="R108" s="185">
        <f t="shared" si="15"/>
        <v>0.3125</v>
      </c>
      <c r="S108" s="178">
        <f t="shared" si="30"/>
        <v>7</v>
      </c>
      <c r="T108" s="179">
        <v>9005100000</v>
      </c>
      <c r="U108" s="180" t="s">
        <v>197</v>
      </c>
      <c r="V108" s="181" t="s">
        <v>198</v>
      </c>
      <c r="W108" s="181">
        <v>0</v>
      </c>
      <c r="X108" s="173" t="s">
        <v>213</v>
      </c>
      <c r="Y108" s="182" t="e">
        <f>(ROUND((#REF!/R108),0))*F108</f>
        <v>#REF!</v>
      </c>
      <c r="Z108" s="182" t="e">
        <f>(ROUND(#REF!/R108,0))*F108</f>
        <v>#REF!</v>
      </c>
      <c r="AA108" s="182" t="e">
        <f>(ROUND(#REF!/R108,0))*F108</f>
        <v>#REF!</v>
      </c>
      <c r="AB108" s="182" t="e">
        <f>(ROUND(#REF!/R108,0))*F108</f>
        <v>#REF!</v>
      </c>
      <c r="AC108" s="192"/>
      <c r="AD108" s="192" t="s">
        <v>827</v>
      </c>
      <c r="AG108" s="315" t="s">
        <v>351</v>
      </c>
      <c r="AH108" s="315" t="s">
        <v>351</v>
      </c>
      <c r="AI108" s="174" t="s">
        <v>352</v>
      </c>
      <c r="AJ108" s="180" t="s">
        <v>200</v>
      </c>
      <c r="AK108" s="183">
        <v>48</v>
      </c>
      <c r="AL108" s="183">
        <v>125</v>
      </c>
      <c r="AM108" s="459">
        <v>1</v>
      </c>
      <c r="AN108" s="283">
        <f t="shared" si="16"/>
        <v>6.25</v>
      </c>
      <c r="AO108" s="283">
        <f t="shared" si="28"/>
        <v>3.25</v>
      </c>
      <c r="AP108" s="283">
        <f t="shared" si="28"/>
        <v>5.25</v>
      </c>
      <c r="AQ108" s="185">
        <f t="shared" si="17"/>
        <v>6.1713324652777776E-2</v>
      </c>
      <c r="AR108" s="283">
        <f t="shared" si="29"/>
        <v>1.05</v>
      </c>
      <c r="AS108" s="180" t="s">
        <v>207</v>
      </c>
      <c r="AT108" s="183"/>
      <c r="AU108" s="177"/>
      <c r="AV108" s="180" t="s">
        <v>207</v>
      </c>
      <c r="AW108" s="180"/>
      <c r="AX108" s="298" t="s">
        <v>1089</v>
      </c>
      <c r="AY108" s="469"/>
      <c r="AZ108" s="469"/>
      <c r="BA108" s="187"/>
      <c r="BB108" s="187"/>
      <c r="BC108" s="187"/>
      <c r="BD108" s="187"/>
      <c r="BE108" s="187"/>
      <c r="BF108" s="187"/>
      <c r="BG108" s="187"/>
      <c r="BH108" s="381"/>
      <c r="BI108" s="381"/>
      <c r="BJ108" s="381"/>
      <c r="BK108" s="487">
        <v>1.69</v>
      </c>
      <c r="BL108" s="487" t="s">
        <v>202</v>
      </c>
      <c r="BM108" s="467">
        <v>2.99</v>
      </c>
      <c r="BN108" s="381"/>
      <c r="BO108" s="381"/>
      <c r="BP108" s="381"/>
      <c r="BQ108" s="381"/>
      <c r="BR108" s="381"/>
      <c r="BT108" s="454"/>
      <c r="BU108" s="381"/>
      <c r="BV108" s="381"/>
    </row>
    <row r="109" spans="1:74" ht="45" customHeight="1">
      <c r="B109" s="176" t="s">
        <v>193</v>
      </c>
      <c r="C109" s="379" t="s">
        <v>29</v>
      </c>
      <c r="D109" s="500" t="s">
        <v>74</v>
      </c>
      <c r="E109" s="473" t="s">
        <v>75</v>
      </c>
      <c r="F109" s="490">
        <v>32</v>
      </c>
      <c r="G109" s="175">
        <v>812257013074</v>
      </c>
      <c r="H109" s="175"/>
      <c r="I109" s="173" t="s">
        <v>205</v>
      </c>
      <c r="J109" s="185">
        <v>7.25</v>
      </c>
      <c r="K109" s="185">
        <v>4</v>
      </c>
      <c r="L109" s="185">
        <v>7.25</v>
      </c>
      <c r="M109" s="185">
        <f t="shared" si="14"/>
        <v>0.12167245370370371</v>
      </c>
      <c r="N109" s="178">
        <v>2.5</v>
      </c>
      <c r="O109" s="178">
        <v>21</v>
      </c>
      <c r="P109" s="178">
        <v>15.5</v>
      </c>
      <c r="Q109" s="178">
        <v>8.5</v>
      </c>
      <c r="R109" s="185">
        <f t="shared" si="15"/>
        <v>1.6011284722222223</v>
      </c>
      <c r="S109" s="178">
        <f t="shared" si="30"/>
        <v>81</v>
      </c>
      <c r="T109" s="179">
        <v>9005100000</v>
      </c>
      <c r="U109" s="180" t="s">
        <v>197</v>
      </c>
      <c r="V109" s="181" t="s">
        <v>198</v>
      </c>
      <c r="W109" s="181">
        <v>0</v>
      </c>
      <c r="X109" s="173" t="s">
        <v>213</v>
      </c>
      <c r="Y109" s="182" t="e">
        <f>(ROUND((#REF!/R109),0))*F109</f>
        <v>#REF!</v>
      </c>
      <c r="Z109" s="182" t="e">
        <f>(ROUND(#REF!/R109,0))*F109</f>
        <v>#REF!</v>
      </c>
      <c r="AA109" s="182" t="e">
        <f>(ROUND(#REF!/R109,0))*F109</f>
        <v>#REF!</v>
      </c>
      <c r="AB109" s="182" t="e">
        <f>(ROUND(#REF!/R109,0))*F109</f>
        <v>#REF!</v>
      </c>
      <c r="AC109" s="192"/>
      <c r="AD109" s="192" t="s">
        <v>827</v>
      </c>
      <c r="AG109" s="186" t="s">
        <v>353</v>
      </c>
      <c r="AH109" s="174" t="s">
        <v>354</v>
      </c>
      <c r="AI109" s="174" t="s">
        <v>355</v>
      </c>
      <c r="AJ109" s="180" t="s">
        <v>200</v>
      </c>
      <c r="AK109" s="183">
        <v>48</v>
      </c>
      <c r="AL109" s="183">
        <v>125</v>
      </c>
      <c r="AM109" s="459">
        <v>1</v>
      </c>
      <c r="AN109" s="283">
        <f t="shared" si="16"/>
        <v>7.5</v>
      </c>
      <c r="AO109" s="283">
        <f t="shared" si="28"/>
        <v>4.25</v>
      </c>
      <c r="AP109" s="283">
        <f t="shared" si="28"/>
        <v>7.5</v>
      </c>
      <c r="AQ109" s="185">
        <f t="shared" si="17"/>
        <v>0.13834635416666666</v>
      </c>
      <c r="AR109" s="283">
        <f t="shared" si="29"/>
        <v>2.625</v>
      </c>
      <c r="AS109" s="180" t="s">
        <v>207</v>
      </c>
      <c r="AT109" s="183"/>
      <c r="AU109" s="177"/>
      <c r="AV109" s="180" t="s">
        <v>207</v>
      </c>
      <c r="AW109" s="180"/>
      <c r="AX109" s="298" t="s">
        <v>1078</v>
      </c>
      <c r="BH109" s="381"/>
      <c r="BI109" s="381"/>
      <c r="BJ109" s="381"/>
      <c r="BK109" s="487">
        <v>1.69</v>
      </c>
      <c r="BL109" s="487" t="s">
        <v>202</v>
      </c>
      <c r="BM109" s="467">
        <v>2.99</v>
      </c>
      <c r="BN109" s="381"/>
      <c r="BO109" s="381"/>
      <c r="BP109" s="381"/>
      <c r="BQ109" s="381"/>
      <c r="BR109" s="381"/>
      <c r="BT109" s="454"/>
      <c r="BU109" s="381"/>
      <c r="BV109" s="381"/>
    </row>
    <row r="110" spans="1:74" ht="49.9" customHeight="1">
      <c r="A110" s="314"/>
      <c r="B110" s="176" t="s">
        <v>203</v>
      </c>
      <c r="C110" s="379" t="s">
        <v>29</v>
      </c>
      <c r="D110" s="463" t="s">
        <v>661</v>
      </c>
      <c r="E110" s="464" t="s">
        <v>546</v>
      </c>
      <c r="F110" s="184">
        <v>6</v>
      </c>
      <c r="G110" s="465">
        <v>812257017423</v>
      </c>
      <c r="H110" s="465"/>
      <c r="I110" s="173" t="s">
        <v>205</v>
      </c>
      <c r="J110" s="178">
        <v>6.75</v>
      </c>
      <c r="K110" s="178">
        <v>3.25</v>
      </c>
      <c r="L110" s="178">
        <v>8.5</v>
      </c>
      <c r="M110" s="185">
        <f t="shared" si="14"/>
        <v>0.10791015625</v>
      </c>
      <c r="N110" s="178">
        <v>1</v>
      </c>
      <c r="O110" s="178">
        <v>20.5</v>
      </c>
      <c r="P110" s="178">
        <v>9</v>
      </c>
      <c r="Q110" s="178">
        <v>7.25</v>
      </c>
      <c r="R110" s="185">
        <f t="shared" si="15"/>
        <v>0.77408854166666663</v>
      </c>
      <c r="S110" s="178">
        <f t="shared" si="30"/>
        <v>7</v>
      </c>
      <c r="T110" s="179">
        <v>9005100000</v>
      </c>
      <c r="U110" s="180" t="s">
        <v>197</v>
      </c>
      <c r="V110" s="181" t="s">
        <v>198</v>
      </c>
      <c r="W110" s="181">
        <v>0</v>
      </c>
      <c r="X110" s="173" t="s">
        <v>213</v>
      </c>
      <c r="Y110" s="182" t="e">
        <f>(ROUND((#REF!/R110),0))*F110</f>
        <v>#REF!</v>
      </c>
      <c r="Z110" s="182" t="e">
        <f>(ROUND(#REF!/R110,0))*F110</f>
        <v>#REF!</v>
      </c>
      <c r="AA110" s="182" t="e">
        <f>(ROUND(#REF!/R110,0))*F110</f>
        <v>#REF!</v>
      </c>
      <c r="AB110" s="182" t="e">
        <f>(ROUND(#REF!/R110,0))*F110</f>
        <v>#REF!</v>
      </c>
      <c r="AC110" s="192"/>
      <c r="AD110" s="192" t="s">
        <v>827</v>
      </c>
      <c r="AG110" s="466" t="s">
        <v>547</v>
      </c>
      <c r="AH110" s="315"/>
      <c r="AI110" s="174" t="s">
        <v>454</v>
      </c>
      <c r="AJ110" s="180" t="s">
        <v>200</v>
      </c>
      <c r="AK110" s="183">
        <v>48</v>
      </c>
      <c r="AL110" s="183">
        <v>125</v>
      </c>
      <c r="AM110" s="459">
        <v>1</v>
      </c>
      <c r="AN110" s="283">
        <f t="shared" si="16"/>
        <v>7</v>
      </c>
      <c r="AO110" s="283">
        <f t="shared" si="28"/>
        <v>3.5</v>
      </c>
      <c r="AP110" s="283">
        <f t="shared" si="28"/>
        <v>8.75</v>
      </c>
      <c r="AQ110" s="185">
        <f t="shared" si="17"/>
        <v>0.12405960648148148</v>
      </c>
      <c r="AR110" s="283">
        <f t="shared" si="29"/>
        <v>1.05</v>
      </c>
      <c r="AS110" s="180" t="s">
        <v>207</v>
      </c>
      <c r="AT110" s="183"/>
      <c r="AU110" s="177"/>
      <c r="AV110" s="180" t="s">
        <v>207</v>
      </c>
      <c r="AW110" s="185" t="s">
        <v>1369</v>
      </c>
      <c r="AX110" s="185" t="s">
        <v>1369</v>
      </c>
      <c r="BK110" s="467" t="s">
        <v>202</v>
      </c>
      <c r="BL110" s="467">
        <v>54.95</v>
      </c>
      <c r="BM110" s="483">
        <v>79.95</v>
      </c>
      <c r="BN110" s="316"/>
      <c r="BO110" s="316"/>
      <c r="BS110" s="381"/>
      <c r="BT110" s="381"/>
      <c r="BU110" s="381"/>
      <c r="BV110" s="381"/>
    </row>
    <row r="111" spans="1:74" ht="49.9" customHeight="1">
      <c r="A111" s="314"/>
      <c r="B111" s="176" t="s">
        <v>193</v>
      </c>
      <c r="C111" s="379" t="s">
        <v>29</v>
      </c>
      <c r="D111" s="500" t="s">
        <v>79</v>
      </c>
      <c r="E111" s="473" t="s">
        <v>80</v>
      </c>
      <c r="F111" s="490">
        <v>10</v>
      </c>
      <c r="G111" s="175">
        <v>812257013579</v>
      </c>
      <c r="H111" s="175"/>
      <c r="I111" s="173" t="s">
        <v>205</v>
      </c>
      <c r="J111" s="185">
        <v>7.25</v>
      </c>
      <c r="K111" s="185">
        <v>4</v>
      </c>
      <c r="L111" s="185">
        <v>7.25</v>
      </c>
      <c r="M111" s="185">
        <f t="shared" si="14"/>
        <v>0.12167245370370371</v>
      </c>
      <c r="N111" s="178">
        <v>2.5</v>
      </c>
      <c r="O111" s="178">
        <v>21</v>
      </c>
      <c r="P111" s="178">
        <v>15.5</v>
      </c>
      <c r="Q111" s="178">
        <v>8.5</v>
      </c>
      <c r="R111" s="185">
        <f t="shared" si="15"/>
        <v>1.6011284722222223</v>
      </c>
      <c r="S111" s="178">
        <f t="shared" si="30"/>
        <v>26</v>
      </c>
      <c r="T111" s="179">
        <v>9005100000</v>
      </c>
      <c r="U111" s="180" t="s">
        <v>197</v>
      </c>
      <c r="V111" s="181" t="s">
        <v>198</v>
      </c>
      <c r="W111" s="181">
        <v>0</v>
      </c>
      <c r="X111" s="173" t="s">
        <v>213</v>
      </c>
      <c r="Y111" s="182" t="e">
        <f>(ROUND((#REF!/R111),0))*F111</f>
        <v>#REF!</v>
      </c>
      <c r="Z111" s="182" t="e">
        <f>(ROUND(#REF!/R111,0))*F111</f>
        <v>#REF!</v>
      </c>
      <c r="AA111" s="182" t="e">
        <f>(ROUND(#REF!/R111,0))*F111</f>
        <v>#REF!</v>
      </c>
      <c r="AB111" s="182" t="e">
        <f>(ROUND(#REF!/R111,0))*F111</f>
        <v>#REF!</v>
      </c>
      <c r="AC111" s="192"/>
      <c r="AD111" s="192" t="s">
        <v>827</v>
      </c>
      <c r="AG111" s="174" t="s">
        <v>354</v>
      </c>
      <c r="AH111" s="174" t="s">
        <v>354</v>
      </c>
      <c r="AI111" s="174" t="s">
        <v>671</v>
      </c>
      <c r="AJ111" s="180" t="s">
        <v>200</v>
      </c>
      <c r="AK111" s="183">
        <v>48</v>
      </c>
      <c r="AL111" s="183">
        <v>125</v>
      </c>
      <c r="AM111" s="459">
        <v>1</v>
      </c>
      <c r="AN111" s="283">
        <f t="shared" si="16"/>
        <v>7.5</v>
      </c>
      <c r="AO111" s="283">
        <f t="shared" si="28"/>
        <v>4.25</v>
      </c>
      <c r="AP111" s="283">
        <f t="shared" si="28"/>
        <v>7.5</v>
      </c>
      <c r="AQ111" s="185">
        <f t="shared" si="17"/>
        <v>0.13834635416666666</v>
      </c>
      <c r="AR111" s="283">
        <f t="shared" si="29"/>
        <v>2.625</v>
      </c>
      <c r="AS111" s="180" t="s">
        <v>207</v>
      </c>
      <c r="AT111" s="183"/>
      <c r="AU111" s="177"/>
      <c r="AV111" s="180" t="s">
        <v>207</v>
      </c>
      <c r="AW111" s="180"/>
      <c r="AX111" s="298" t="s">
        <v>1090</v>
      </c>
      <c r="BK111" s="467" t="s">
        <v>202</v>
      </c>
      <c r="BL111" s="467">
        <v>54.95</v>
      </c>
      <c r="BM111" s="483">
        <v>79.95</v>
      </c>
      <c r="BN111" s="316"/>
      <c r="BO111" s="316"/>
      <c r="BS111" s="381"/>
      <c r="BT111" s="381"/>
      <c r="BU111" s="381"/>
      <c r="BV111" s="381"/>
    </row>
    <row r="112" spans="1:74" ht="49.9" customHeight="1">
      <c r="A112" s="314"/>
      <c r="B112" s="176" t="s">
        <v>193</v>
      </c>
      <c r="C112" s="379" t="s">
        <v>29</v>
      </c>
      <c r="D112" s="500" t="s">
        <v>76</v>
      </c>
      <c r="E112" s="473" t="s">
        <v>77</v>
      </c>
      <c r="F112" s="490">
        <v>10</v>
      </c>
      <c r="G112" s="175">
        <v>812257013043</v>
      </c>
      <c r="H112" s="175"/>
      <c r="I112" s="173" t="s">
        <v>205</v>
      </c>
      <c r="J112" s="185">
        <v>7.25</v>
      </c>
      <c r="K112" s="185">
        <v>4</v>
      </c>
      <c r="L112" s="185">
        <v>7.25</v>
      </c>
      <c r="M112" s="185">
        <f t="shared" si="14"/>
        <v>0.12167245370370371</v>
      </c>
      <c r="N112" s="178">
        <v>2.5</v>
      </c>
      <c r="O112" s="178">
        <v>7.5</v>
      </c>
      <c r="P112" s="178">
        <v>20.5</v>
      </c>
      <c r="Q112" s="178">
        <v>7.5</v>
      </c>
      <c r="R112" s="185">
        <f t="shared" si="15"/>
        <v>0.66731770833333337</v>
      </c>
      <c r="S112" s="178">
        <f t="shared" si="30"/>
        <v>26</v>
      </c>
      <c r="T112" s="179">
        <v>9005100000</v>
      </c>
      <c r="U112" s="180" t="s">
        <v>197</v>
      </c>
      <c r="V112" s="181" t="s">
        <v>198</v>
      </c>
      <c r="W112" s="181">
        <v>0</v>
      </c>
      <c r="X112" s="173" t="s">
        <v>213</v>
      </c>
      <c r="Y112" s="182" t="e">
        <f>(ROUND((#REF!/R112),0))*F112</f>
        <v>#REF!</v>
      </c>
      <c r="Z112" s="182" t="e">
        <f>(ROUND(#REF!/R112,0))*F112</f>
        <v>#REF!</v>
      </c>
      <c r="AA112" s="182" t="e">
        <f>(ROUND(#REF!/R112,0))*F112</f>
        <v>#REF!</v>
      </c>
      <c r="AB112" s="182" t="e">
        <f>(ROUND(#REF!/R112,0))*F112</f>
        <v>#REF!</v>
      </c>
      <c r="AC112" s="192"/>
      <c r="AD112" s="192" t="s">
        <v>827</v>
      </c>
      <c r="AG112" s="174" t="s">
        <v>354</v>
      </c>
      <c r="AH112" s="174" t="s">
        <v>354</v>
      </c>
      <c r="AI112" s="174" t="s">
        <v>356</v>
      </c>
      <c r="AJ112" s="180" t="s">
        <v>200</v>
      </c>
      <c r="AK112" s="183">
        <v>48</v>
      </c>
      <c r="AL112" s="183">
        <v>125</v>
      </c>
      <c r="AM112" s="459">
        <v>1</v>
      </c>
      <c r="AN112" s="283">
        <f t="shared" si="16"/>
        <v>7.5</v>
      </c>
      <c r="AO112" s="283">
        <f t="shared" si="28"/>
        <v>4.25</v>
      </c>
      <c r="AP112" s="283">
        <f t="shared" si="28"/>
        <v>7.5</v>
      </c>
      <c r="AQ112" s="185">
        <f t="shared" si="17"/>
        <v>0.13834635416666666</v>
      </c>
      <c r="AR112" s="283">
        <f t="shared" si="29"/>
        <v>2.625</v>
      </c>
      <c r="AS112" s="180" t="s">
        <v>207</v>
      </c>
      <c r="AT112" s="183"/>
      <c r="AU112" s="177"/>
      <c r="AV112" s="180" t="s">
        <v>207</v>
      </c>
      <c r="AW112" s="180"/>
      <c r="AX112" s="298" t="s">
        <v>1379</v>
      </c>
      <c r="BK112" s="467" t="s">
        <v>202</v>
      </c>
      <c r="BL112" s="467">
        <v>54.95</v>
      </c>
      <c r="BM112" s="483">
        <v>79.95</v>
      </c>
      <c r="BN112" s="316"/>
      <c r="BO112" s="316"/>
      <c r="BS112" s="381"/>
      <c r="BT112" s="381"/>
      <c r="BU112" s="381"/>
      <c r="BV112" s="381"/>
    </row>
    <row r="113" spans="1:461" ht="44.45" customHeight="1">
      <c r="B113" s="176" t="s">
        <v>193</v>
      </c>
      <c r="C113" s="379" t="s">
        <v>29</v>
      </c>
      <c r="D113" s="500" t="s">
        <v>78</v>
      </c>
      <c r="E113" s="473" t="s">
        <v>357</v>
      </c>
      <c r="F113" s="490">
        <v>10</v>
      </c>
      <c r="G113" s="175">
        <v>812257013562</v>
      </c>
      <c r="H113" s="175"/>
      <c r="I113" s="173" t="s">
        <v>205</v>
      </c>
      <c r="J113" s="185">
        <v>7</v>
      </c>
      <c r="K113" s="185">
        <v>3.25</v>
      </c>
      <c r="L113" s="185">
        <v>8</v>
      </c>
      <c r="M113" s="185">
        <f t="shared" si="14"/>
        <v>0.10532407407407407</v>
      </c>
      <c r="N113" s="283">
        <v>3</v>
      </c>
      <c r="O113" s="178">
        <v>20.5</v>
      </c>
      <c r="P113" s="178">
        <v>15.25</v>
      </c>
      <c r="Q113" s="178">
        <v>9</v>
      </c>
      <c r="R113" s="185">
        <f t="shared" si="15"/>
        <v>1.6282552083333333</v>
      </c>
      <c r="S113" s="178">
        <f t="shared" si="30"/>
        <v>31</v>
      </c>
      <c r="T113" s="179">
        <v>9005100000</v>
      </c>
      <c r="U113" s="180" t="s">
        <v>197</v>
      </c>
      <c r="V113" s="181" t="s">
        <v>198</v>
      </c>
      <c r="W113" s="181">
        <v>0</v>
      </c>
      <c r="X113" s="173" t="s">
        <v>213</v>
      </c>
      <c r="Y113" s="182" t="e">
        <f>(ROUND((#REF!/R113),0))*F113</f>
        <v>#REF!</v>
      </c>
      <c r="Z113" s="182" t="e">
        <f>(ROUND(#REF!/R113,0))*F113</f>
        <v>#REF!</v>
      </c>
      <c r="AA113" s="182" t="e">
        <f>(ROUND(#REF!/R113,0))*F113</f>
        <v>#REF!</v>
      </c>
      <c r="AB113" s="182" t="e">
        <f>(ROUND(#REF!/R113,0))*F113</f>
        <v>#REF!</v>
      </c>
      <c r="AC113" s="192"/>
      <c r="AD113" s="192" t="s">
        <v>827</v>
      </c>
      <c r="AG113" s="174" t="s">
        <v>354</v>
      </c>
      <c r="AH113" s="174" t="s">
        <v>354</v>
      </c>
      <c r="AI113" s="174" t="s">
        <v>358</v>
      </c>
      <c r="AJ113" s="180" t="s">
        <v>200</v>
      </c>
      <c r="AK113" s="183">
        <v>48</v>
      </c>
      <c r="AL113" s="183">
        <v>125</v>
      </c>
      <c r="AM113" s="459">
        <v>1</v>
      </c>
      <c r="AN113" s="283">
        <f t="shared" si="16"/>
        <v>7.25</v>
      </c>
      <c r="AO113" s="283">
        <f t="shared" si="28"/>
        <v>3.5</v>
      </c>
      <c r="AP113" s="283">
        <f t="shared" si="28"/>
        <v>8.25</v>
      </c>
      <c r="AQ113" s="185">
        <f t="shared" si="17"/>
        <v>0.12114800347222222</v>
      </c>
      <c r="AR113" s="283">
        <f t="shared" si="29"/>
        <v>3.1500000000000004</v>
      </c>
      <c r="AS113" s="180" t="s">
        <v>207</v>
      </c>
      <c r="AT113" s="183"/>
      <c r="AU113" s="177"/>
      <c r="AV113" s="180" t="s">
        <v>207</v>
      </c>
      <c r="AW113" s="180"/>
      <c r="AX113" s="298" t="s">
        <v>1091</v>
      </c>
      <c r="AY113" s="469"/>
      <c r="AZ113" s="469"/>
      <c r="BA113" s="187"/>
      <c r="BB113" s="187"/>
      <c r="BC113" s="187"/>
      <c r="BD113" s="187"/>
      <c r="BE113" s="187"/>
      <c r="BF113" s="187"/>
      <c r="BG113" s="187"/>
      <c r="BK113" s="467" t="s">
        <v>202</v>
      </c>
      <c r="BL113" s="468">
        <v>6.95</v>
      </c>
      <c r="BM113" s="467">
        <v>9.9499999999999993</v>
      </c>
      <c r="BN113" s="316"/>
      <c r="BO113" s="316"/>
      <c r="BS113" s="381"/>
      <c r="BT113" s="381"/>
      <c r="BU113" s="381"/>
      <c r="BV113" s="381"/>
    </row>
    <row r="114" spans="1:461" ht="45" customHeight="1">
      <c r="B114" s="176" t="s">
        <v>193</v>
      </c>
      <c r="C114" s="379" t="s">
        <v>33</v>
      </c>
      <c r="D114" s="500" t="s">
        <v>81</v>
      </c>
      <c r="E114" s="473" t="s">
        <v>1478</v>
      </c>
      <c r="F114" s="490">
        <v>4</v>
      </c>
      <c r="G114" s="175">
        <v>812257013098</v>
      </c>
      <c r="H114" s="175"/>
      <c r="I114" s="282" t="s">
        <v>205</v>
      </c>
      <c r="J114" s="185">
        <v>20</v>
      </c>
      <c r="K114" s="185">
        <v>7.5</v>
      </c>
      <c r="L114" s="185">
        <v>5</v>
      </c>
      <c r="M114" s="185">
        <f t="shared" si="14"/>
        <v>0.43402777777777779</v>
      </c>
      <c r="N114" s="283">
        <v>6</v>
      </c>
      <c r="O114" s="178">
        <v>20.25</v>
      </c>
      <c r="P114" s="178">
        <v>30.5</v>
      </c>
      <c r="Q114" s="178">
        <v>10.25</v>
      </c>
      <c r="R114" s="185">
        <f t="shared" si="15"/>
        <v>3.66357421875</v>
      </c>
      <c r="S114" s="178">
        <f t="shared" si="30"/>
        <v>25</v>
      </c>
      <c r="T114" s="179">
        <v>900580400</v>
      </c>
      <c r="U114" s="180" t="s">
        <v>197</v>
      </c>
      <c r="V114" s="181" t="s">
        <v>198</v>
      </c>
      <c r="W114" s="181">
        <v>0.08</v>
      </c>
      <c r="X114" s="173" t="s">
        <v>297</v>
      </c>
      <c r="Y114" s="182" t="e">
        <f>(ROUND((#REF!/R114),0))*F114</f>
        <v>#REF!</v>
      </c>
      <c r="Z114" s="182" t="e">
        <f>(ROUND(#REF!/R114,0))*F114</f>
        <v>#REF!</v>
      </c>
      <c r="AA114" s="182" t="e">
        <f>(ROUND(#REF!/R114,0))*F114</f>
        <v>#REF!</v>
      </c>
      <c r="AB114" s="182" t="e">
        <f>(ROUND(#REF!/R114,0))*F114</f>
        <v>#REF!</v>
      </c>
      <c r="AC114" s="192"/>
      <c r="AG114" s="174" t="s">
        <v>359</v>
      </c>
      <c r="AH114" s="174" t="s">
        <v>360</v>
      </c>
      <c r="AI114" s="174" t="s">
        <v>361</v>
      </c>
      <c r="AJ114" s="180" t="s">
        <v>200</v>
      </c>
      <c r="AK114" s="183">
        <v>48</v>
      </c>
      <c r="AL114" s="183">
        <v>125</v>
      </c>
      <c r="AM114" s="459">
        <v>1</v>
      </c>
      <c r="AN114" s="283">
        <f t="shared" si="16"/>
        <v>20.25</v>
      </c>
      <c r="AO114" s="283">
        <f t="shared" si="28"/>
        <v>7.75</v>
      </c>
      <c r="AP114" s="283">
        <f t="shared" si="28"/>
        <v>5.25</v>
      </c>
      <c r="AQ114" s="185">
        <f t="shared" si="17"/>
        <v>0.476806640625</v>
      </c>
      <c r="AR114" s="283">
        <f t="shared" si="29"/>
        <v>6.3000000000000007</v>
      </c>
      <c r="AS114" s="185" t="s">
        <v>207</v>
      </c>
      <c r="AT114" s="428"/>
      <c r="AU114" s="282"/>
      <c r="AV114" s="180" t="s">
        <v>207</v>
      </c>
      <c r="AW114" s="180"/>
      <c r="AX114" s="298" t="s">
        <v>1092</v>
      </c>
      <c r="BK114" s="492"/>
      <c r="BL114" s="492"/>
      <c r="BM114" s="467">
        <v>9.99</v>
      </c>
      <c r="BN114" s="381"/>
      <c r="BO114" s="381"/>
      <c r="BP114" s="381"/>
      <c r="BQ114" s="381"/>
      <c r="BR114" s="381"/>
      <c r="BS114" s="381"/>
      <c r="BT114" s="381"/>
      <c r="BU114" s="381"/>
      <c r="BV114" s="381"/>
    </row>
    <row r="115" spans="1:461" ht="45" customHeight="1">
      <c r="B115" s="176" t="s">
        <v>193</v>
      </c>
      <c r="C115" s="379" t="s">
        <v>831</v>
      </c>
      <c r="D115" s="477" t="s">
        <v>743</v>
      </c>
      <c r="E115" s="464" t="s">
        <v>744</v>
      </c>
      <c r="F115" s="184">
        <v>4</v>
      </c>
      <c r="G115" s="313">
        <v>812257017942</v>
      </c>
      <c r="H115" s="313"/>
      <c r="I115" s="282" t="s">
        <v>240</v>
      </c>
      <c r="J115" s="283">
        <v>23.5</v>
      </c>
      <c r="K115" s="283">
        <v>3</v>
      </c>
      <c r="L115" s="283">
        <v>7.25</v>
      </c>
      <c r="M115" s="185">
        <f t="shared" si="14"/>
        <v>0.29578993055555558</v>
      </c>
      <c r="N115" s="283">
        <v>2.0499999999999998</v>
      </c>
      <c r="O115" s="178">
        <v>24</v>
      </c>
      <c r="P115" s="178">
        <v>12.25</v>
      </c>
      <c r="Q115" s="178">
        <v>7.75</v>
      </c>
      <c r="R115" s="185">
        <f t="shared" si="15"/>
        <v>1.3185763888888888</v>
      </c>
      <c r="S115" s="178">
        <f t="shared" si="30"/>
        <v>9.1999999999999993</v>
      </c>
      <c r="T115" s="179" t="s">
        <v>302</v>
      </c>
      <c r="U115" s="180" t="s">
        <v>197</v>
      </c>
      <c r="V115" s="181" t="s">
        <v>198</v>
      </c>
      <c r="W115" s="181">
        <v>0</v>
      </c>
      <c r="X115" s="173" t="s">
        <v>199</v>
      </c>
      <c r="Y115" s="182" t="e">
        <f>(ROUND((#REF!/R115),0))*F115</f>
        <v>#REF!</v>
      </c>
      <c r="Z115" s="182" t="e">
        <f>(ROUND(#REF!/R115,0))*F115</f>
        <v>#REF!</v>
      </c>
      <c r="AA115" s="182" t="e">
        <f>(ROUND(#REF!/R115,0))*F115</f>
        <v>#REF!</v>
      </c>
      <c r="AB115" s="182" t="e">
        <f>(ROUND(#REF!/R115,0))*F115</f>
        <v>#REF!</v>
      </c>
      <c r="AC115" s="192"/>
      <c r="AD115" s="192" t="s">
        <v>828</v>
      </c>
      <c r="AG115" s="174" t="s">
        <v>303</v>
      </c>
      <c r="AH115" s="174" t="s">
        <v>304</v>
      </c>
      <c r="AI115" s="174" t="s">
        <v>656</v>
      </c>
      <c r="AJ115" s="180" t="s">
        <v>200</v>
      </c>
      <c r="AK115" s="183">
        <v>48</v>
      </c>
      <c r="AL115" s="183">
        <v>125</v>
      </c>
      <c r="AM115" s="459">
        <v>1</v>
      </c>
      <c r="AN115" s="283">
        <f t="shared" si="16"/>
        <v>23.75</v>
      </c>
      <c r="AO115" s="283">
        <f t="shared" si="28"/>
        <v>3.25</v>
      </c>
      <c r="AP115" s="283">
        <f t="shared" si="28"/>
        <v>7.5</v>
      </c>
      <c r="AQ115" s="185">
        <f t="shared" si="17"/>
        <v>0.33501519097222221</v>
      </c>
      <c r="AR115" s="283">
        <f t="shared" si="29"/>
        <v>2.1524999999999999</v>
      </c>
      <c r="AS115" s="180" t="s">
        <v>201</v>
      </c>
      <c r="AT115" s="183">
        <v>1</v>
      </c>
      <c r="AU115" s="177" t="s">
        <v>237</v>
      </c>
      <c r="AV115" s="180" t="s">
        <v>207</v>
      </c>
      <c r="AW115" s="180"/>
      <c r="AX115" s="298" t="s">
        <v>1093</v>
      </c>
      <c r="AY115" s="499"/>
      <c r="AZ115" s="499"/>
      <c r="BA115" s="188"/>
      <c r="BB115" s="188"/>
      <c r="BC115" s="188"/>
      <c r="BD115" s="188"/>
      <c r="BE115" s="188"/>
      <c r="BF115" s="188"/>
      <c r="BG115" s="188"/>
      <c r="BK115" s="492"/>
      <c r="BL115" s="492"/>
      <c r="BM115" s="467">
        <v>9.99</v>
      </c>
      <c r="BN115" s="381"/>
      <c r="BO115" s="381"/>
      <c r="BP115" s="381"/>
      <c r="BQ115" s="381"/>
      <c r="BR115" s="381"/>
      <c r="BS115" s="381"/>
      <c r="BT115" s="381"/>
      <c r="BU115" s="381"/>
      <c r="BV115" s="381"/>
    </row>
    <row r="116" spans="1:461" ht="45" customHeight="1">
      <c r="B116" s="176" t="s">
        <v>193</v>
      </c>
      <c r="C116" s="379" t="s">
        <v>831</v>
      </c>
      <c r="D116" s="477" t="s">
        <v>437</v>
      </c>
      <c r="E116" s="501" t="s">
        <v>438</v>
      </c>
      <c r="F116" s="184">
        <v>4</v>
      </c>
      <c r="G116" s="175">
        <v>812257016051</v>
      </c>
      <c r="H116" s="175"/>
      <c r="I116" s="282" t="s">
        <v>195</v>
      </c>
      <c r="J116" s="178">
        <v>27.5</v>
      </c>
      <c r="K116" s="178">
        <v>5.25</v>
      </c>
      <c r="L116" s="178">
        <v>9</v>
      </c>
      <c r="M116" s="185">
        <f t="shared" si="14"/>
        <v>0.751953125</v>
      </c>
      <c r="N116" s="178">
        <v>4.2</v>
      </c>
      <c r="O116" s="178">
        <v>28</v>
      </c>
      <c r="P116" s="178">
        <v>22</v>
      </c>
      <c r="Q116" s="178">
        <v>9.25</v>
      </c>
      <c r="R116" s="185">
        <f t="shared" si="15"/>
        <v>3.2974537037037037</v>
      </c>
      <c r="S116" s="178">
        <f t="shared" si="30"/>
        <v>17.8</v>
      </c>
      <c r="T116" s="179" t="s">
        <v>302</v>
      </c>
      <c r="U116" s="180" t="s">
        <v>197</v>
      </c>
      <c r="V116" s="181" t="s">
        <v>198</v>
      </c>
      <c r="W116" s="181">
        <v>0</v>
      </c>
      <c r="X116" s="173" t="s">
        <v>199</v>
      </c>
      <c r="Y116" s="182" t="e">
        <f>(ROUND((#REF!/R116),0))*F116</f>
        <v>#REF!</v>
      </c>
      <c r="Z116" s="182" t="e">
        <f>(ROUND(#REF!/R116,0))*F116</f>
        <v>#REF!</v>
      </c>
      <c r="AA116" s="182" t="e">
        <f>(ROUND(#REF!/R116,0))*F116</f>
        <v>#REF!</v>
      </c>
      <c r="AB116" s="182" t="e">
        <f>(ROUND(#REF!/R116,0))*F116</f>
        <v>#REF!</v>
      </c>
      <c r="AC116" s="192"/>
      <c r="AD116" s="192" t="s">
        <v>828</v>
      </c>
      <c r="AG116" s="507" t="s">
        <v>682</v>
      </c>
      <c r="AH116" s="174"/>
      <c r="AI116" s="508" t="s">
        <v>683</v>
      </c>
      <c r="AJ116" s="180" t="s">
        <v>200</v>
      </c>
      <c r="AK116" s="183">
        <v>48</v>
      </c>
      <c r="AL116" s="183">
        <v>125</v>
      </c>
      <c r="AM116" s="459">
        <v>1</v>
      </c>
      <c r="AN116" s="283">
        <f t="shared" si="16"/>
        <v>27.75</v>
      </c>
      <c r="AO116" s="283">
        <f t="shared" si="28"/>
        <v>5.5</v>
      </c>
      <c r="AP116" s="283">
        <f t="shared" si="28"/>
        <v>9.25</v>
      </c>
      <c r="AQ116" s="185">
        <f t="shared" si="17"/>
        <v>0.81700303819444442</v>
      </c>
      <c r="AR116" s="283">
        <f t="shared" si="29"/>
        <v>4.41</v>
      </c>
      <c r="AS116" s="180" t="s">
        <v>201</v>
      </c>
      <c r="AT116" s="428">
        <v>2</v>
      </c>
      <c r="AU116" s="282" t="s">
        <v>237</v>
      </c>
      <c r="AV116" s="180" t="s">
        <v>207</v>
      </c>
      <c r="AW116" s="185" t="s">
        <v>1369</v>
      </c>
      <c r="AX116" s="185" t="s">
        <v>1369</v>
      </c>
      <c r="BK116" s="487"/>
      <c r="BL116" s="487"/>
      <c r="BM116" s="468">
        <v>9.99</v>
      </c>
      <c r="BN116" s="381"/>
      <c r="BO116" s="381"/>
      <c r="BP116" s="381"/>
      <c r="BQ116" s="381"/>
      <c r="BR116" s="381"/>
      <c r="BS116" s="381"/>
      <c r="BT116" s="381"/>
      <c r="BU116" s="381"/>
      <c r="BV116" s="381"/>
    </row>
    <row r="117" spans="1:461" ht="45" customHeight="1">
      <c r="B117" s="176" t="s">
        <v>193</v>
      </c>
      <c r="C117" s="379" t="s">
        <v>831</v>
      </c>
      <c r="D117" s="477" t="s">
        <v>899</v>
      </c>
      <c r="E117" s="501" t="s">
        <v>438</v>
      </c>
      <c r="F117" s="184">
        <v>4</v>
      </c>
      <c r="G117" s="175">
        <v>812257019991</v>
      </c>
      <c r="H117" s="175"/>
      <c r="I117" s="282" t="s">
        <v>240</v>
      </c>
      <c r="J117" s="178">
        <v>20.25</v>
      </c>
      <c r="K117" s="178">
        <v>6.75</v>
      </c>
      <c r="L117" s="178">
        <v>11</v>
      </c>
      <c r="M117" s="185">
        <f t="shared" si="14"/>
        <v>0.8701171875</v>
      </c>
      <c r="N117" s="178">
        <v>4.45</v>
      </c>
      <c r="O117" s="178">
        <v>21.5</v>
      </c>
      <c r="P117" s="178">
        <v>11</v>
      </c>
      <c r="Q117" s="178">
        <v>6</v>
      </c>
      <c r="R117" s="185">
        <f t="shared" si="15"/>
        <v>0.82118055555555558</v>
      </c>
      <c r="S117" s="178">
        <f t="shared" si="30"/>
        <v>18.8</v>
      </c>
      <c r="T117" s="179" t="s">
        <v>302</v>
      </c>
      <c r="U117" s="180" t="s">
        <v>197</v>
      </c>
      <c r="V117" s="181" t="s">
        <v>198</v>
      </c>
      <c r="W117" s="181">
        <v>0</v>
      </c>
      <c r="X117" s="173" t="s">
        <v>213</v>
      </c>
      <c r="Y117" s="182">
        <v>1260</v>
      </c>
      <c r="Z117" s="182">
        <v>2640</v>
      </c>
      <c r="AA117" s="182">
        <v>2992</v>
      </c>
      <c r="AB117" s="182" t="e">
        <f>(ROUND(#REF!/R117,0))*F117</f>
        <v>#REF!</v>
      </c>
      <c r="AC117" s="186"/>
      <c r="AD117" s="186" t="s">
        <v>901</v>
      </c>
      <c r="AG117" s="475" t="s">
        <v>902</v>
      </c>
      <c r="AH117" s="174"/>
      <c r="AI117" s="186" t="s">
        <v>903</v>
      </c>
      <c r="AJ117" s="180" t="s">
        <v>200</v>
      </c>
      <c r="AK117" s="183">
        <v>48</v>
      </c>
      <c r="AL117" s="183">
        <v>125</v>
      </c>
      <c r="AM117" s="459">
        <v>1</v>
      </c>
      <c r="AN117" s="283">
        <v>21.5</v>
      </c>
      <c r="AO117" s="283">
        <v>11</v>
      </c>
      <c r="AP117" s="283">
        <v>6</v>
      </c>
      <c r="AQ117" s="185">
        <f t="shared" si="17"/>
        <v>0.82118055555555558</v>
      </c>
      <c r="AR117" s="283">
        <v>5.7</v>
      </c>
      <c r="AS117" s="180" t="s">
        <v>201</v>
      </c>
      <c r="AT117" s="428">
        <v>2</v>
      </c>
      <c r="AU117" s="282" t="s">
        <v>237</v>
      </c>
      <c r="AV117" s="180" t="s">
        <v>207</v>
      </c>
      <c r="AW117" s="180"/>
      <c r="AX117" s="298" t="s">
        <v>1094</v>
      </c>
      <c r="BK117" s="487"/>
      <c r="BL117" s="487"/>
      <c r="BM117" s="468">
        <v>9.99</v>
      </c>
      <c r="BN117" s="381"/>
      <c r="BO117" s="381"/>
      <c r="BP117" s="381"/>
      <c r="BQ117" s="381"/>
      <c r="BR117" s="381"/>
      <c r="BS117" s="381"/>
      <c r="BT117" s="381"/>
      <c r="BU117" s="381"/>
      <c r="BV117" s="381"/>
    </row>
    <row r="118" spans="1:461" ht="45" customHeight="1">
      <c r="B118" s="176" t="s">
        <v>193</v>
      </c>
      <c r="C118" s="379" t="s">
        <v>288</v>
      </c>
      <c r="D118" s="500" t="s">
        <v>63</v>
      </c>
      <c r="E118" s="191" t="s">
        <v>362</v>
      </c>
      <c r="F118" s="173">
        <v>4</v>
      </c>
      <c r="G118" s="175">
        <v>812257013111</v>
      </c>
      <c r="H118" s="175"/>
      <c r="I118" s="173" t="s">
        <v>240</v>
      </c>
      <c r="J118" s="178">
        <v>15</v>
      </c>
      <c r="K118" s="178">
        <v>5</v>
      </c>
      <c r="L118" s="178">
        <v>21</v>
      </c>
      <c r="M118" s="185">
        <f t="shared" si="14"/>
        <v>0.91145833333333337</v>
      </c>
      <c r="N118" s="178">
        <v>6</v>
      </c>
      <c r="O118" s="178">
        <v>20</v>
      </c>
      <c r="P118" s="178">
        <v>15</v>
      </c>
      <c r="Q118" s="178">
        <v>22</v>
      </c>
      <c r="R118" s="185">
        <f t="shared" si="15"/>
        <v>3.8194444444444446</v>
      </c>
      <c r="S118" s="178">
        <f t="shared" si="30"/>
        <v>25</v>
      </c>
      <c r="T118" s="179">
        <v>9011800000</v>
      </c>
      <c r="U118" s="180" t="s">
        <v>197</v>
      </c>
      <c r="V118" s="181" t="s">
        <v>198</v>
      </c>
      <c r="W118" s="181">
        <v>6.5000000000000002E-2</v>
      </c>
      <c r="X118" s="173" t="s">
        <v>199</v>
      </c>
      <c r="Y118" s="182" t="e">
        <f>(ROUND((#REF!/R118),0))*F118</f>
        <v>#REF!</v>
      </c>
      <c r="Z118" s="182" t="e">
        <f>(ROUND(#REF!/R118,0))*F118</f>
        <v>#REF!</v>
      </c>
      <c r="AA118" s="182" t="e">
        <f>(ROUND(#REF!/R118,0))*F118</f>
        <v>#REF!</v>
      </c>
      <c r="AB118" s="182" t="e">
        <f>(ROUND(#REF!/R118,0))*F118</f>
        <v>#REF!</v>
      </c>
      <c r="AC118" s="192"/>
      <c r="AD118" s="192" t="s">
        <v>826</v>
      </c>
      <c r="AG118" s="174" t="s">
        <v>681</v>
      </c>
      <c r="AH118" s="174" t="s">
        <v>313</v>
      </c>
      <c r="AI118" s="174" t="s">
        <v>363</v>
      </c>
      <c r="AJ118" s="180" t="s">
        <v>200</v>
      </c>
      <c r="AK118" s="183">
        <v>48</v>
      </c>
      <c r="AL118" s="183">
        <v>125</v>
      </c>
      <c r="AM118" s="459">
        <v>1</v>
      </c>
      <c r="AN118" s="283">
        <f t="shared" ref="AN118:AN181" si="31">SUM(J118+0.25)</f>
        <v>15.25</v>
      </c>
      <c r="AO118" s="283">
        <f t="shared" ref="AO118:AP151" si="32">SUM(K118+0.25)</f>
        <v>5.25</v>
      </c>
      <c r="AP118" s="283">
        <f t="shared" si="32"/>
        <v>21.25</v>
      </c>
      <c r="AQ118" s="185">
        <f t="shared" si="17"/>
        <v>0.98456488715277779</v>
      </c>
      <c r="AR118" s="283">
        <f t="shared" ref="AR118:AR181" si="33">SUM(N118*1.05)</f>
        <v>6.3000000000000007</v>
      </c>
      <c r="AS118" s="180" t="s">
        <v>201</v>
      </c>
      <c r="AT118" s="428">
        <v>2</v>
      </c>
      <c r="AU118" s="282" t="s">
        <v>234</v>
      </c>
      <c r="AV118" s="180" t="s">
        <v>207</v>
      </c>
      <c r="AW118" s="180"/>
      <c r="AX118" s="298" t="s">
        <v>1095</v>
      </c>
      <c r="BK118" s="487"/>
      <c r="BL118" s="487"/>
      <c r="BM118" s="468">
        <v>9.99</v>
      </c>
      <c r="BN118" s="381"/>
      <c r="BO118" s="381"/>
      <c r="BP118" s="381"/>
      <c r="BQ118" s="381"/>
      <c r="BR118" s="381"/>
      <c r="BS118" s="381"/>
      <c r="BT118" s="381"/>
      <c r="BU118" s="381"/>
      <c r="BV118" s="381"/>
    </row>
    <row r="119" spans="1:461" ht="49.9" customHeight="1">
      <c r="B119" s="176" t="s">
        <v>193</v>
      </c>
      <c r="C119" s="379" t="s">
        <v>194</v>
      </c>
      <c r="D119" s="500" t="s">
        <v>57</v>
      </c>
      <c r="E119" s="191" t="s">
        <v>364</v>
      </c>
      <c r="F119" s="173">
        <v>1</v>
      </c>
      <c r="G119" s="175">
        <v>812257013784</v>
      </c>
      <c r="H119" s="175"/>
      <c r="I119" s="173" t="s">
        <v>195</v>
      </c>
      <c r="J119" s="178">
        <v>8.5</v>
      </c>
      <c r="K119" s="178">
        <v>8.5</v>
      </c>
      <c r="L119" s="178">
        <v>15.5</v>
      </c>
      <c r="M119" s="185">
        <f t="shared" si="14"/>
        <v>0.64807581018518523</v>
      </c>
      <c r="N119" s="178">
        <v>7.1</v>
      </c>
      <c r="O119" s="178">
        <v>9.25</v>
      </c>
      <c r="P119" s="178">
        <v>9.25</v>
      </c>
      <c r="Q119" s="178">
        <v>16.5</v>
      </c>
      <c r="R119" s="185">
        <f t="shared" si="15"/>
        <v>0.81700303819444442</v>
      </c>
      <c r="S119" s="178">
        <f>SUM(N119*F119)+0.5</f>
        <v>7.6</v>
      </c>
      <c r="T119" s="179">
        <v>9011800000</v>
      </c>
      <c r="U119" s="180" t="s">
        <v>197</v>
      </c>
      <c r="V119" s="181" t="s">
        <v>198</v>
      </c>
      <c r="W119" s="181">
        <v>0.08</v>
      </c>
      <c r="X119" s="173" t="s">
        <v>199</v>
      </c>
      <c r="Y119" s="182" t="e">
        <f>(ROUND((#REF!/R119),0))*F119</f>
        <v>#REF!</v>
      </c>
      <c r="Z119" s="182" t="e">
        <f>(ROUND(#REF!/R119,0))*F119</f>
        <v>#REF!</v>
      </c>
      <c r="AA119" s="182" t="e">
        <f>(ROUND(#REF!/R119,0))*F119</f>
        <v>#REF!</v>
      </c>
      <c r="AB119" s="182" t="e">
        <f>(ROUND(#REF!/R119,0))*F119</f>
        <v>#REF!</v>
      </c>
      <c r="AC119" s="192"/>
      <c r="AD119" s="192" t="s">
        <v>826</v>
      </c>
      <c r="AG119" s="315" t="s">
        <v>338</v>
      </c>
      <c r="AH119" s="174"/>
      <c r="AI119" s="174" t="s">
        <v>645</v>
      </c>
      <c r="AJ119" s="180" t="s">
        <v>200</v>
      </c>
      <c r="AK119" s="183">
        <v>48</v>
      </c>
      <c r="AL119" s="183">
        <v>125</v>
      </c>
      <c r="AM119" s="459">
        <v>1</v>
      </c>
      <c r="AN119" s="283">
        <f t="shared" si="31"/>
        <v>8.75</v>
      </c>
      <c r="AO119" s="283">
        <f t="shared" si="32"/>
        <v>8.75</v>
      </c>
      <c r="AP119" s="283">
        <f t="shared" si="32"/>
        <v>15.75</v>
      </c>
      <c r="AQ119" s="185">
        <f t="shared" si="17"/>
        <v>0.69783528645833337</v>
      </c>
      <c r="AR119" s="283">
        <f t="shared" si="33"/>
        <v>7.4550000000000001</v>
      </c>
      <c r="AS119" s="180" t="s">
        <v>207</v>
      </c>
      <c r="AT119" s="428">
        <v>1</v>
      </c>
      <c r="AU119" s="282" t="s">
        <v>1372</v>
      </c>
      <c r="AV119" s="282" t="s">
        <v>201</v>
      </c>
      <c r="AW119" s="180"/>
      <c r="AX119" s="298" t="s">
        <v>1380</v>
      </c>
      <c r="BK119" s="467" t="s">
        <v>202</v>
      </c>
      <c r="BL119" s="467">
        <v>54.95</v>
      </c>
      <c r="BM119" s="483">
        <v>79.95</v>
      </c>
      <c r="BN119" s="316"/>
      <c r="BO119" s="316"/>
      <c r="BS119" s="381"/>
      <c r="BT119" s="381"/>
      <c r="BU119" s="381"/>
      <c r="BV119" s="381"/>
    </row>
    <row r="120" spans="1:461" ht="49.9" customHeight="1">
      <c r="B120" s="176" t="s">
        <v>193</v>
      </c>
      <c r="C120" s="379" t="s">
        <v>410</v>
      </c>
      <c r="D120" s="500" t="s">
        <v>51</v>
      </c>
      <c r="E120" s="473" t="s">
        <v>1858</v>
      </c>
      <c r="F120" s="490">
        <v>4</v>
      </c>
      <c r="G120" s="175">
        <v>812257015498</v>
      </c>
      <c r="H120" s="175"/>
      <c r="I120" s="173" t="s">
        <v>195</v>
      </c>
      <c r="J120" s="185">
        <v>23</v>
      </c>
      <c r="K120" s="185">
        <v>3.75</v>
      </c>
      <c r="L120" s="185">
        <v>11.25</v>
      </c>
      <c r="M120" s="185">
        <f t="shared" si="14"/>
        <v>0.5615234375</v>
      </c>
      <c r="N120" s="178">
        <v>10</v>
      </c>
      <c r="O120" s="178">
        <v>24</v>
      </c>
      <c r="P120" s="178">
        <v>16</v>
      </c>
      <c r="Q120" s="178">
        <v>12</v>
      </c>
      <c r="R120" s="185">
        <f t="shared" si="15"/>
        <v>2.6666666666666665</v>
      </c>
      <c r="S120" s="178">
        <f t="shared" ref="S120:S183" si="34">SUM(N120*F120)+1</f>
        <v>41</v>
      </c>
      <c r="T120" s="177" t="s">
        <v>196</v>
      </c>
      <c r="U120" s="180" t="s">
        <v>197</v>
      </c>
      <c r="V120" s="181" t="s">
        <v>198</v>
      </c>
      <c r="W120" s="181">
        <v>6.4000000000000001E-2</v>
      </c>
      <c r="X120" s="173" t="s">
        <v>297</v>
      </c>
      <c r="Y120" s="182" t="e">
        <f>(ROUND((#REF!/R120),0))*F120</f>
        <v>#REF!</v>
      </c>
      <c r="Z120" s="182" t="e">
        <f>(ROUND(#REF!/R120,0))*F120</f>
        <v>#REF!</v>
      </c>
      <c r="AA120" s="182" t="e">
        <f>(ROUND(#REF!/R120,0))*F120</f>
        <v>#REF!</v>
      </c>
      <c r="AB120" s="182" t="e">
        <f>(ROUND(#REF!/R120,0))*F120</f>
        <v>#REF!</v>
      </c>
      <c r="AC120" s="192"/>
      <c r="AD120" s="192" t="s">
        <v>826</v>
      </c>
      <c r="AG120" s="509" t="s">
        <v>365</v>
      </c>
      <c r="AH120" s="315" t="s">
        <v>366</v>
      </c>
      <c r="AI120" s="315" t="s">
        <v>367</v>
      </c>
      <c r="AJ120" s="180" t="s">
        <v>200</v>
      </c>
      <c r="AK120" s="183">
        <v>48</v>
      </c>
      <c r="AL120" s="183">
        <v>125</v>
      </c>
      <c r="AM120" s="459">
        <v>1</v>
      </c>
      <c r="AN120" s="283">
        <f t="shared" si="31"/>
        <v>23.25</v>
      </c>
      <c r="AO120" s="283">
        <f t="shared" si="32"/>
        <v>4</v>
      </c>
      <c r="AP120" s="283">
        <f t="shared" si="32"/>
        <v>11.5</v>
      </c>
      <c r="AQ120" s="185">
        <f t="shared" si="17"/>
        <v>0.61892361111111116</v>
      </c>
      <c r="AR120" s="283">
        <f t="shared" si="33"/>
        <v>10.5</v>
      </c>
      <c r="AS120" s="180" t="s">
        <v>201</v>
      </c>
      <c r="AT120" s="183">
        <v>2</v>
      </c>
      <c r="AU120" s="282" t="s">
        <v>234</v>
      </c>
      <c r="AV120" s="282" t="s">
        <v>207</v>
      </c>
      <c r="AW120" s="282"/>
      <c r="AX120" s="298" t="s">
        <v>1097</v>
      </c>
      <c r="AY120" s="469"/>
      <c r="AZ120" s="469"/>
      <c r="BA120" s="187"/>
      <c r="BB120" s="187"/>
      <c r="BC120" s="187"/>
      <c r="BD120" s="187"/>
      <c r="BE120" s="187"/>
      <c r="BF120" s="187"/>
      <c r="BG120" s="187"/>
      <c r="BK120" s="467" t="s">
        <v>202</v>
      </c>
      <c r="BL120" s="467">
        <v>54.95</v>
      </c>
      <c r="BM120" s="483">
        <v>79.95</v>
      </c>
      <c r="BN120" s="316"/>
      <c r="BO120" s="316"/>
      <c r="BS120" s="381"/>
      <c r="BT120" s="381"/>
      <c r="BU120" s="381"/>
      <c r="BV120" s="381"/>
    </row>
    <row r="121" spans="1:461" s="188" customFormat="1" ht="45" customHeight="1">
      <c r="A121" s="176"/>
      <c r="B121" s="176" t="s">
        <v>193</v>
      </c>
      <c r="C121" s="379" t="s">
        <v>194</v>
      </c>
      <c r="D121" s="500" t="s">
        <v>615</v>
      </c>
      <c r="E121" s="501" t="s">
        <v>631</v>
      </c>
      <c r="F121" s="173">
        <v>1</v>
      </c>
      <c r="G121" s="175">
        <v>812257018772</v>
      </c>
      <c r="H121" s="175"/>
      <c r="I121" s="282" t="s">
        <v>195</v>
      </c>
      <c r="J121" s="178">
        <v>29</v>
      </c>
      <c r="K121" s="178">
        <v>14</v>
      </c>
      <c r="L121" s="178">
        <v>6.25</v>
      </c>
      <c r="M121" s="185">
        <f t="shared" si="14"/>
        <v>1.4684606481481481</v>
      </c>
      <c r="N121" s="178">
        <v>21</v>
      </c>
      <c r="O121" s="178">
        <v>14.75</v>
      </c>
      <c r="P121" s="178">
        <v>29.5</v>
      </c>
      <c r="Q121" s="178">
        <v>7</v>
      </c>
      <c r="R121" s="185">
        <f t="shared" si="15"/>
        <v>1.7626591435185186</v>
      </c>
      <c r="S121" s="178">
        <f t="shared" si="34"/>
        <v>22</v>
      </c>
      <c r="T121" s="179">
        <v>9005804000</v>
      </c>
      <c r="U121" s="180" t="s">
        <v>197</v>
      </c>
      <c r="V121" s="181" t="s">
        <v>198</v>
      </c>
      <c r="W121" s="181">
        <v>0.08</v>
      </c>
      <c r="X121" s="173" t="s">
        <v>199</v>
      </c>
      <c r="Y121" s="182" t="e">
        <f>(ROUND((#REF!/R121),0))*F121</f>
        <v>#REF!</v>
      </c>
      <c r="Z121" s="182" t="e">
        <f>(ROUND(#REF!/R121,0))*F121</f>
        <v>#REF!</v>
      </c>
      <c r="AA121" s="182" t="e">
        <f>(ROUND(#REF!/R121,0))*F121</f>
        <v>#REF!</v>
      </c>
      <c r="AB121" s="182" t="e">
        <f>(ROUND(#REF!/R121,0))*F121</f>
        <v>#REF!</v>
      </c>
      <c r="AC121" s="192"/>
      <c r="AD121" s="192" t="s">
        <v>826</v>
      </c>
      <c r="AE121" s="182"/>
      <c r="AF121" s="182"/>
      <c r="AG121" s="315" t="s">
        <v>895</v>
      </c>
      <c r="AH121" s="315" t="s">
        <v>331</v>
      </c>
      <c r="AI121" s="315" t="s">
        <v>672</v>
      </c>
      <c r="AJ121" s="180" t="s">
        <v>200</v>
      </c>
      <c r="AK121" s="183">
        <v>48</v>
      </c>
      <c r="AL121" s="183">
        <v>125</v>
      </c>
      <c r="AM121" s="459">
        <v>1</v>
      </c>
      <c r="AN121" s="283">
        <f t="shared" si="31"/>
        <v>29.25</v>
      </c>
      <c r="AO121" s="283">
        <f t="shared" si="32"/>
        <v>14.25</v>
      </c>
      <c r="AP121" s="283">
        <f t="shared" si="32"/>
        <v>6.5</v>
      </c>
      <c r="AQ121" s="185">
        <f t="shared" si="17"/>
        <v>1.56787109375</v>
      </c>
      <c r="AR121" s="283">
        <f t="shared" si="33"/>
        <v>22.05</v>
      </c>
      <c r="AS121" s="180" t="s">
        <v>201</v>
      </c>
      <c r="AT121" s="428">
        <v>1</v>
      </c>
      <c r="AU121" s="177" t="s">
        <v>1372</v>
      </c>
      <c r="AV121" s="180" t="s">
        <v>201</v>
      </c>
      <c r="AW121" s="180"/>
      <c r="AX121" s="298" t="s">
        <v>1098</v>
      </c>
      <c r="AY121" s="482"/>
      <c r="AZ121" s="482"/>
      <c r="BA121" s="381"/>
      <c r="BB121" s="381"/>
      <c r="BC121" s="381"/>
      <c r="BD121" s="381"/>
      <c r="BE121" s="381"/>
      <c r="BF121" s="381"/>
      <c r="BG121" s="381"/>
      <c r="BK121" s="489">
        <v>1.69</v>
      </c>
      <c r="BL121" s="489" t="s">
        <v>202</v>
      </c>
      <c r="BM121" s="470">
        <v>2.99</v>
      </c>
      <c r="BS121" s="187"/>
      <c r="BT121" s="189"/>
    </row>
    <row r="122" spans="1:461" s="424" customFormat="1" ht="45" customHeight="1">
      <c r="A122" s="510"/>
      <c r="B122" s="379" t="s">
        <v>193</v>
      </c>
      <c r="C122" s="379" t="s">
        <v>288</v>
      </c>
      <c r="D122" s="472" t="s">
        <v>61</v>
      </c>
      <c r="E122" s="511" t="s">
        <v>62</v>
      </c>
      <c r="F122" s="472">
        <v>4</v>
      </c>
      <c r="G122" s="512">
        <v>812257017287</v>
      </c>
      <c r="H122" s="512"/>
      <c r="I122" s="513" t="s">
        <v>240</v>
      </c>
      <c r="J122" s="321">
        <v>13.75</v>
      </c>
      <c r="K122" s="321">
        <v>5</v>
      </c>
      <c r="L122" s="321">
        <v>10.25</v>
      </c>
      <c r="M122" s="322">
        <f t="shared" si="14"/>
        <v>0.40780526620370372</v>
      </c>
      <c r="N122" s="514">
        <v>2.1</v>
      </c>
      <c r="O122" s="321">
        <v>7.25</v>
      </c>
      <c r="P122" s="321">
        <v>25</v>
      </c>
      <c r="Q122" s="321">
        <v>11.5</v>
      </c>
      <c r="R122" s="322">
        <f t="shared" si="15"/>
        <v>1.2062355324074074</v>
      </c>
      <c r="S122" s="321">
        <f t="shared" si="34"/>
        <v>9.4</v>
      </c>
      <c r="T122" s="515">
        <v>9011800000</v>
      </c>
      <c r="U122" s="516" t="s">
        <v>197</v>
      </c>
      <c r="V122" s="517" t="s">
        <v>322</v>
      </c>
      <c r="W122" s="517">
        <v>6.5000000000000002E-2</v>
      </c>
      <c r="X122" s="516" t="s">
        <v>199</v>
      </c>
      <c r="Y122" s="518" t="e">
        <f>(ROUND((#REF!/R122),0))*F122</f>
        <v>#REF!</v>
      </c>
      <c r="Z122" s="518" t="e">
        <f>(ROUND(#REF!/R122,0))*F122</f>
        <v>#REF!</v>
      </c>
      <c r="AA122" s="518" t="e">
        <f>(ROUND(#REF!/R122,0))*F122</f>
        <v>#REF!</v>
      </c>
      <c r="AB122" s="518" t="e">
        <f>(ROUND(#REF!/R122,0))*F122</f>
        <v>#REF!</v>
      </c>
      <c r="AC122" s="519"/>
      <c r="AD122" s="519" t="s">
        <v>826</v>
      </c>
      <c r="AE122" s="518"/>
      <c r="AF122" s="518"/>
      <c r="AG122" s="520" t="s">
        <v>368</v>
      </c>
      <c r="AH122" s="521"/>
      <c r="AI122" s="522" t="s">
        <v>369</v>
      </c>
      <c r="AJ122" s="516" t="s">
        <v>200</v>
      </c>
      <c r="AK122" s="523">
        <v>48</v>
      </c>
      <c r="AL122" s="523">
        <v>125</v>
      </c>
      <c r="AM122" s="524">
        <v>1</v>
      </c>
      <c r="AN122" s="321">
        <f t="shared" si="31"/>
        <v>14</v>
      </c>
      <c r="AO122" s="321">
        <f t="shared" si="32"/>
        <v>5.25</v>
      </c>
      <c r="AP122" s="321">
        <f t="shared" si="32"/>
        <v>10.5</v>
      </c>
      <c r="AQ122" s="322">
        <f t="shared" si="17"/>
        <v>0.44661458333333331</v>
      </c>
      <c r="AR122" s="321">
        <f t="shared" si="33"/>
        <v>2.2050000000000001</v>
      </c>
      <c r="AS122" s="516" t="s">
        <v>201</v>
      </c>
      <c r="AT122" s="523">
        <v>2</v>
      </c>
      <c r="AU122" s="421" t="s">
        <v>234</v>
      </c>
      <c r="AV122" s="421" t="s">
        <v>201</v>
      </c>
      <c r="AW122" s="421"/>
      <c r="AX122" s="422" t="s">
        <v>1099</v>
      </c>
      <c r="AY122" s="525"/>
      <c r="AZ122" s="525"/>
      <c r="BA122" s="423"/>
      <c r="BB122" s="423"/>
      <c r="BC122" s="423"/>
      <c r="BD122" s="423"/>
      <c r="BE122" s="423"/>
      <c r="BF122" s="423"/>
      <c r="BG122" s="423"/>
      <c r="BK122" s="489">
        <v>2.79</v>
      </c>
      <c r="BL122" s="489" t="s">
        <v>202</v>
      </c>
      <c r="BM122" s="471">
        <v>4.99</v>
      </c>
      <c r="BS122" s="526"/>
      <c r="BT122" s="527"/>
    </row>
    <row r="123" spans="1:461" s="424" customFormat="1" ht="45" customHeight="1">
      <c r="A123" s="510"/>
      <c r="B123" s="379" t="s">
        <v>193</v>
      </c>
      <c r="C123" s="379" t="s">
        <v>288</v>
      </c>
      <c r="D123" s="472" t="s">
        <v>1279</v>
      </c>
      <c r="E123" s="511" t="s">
        <v>1479</v>
      </c>
      <c r="F123" s="472">
        <v>3</v>
      </c>
      <c r="G123" s="512">
        <v>811803031739</v>
      </c>
      <c r="H123" s="512"/>
      <c r="I123" s="513" t="s">
        <v>240</v>
      </c>
      <c r="J123" s="321">
        <v>13.75</v>
      </c>
      <c r="K123" s="321">
        <v>5</v>
      </c>
      <c r="L123" s="321">
        <v>10.25</v>
      </c>
      <c r="M123" s="322">
        <f t="shared" si="14"/>
        <v>0.40780526620370372</v>
      </c>
      <c r="N123" s="514">
        <v>2.1</v>
      </c>
      <c r="O123" s="321">
        <v>7.25</v>
      </c>
      <c r="P123" s="321">
        <v>25</v>
      </c>
      <c r="Q123" s="321">
        <v>11.5</v>
      </c>
      <c r="R123" s="322">
        <f t="shared" si="15"/>
        <v>1.2062355324074074</v>
      </c>
      <c r="S123" s="321">
        <f t="shared" ref="S123" si="35">SUM(N123*F123)+1</f>
        <v>7.3000000000000007</v>
      </c>
      <c r="T123" s="515"/>
      <c r="U123" s="516"/>
      <c r="V123" s="517"/>
      <c r="W123" s="517"/>
      <c r="X123" s="516"/>
      <c r="Y123" s="518" t="e">
        <f>(ROUND((#REF!/R123),0))*F123</f>
        <v>#REF!</v>
      </c>
      <c r="Z123" s="518" t="e">
        <f>(ROUND(#REF!/R123,0))*F123</f>
        <v>#REF!</v>
      </c>
      <c r="AA123" s="518" t="e">
        <f>(ROUND(#REF!/R123,0))*F123</f>
        <v>#REF!</v>
      </c>
      <c r="AB123" s="518" t="e">
        <f>(ROUND(#REF!/R123,0))*F123</f>
        <v>#REF!</v>
      </c>
      <c r="AC123" s="519"/>
      <c r="AD123" s="519"/>
      <c r="AE123" s="518"/>
      <c r="AF123" s="518"/>
      <c r="AG123" s="520" t="s">
        <v>1480</v>
      </c>
      <c r="AH123" s="521"/>
      <c r="AI123" s="522"/>
      <c r="AJ123" s="516" t="s">
        <v>200</v>
      </c>
      <c r="AK123" s="523"/>
      <c r="AL123" s="523"/>
      <c r="AM123" s="524"/>
      <c r="AN123" s="321"/>
      <c r="AO123" s="321"/>
      <c r="AP123" s="321"/>
      <c r="AQ123" s="322"/>
      <c r="AR123" s="321"/>
      <c r="AS123" s="516" t="s">
        <v>201</v>
      </c>
      <c r="AT123" s="523">
        <v>2</v>
      </c>
      <c r="AU123" s="421" t="s">
        <v>234</v>
      </c>
      <c r="AV123" s="421" t="s">
        <v>201</v>
      </c>
      <c r="AW123" s="421"/>
      <c r="AX123" s="528" t="s">
        <v>1481</v>
      </c>
      <c r="AY123" s="525"/>
      <c r="AZ123" s="525"/>
      <c r="BA123" s="423"/>
      <c r="BB123" s="423"/>
      <c r="BC123" s="423"/>
      <c r="BD123" s="423"/>
      <c r="BE123" s="423"/>
      <c r="BF123" s="423"/>
      <c r="BG123" s="423"/>
      <c r="BK123" s="489"/>
      <c r="BL123" s="489"/>
      <c r="BM123" s="471"/>
      <c r="BS123" s="526"/>
      <c r="BT123" s="527"/>
    </row>
    <row r="124" spans="1:461" s="188" customFormat="1" ht="45" customHeight="1">
      <c r="A124" s="314"/>
      <c r="B124" s="176" t="s">
        <v>203</v>
      </c>
      <c r="C124" s="379" t="s">
        <v>29</v>
      </c>
      <c r="D124" s="463" t="s">
        <v>1096</v>
      </c>
      <c r="E124" s="464" t="s">
        <v>546</v>
      </c>
      <c r="F124" s="184">
        <v>7</v>
      </c>
      <c r="G124" s="465">
        <v>812257016822</v>
      </c>
      <c r="H124" s="465"/>
      <c r="I124" s="173" t="s">
        <v>205</v>
      </c>
      <c r="J124" s="178">
        <v>15.75</v>
      </c>
      <c r="K124" s="178">
        <v>2</v>
      </c>
      <c r="L124" s="178">
        <v>11.5</v>
      </c>
      <c r="M124" s="185">
        <f t="shared" si="14"/>
        <v>0.20963541666666666</v>
      </c>
      <c r="N124" s="178">
        <v>1</v>
      </c>
      <c r="O124" s="178">
        <v>20</v>
      </c>
      <c r="P124" s="178">
        <v>16</v>
      </c>
      <c r="Q124" s="178">
        <v>12</v>
      </c>
      <c r="R124" s="185">
        <f t="shared" si="15"/>
        <v>2.2222222222222223</v>
      </c>
      <c r="S124" s="178">
        <f t="shared" si="34"/>
        <v>8</v>
      </c>
      <c r="T124" s="179">
        <v>9005100000</v>
      </c>
      <c r="U124" s="180" t="s">
        <v>197</v>
      </c>
      <c r="V124" s="181" t="s">
        <v>198</v>
      </c>
      <c r="W124" s="181">
        <v>0</v>
      </c>
      <c r="X124" s="173" t="s">
        <v>213</v>
      </c>
      <c r="Y124" s="182" t="e">
        <f>(ROUND((#REF!/R124),0))*F124</f>
        <v>#REF!</v>
      </c>
      <c r="Z124" s="182" t="e">
        <f>(ROUND(#REF!/R124,0))*F124</f>
        <v>#REF!</v>
      </c>
      <c r="AA124" s="182" t="e">
        <f>(ROUND(#REF!/R124,0))*F124</f>
        <v>#REF!</v>
      </c>
      <c r="AB124" s="182" t="e">
        <f>(ROUND(#REF!/R124,0))*F124</f>
        <v>#REF!</v>
      </c>
      <c r="AC124" s="192"/>
      <c r="AD124" s="192" t="s">
        <v>827</v>
      </c>
      <c r="AE124" s="182"/>
      <c r="AF124" s="182"/>
      <c r="AG124" s="466" t="s">
        <v>547</v>
      </c>
      <c r="AH124" s="315"/>
      <c r="AI124" s="174" t="s">
        <v>454</v>
      </c>
      <c r="AJ124" s="180" t="s">
        <v>200</v>
      </c>
      <c r="AK124" s="183">
        <v>48</v>
      </c>
      <c r="AL124" s="183">
        <v>125</v>
      </c>
      <c r="AM124" s="459">
        <v>1</v>
      </c>
      <c r="AN124" s="283">
        <f t="shared" si="31"/>
        <v>16</v>
      </c>
      <c r="AO124" s="283">
        <f t="shared" si="32"/>
        <v>2.25</v>
      </c>
      <c r="AP124" s="283">
        <f t="shared" si="32"/>
        <v>11.75</v>
      </c>
      <c r="AQ124" s="185">
        <f t="shared" si="17"/>
        <v>0.24479166666666666</v>
      </c>
      <c r="AR124" s="283">
        <f t="shared" si="33"/>
        <v>1.05</v>
      </c>
      <c r="AS124" s="180" t="s">
        <v>207</v>
      </c>
      <c r="AT124" s="183"/>
      <c r="AU124" s="177"/>
      <c r="AV124" s="180" t="s">
        <v>207</v>
      </c>
      <c r="AW124" s="180"/>
      <c r="AX124" s="298" t="s">
        <v>1051</v>
      </c>
      <c r="AY124" s="180"/>
      <c r="AZ124" s="180"/>
      <c r="BA124" s="316"/>
      <c r="BB124" s="316"/>
      <c r="BC124" s="316"/>
      <c r="BD124" s="316"/>
      <c r="BE124" s="316"/>
      <c r="BF124" s="316"/>
      <c r="BG124" s="316"/>
      <c r="BK124" s="489">
        <v>2.79</v>
      </c>
      <c r="BL124" s="489" t="s">
        <v>202</v>
      </c>
      <c r="BM124" s="470">
        <v>4.99</v>
      </c>
      <c r="BS124" s="187"/>
      <c r="BT124" s="189"/>
    </row>
    <row r="125" spans="1:461" s="188" customFormat="1" ht="45" customHeight="1">
      <c r="A125" s="314"/>
      <c r="B125" s="176" t="s">
        <v>193</v>
      </c>
      <c r="C125" s="379" t="s">
        <v>33</v>
      </c>
      <c r="D125" s="500" t="s">
        <v>370</v>
      </c>
      <c r="E125" s="473" t="s">
        <v>371</v>
      </c>
      <c r="F125" s="490">
        <v>2</v>
      </c>
      <c r="G125" s="175">
        <v>812257016723</v>
      </c>
      <c r="H125" s="175"/>
      <c r="I125" s="282" t="s">
        <v>205</v>
      </c>
      <c r="J125" s="185">
        <v>17.5</v>
      </c>
      <c r="K125" s="185">
        <v>6</v>
      </c>
      <c r="L125" s="185">
        <v>13</v>
      </c>
      <c r="M125" s="185">
        <f t="shared" si="14"/>
        <v>0.78993055555555558</v>
      </c>
      <c r="N125" s="178">
        <v>9.1999999999999993</v>
      </c>
      <c r="O125" s="178">
        <v>18</v>
      </c>
      <c r="P125" s="178">
        <v>12</v>
      </c>
      <c r="Q125" s="178">
        <v>13.5</v>
      </c>
      <c r="R125" s="185">
        <f t="shared" si="15"/>
        <v>1.6875</v>
      </c>
      <c r="S125" s="178">
        <f t="shared" si="34"/>
        <v>19.399999999999999</v>
      </c>
      <c r="T125" s="179">
        <v>900580400</v>
      </c>
      <c r="U125" s="180" t="s">
        <v>197</v>
      </c>
      <c r="V125" s="181" t="s">
        <v>198</v>
      </c>
      <c r="W125" s="181">
        <v>0.08</v>
      </c>
      <c r="X125" s="173" t="s">
        <v>297</v>
      </c>
      <c r="Y125" s="182" t="e">
        <f>(ROUND((#REF!/R125),0))*F125</f>
        <v>#REF!</v>
      </c>
      <c r="Z125" s="182" t="e">
        <f>(ROUND(#REF!/R125,0))*F125</f>
        <v>#REF!</v>
      </c>
      <c r="AA125" s="182" t="e">
        <f>(ROUND(#REF!/R125,0))*F125</f>
        <v>#REF!</v>
      </c>
      <c r="AB125" s="182" t="e">
        <f>(ROUND(#REF!/R125,0))*F125</f>
        <v>#REF!</v>
      </c>
      <c r="AC125" s="192"/>
      <c r="AD125" s="192"/>
      <c r="AE125" s="182"/>
      <c r="AF125" s="182"/>
      <c r="AG125" s="174" t="s">
        <v>359</v>
      </c>
      <c r="AH125" s="174" t="s">
        <v>360</v>
      </c>
      <c r="AI125" s="174" t="s">
        <v>372</v>
      </c>
      <c r="AJ125" s="180" t="s">
        <v>200</v>
      </c>
      <c r="AK125" s="183">
        <v>48</v>
      </c>
      <c r="AL125" s="183">
        <v>125</v>
      </c>
      <c r="AM125" s="459">
        <v>1</v>
      </c>
      <c r="AN125" s="283">
        <f t="shared" si="31"/>
        <v>17.75</v>
      </c>
      <c r="AO125" s="283">
        <f t="shared" si="32"/>
        <v>6.25</v>
      </c>
      <c r="AP125" s="283">
        <f t="shared" si="32"/>
        <v>13.25</v>
      </c>
      <c r="AQ125" s="185">
        <f t="shared" si="17"/>
        <v>0.85064923321759256</v>
      </c>
      <c r="AR125" s="283">
        <f t="shared" si="33"/>
        <v>9.66</v>
      </c>
      <c r="AS125" s="185" t="s">
        <v>207</v>
      </c>
      <c r="AT125" s="428"/>
      <c r="AU125" s="282"/>
      <c r="AV125" s="180" t="s">
        <v>207</v>
      </c>
      <c r="AW125" s="185" t="s">
        <v>1369</v>
      </c>
      <c r="AX125" s="185" t="s">
        <v>1369</v>
      </c>
      <c r="AY125" s="180"/>
      <c r="AZ125" s="180"/>
      <c r="BA125" s="316"/>
      <c r="BB125" s="316"/>
      <c r="BC125" s="316"/>
      <c r="BD125" s="316"/>
      <c r="BE125" s="316"/>
      <c r="BF125" s="316"/>
      <c r="BG125" s="316"/>
      <c r="BK125" s="489">
        <v>2.79</v>
      </c>
      <c r="BL125" s="489" t="s">
        <v>202</v>
      </c>
      <c r="BM125" s="470">
        <v>4.99</v>
      </c>
      <c r="BS125" s="187"/>
      <c r="BT125" s="189"/>
    </row>
    <row r="126" spans="1:461" s="188" customFormat="1" ht="49.9" customHeight="1">
      <c r="A126" s="176"/>
      <c r="B126" s="176" t="s">
        <v>193</v>
      </c>
      <c r="C126" s="379" t="s">
        <v>775</v>
      </c>
      <c r="D126" s="477" t="s">
        <v>761</v>
      </c>
      <c r="E126" s="473" t="s">
        <v>810</v>
      </c>
      <c r="F126" s="173">
        <v>4</v>
      </c>
      <c r="G126" s="175">
        <v>812257019526</v>
      </c>
      <c r="H126" s="175"/>
      <c r="I126" s="282" t="s">
        <v>729</v>
      </c>
      <c r="J126" s="178">
        <v>6</v>
      </c>
      <c r="K126" s="178">
        <v>6</v>
      </c>
      <c r="L126" s="178">
        <v>11.75</v>
      </c>
      <c r="M126" s="185">
        <f t="shared" si="14"/>
        <v>0.24479166666666666</v>
      </c>
      <c r="N126" s="178">
        <v>2</v>
      </c>
      <c r="O126" s="178">
        <v>12.5</v>
      </c>
      <c r="P126" s="178">
        <v>12.5</v>
      </c>
      <c r="Q126" s="178">
        <v>12</v>
      </c>
      <c r="R126" s="185">
        <f t="shared" si="15"/>
        <v>1.0850694444444444</v>
      </c>
      <c r="S126" s="178">
        <f t="shared" si="34"/>
        <v>9</v>
      </c>
      <c r="T126" s="179">
        <v>9503000073</v>
      </c>
      <c r="U126" s="180" t="s">
        <v>197</v>
      </c>
      <c r="V126" s="181" t="s">
        <v>198</v>
      </c>
      <c r="W126" s="181">
        <v>0</v>
      </c>
      <c r="X126" s="173" t="s">
        <v>199</v>
      </c>
      <c r="Y126" s="182" t="e">
        <f>(ROUND((#REF!/R126),0))*F126</f>
        <v>#REF!</v>
      </c>
      <c r="Z126" s="182" t="e">
        <f>(ROUND(#REF!/R126,0))*F126</f>
        <v>#REF!</v>
      </c>
      <c r="AA126" s="182" t="e">
        <f>(ROUND(#REF!/R126,0))*F126</f>
        <v>#REF!</v>
      </c>
      <c r="AB126" s="182" t="e">
        <f>(ROUND(#REF!/R126,0))*F126</f>
        <v>#REF!</v>
      </c>
      <c r="AC126" s="192"/>
      <c r="AD126" s="192" t="s">
        <v>828</v>
      </c>
      <c r="AE126" s="182"/>
      <c r="AF126" s="182"/>
      <c r="AG126" s="174" t="s">
        <v>402</v>
      </c>
      <c r="AH126" s="174"/>
      <c r="AI126" s="174" t="s">
        <v>403</v>
      </c>
      <c r="AJ126" s="180" t="s">
        <v>200</v>
      </c>
      <c r="AK126" s="183">
        <v>48</v>
      </c>
      <c r="AL126" s="183">
        <v>125</v>
      </c>
      <c r="AM126" s="459">
        <v>1</v>
      </c>
      <c r="AN126" s="283">
        <f t="shared" si="31"/>
        <v>6.25</v>
      </c>
      <c r="AO126" s="283">
        <f t="shared" si="32"/>
        <v>6.25</v>
      </c>
      <c r="AP126" s="283">
        <f t="shared" si="32"/>
        <v>12</v>
      </c>
      <c r="AQ126" s="185">
        <f t="shared" si="17"/>
        <v>0.2712673611111111</v>
      </c>
      <c r="AR126" s="283">
        <f t="shared" si="33"/>
        <v>2.1</v>
      </c>
      <c r="AS126" s="180" t="s">
        <v>207</v>
      </c>
      <c r="AT126" s="428"/>
      <c r="AU126" s="282"/>
      <c r="AV126" s="180" t="s">
        <v>207</v>
      </c>
      <c r="AW126" s="185" t="s">
        <v>1369</v>
      </c>
      <c r="AX126" s="185" t="s">
        <v>1369</v>
      </c>
      <c r="AY126" s="180"/>
      <c r="AZ126" s="180"/>
      <c r="BA126" s="316"/>
      <c r="BB126" s="316"/>
      <c r="BC126" s="316"/>
      <c r="BD126" s="316"/>
      <c r="BE126" s="316"/>
      <c r="BF126" s="316"/>
      <c r="BG126" s="316"/>
      <c r="BH126" s="187"/>
      <c r="BI126" s="187"/>
      <c r="BJ126" s="187"/>
      <c r="BK126" s="470" t="s">
        <v>202</v>
      </c>
      <c r="BL126" s="470">
        <v>54.95</v>
      </c>
      <c r="BM126" s="498">
        <v>79.95</v>
      </c>
      <c r="BN126" s="187"/>
      <c r="BO126" s="187"/>
      <c r="BP126" s="187"/>
      <c r="BQ126" s="187"/>
      <c r="BR126" s="187"/>
    </row>
    <row r="127" spans="1:461" s="529" customFormat="1" ht="49.9" customHeight="1">
      <c r="A127" s="176"/>
      <c r="B127" s="176" t="s">
        <v>193</v>
      </c>
      <c r="C127" s="379" t="s">
        <v>730</v>
      </c>
      <c r="D127" s="457" t="s">
        <v>757</v>
      </c>
      <c r="E127" s="191" t="s">
        <v>773</v>
      </c>
      <c r="F127" s="184">
        <v>6</v>
      </c>
      <c r="G127" s="175">
        <v>812257019533</v>
      </c>
      <c r="H127" s="175"/>
      <c r="I127" s="173" t="s">
        <v>211</v>
      </c>
      <c r="J127" s="178">
        <v>4</v>
      </c>
      <c r="K127" s="178">
        <v>4</v>
      </c>
      <c r="L127" s="178">
        <v>7.25</v>
      </c>
      <c r="M127" s="185">
        <f t="shared" si="14"/>
        <v>6.7129629629629636E-2</v>
      </c>
      <c r="N127" s="178">
        <v>0.75</v>
      </c>
      <c r="O127" s="178">
        <v>8.5</v>
      </c>
      <c r="P127" s="178">
        <v>12.5</v>
      </c>
      <c r="Q127" s="178">
        <v>7.5</v>
      </c>
      <c r="R127" s="185">
        <f t="shared" si="15"/>
        <v>0.4611545138888889</v>
      </c>
      <c r="S127" s="178">
        <f t="shared" si="34"/>
        <v>5.5</v>
      </c>
      <c r="T127" s="179">
        <v>9503000073</v>
      </c>
      <c r="U127" s="180" t="s">
        <v>197</v>
      </c>
      <c r="V127" s="181" t="s">
        <v>198</v>
      </c>
      <c r="W127" s="181">
        <v>0</v>
      </c>
      <c r="X127" s="173">
        <v>0</v>
      </c>
      <c r="Y127" s="182" t="e">
        <f>(ROUND((#REF!/R127),0))*F127</f>
        <v>#REF!</v>
      </c>
      <c r="Z127" s="182" t="e">
        <f>(ROUND(#REF!/R127,0))*F127</f>
        <v>#REF!</v>
      </c>
      <c r="AA127" s="182" t="e">
        <f>(ROUND(#REF!/R127,0))*F127</f>
        <v>#REF!</v>
      </c>
      <c r="AB127" s="182" t="e">
        <f>(ROUND(#REF!/R127,0))*F127</f>
        <v>#REF!</v>
      </c>
      <c r="AC127" s="192"/>
      <c r="AD127" s="192" t="s">
        <v>826</v>
      </c>
      <c r="AE127" s="182"/>
      <c r="AF127" s="182"/>
      <c r="AG127" s="186" t="s">
        <v>735</v>
      </c>
      <c r="AH127" s="174" t="s">
        <v>416</v>
      </c>
      <c r="AI127" s="174" t="s">
        <v>736</v>
      </c>
      <c r="AJ127" s="180" t="s">
        <v>200</v>
      </c>
      <c r="AK127" s="183">
        <v>48</v>
      </c>
      <c r="AL127" s="183">
        <v>125</v>
      </c>
      <c r="AM127" s="459">
        <v>1</v>
      </c>
      <c r="AN127" s="283">
        <f t="shared" si="31"/>
        <v>4.25</v>
      </c>
      <c r="AO127" s="283">
        <f t="shared" si="32"/>
        <v>4.25</v>
      </c>
      <c r="AP127" s="283">
        <f t="shared" si="32"/>
        <v>7.5</v>
      </c>
      <c r="AQ127" s="185">
        <f t="shared" si="17"/>
        <v>7.8396267361111105E-2</v>
      </c>
      <c r="AR127" s="283">
        <f t="shared" si="33"/>
        <v>0.78750000000000009</v>
      </c>
      <c r="AS127" s="180" t="s">
        <v>201</v>
      </c>
      <c r="AT127" s="183">
        <v>3</v>
      </c>
      <c r="AU127" s="177" t="s">
        <v>1381</v>
      </c>
      <c r="AV127" s="180" t="s">
        <v>201</v>
      </c>
      <c r="AW127" s="185" t="s">
        <v>1369</v>
      </c>
      <c r="AX127" s="185" t="s">
        <v>1369</v>
      </c>
      <c r="AY127" s="180"/>
      <c r="AZ127" s="180"/>
      <c r="BA127" s="316"/>
      <c r="BB127" s="316"/>
      <c r="BC127" s="316"/>
      <c r="BD127" s="316"/>
      <c r="BE127" s="316"/>
      <c r="BF127" s="316"/>
      <c r="BG127" s="316"/>
      <c r="BH127" s="187"/>
      <c r="BI127" s="187"/>
      <c r="BJ127" s="187"/>
      <c r="BK127" s="286"/>
      <c r="BL127" s="286"/>
      <c r="BM127" s="498"/>
      <c r="BN127" s="187"/>
      <c r="BO127" s="187"/>
      <c r="BP127" s="187"/>
      <c r="BQ127" s="187"/>
      <c r="BR127" s="187"/>
      <c r="BS127" s="188"/>
      <c r="BT127" s="188"/>
      <c r="BU127" s="188"/>
      <c r="BV127" s="188"/>
      <c r="BW127" s="188"/>
      <c r="BX127" s="188"/>
      <c r="BY127" s="188"/>
      <c r="BZ127" s="188"/>
      <c r="CA127" s="188"/>
      <c r="CB127" s="188"/>
      <c r="CC127" s="188"/>
      <c r="CD127" s="188"/>
      <c r="CE127" s="188"/>
      <c r="CF127" s="188"/>
      <c r="CG127" s="188"/>
      <c r="CH127" s="188"/>
      <c r="CI127" s="188"/>
      <c r="CJ127" s="188"/>
      <c r="CK127" s="188"/>
      <c r="CL127" s="188"/>
      <c r="CM127" s="188"/>
      <c r="CN127" s="188"/>
      <c r="CO127" s="188"/>
      <c r="CP127" s="188"/>
      <c r="CQ127" s="188"/>
      <c r="CR127" s="188"/>
      <c r="CS127" s="188"/>
      <c r="CT127" s="188"/>
      <c r="CU127" s="188"/>
      <c r="CV127" s="188"/>
      <c r="CW127" s="188"/>
      <c r="CX127" s="188"/>
      <c r="CY127" s="188"/>
      <c r="CZ127" s="188"/>
      <c r="DA127" s="188"/>
      <c r="DB127" s="188"/>
      <c r="DC127" s="188"/>
      <c r="DD127" s="188"/>
      <c r="DE127" s="188"/>
      <c r="DF127" s="188"/>
      <c r="DG127" s="188"/>
      <c r="DH127" s="188"/>
      <c r="DI127" s="188"/>
      <c r="DJ127" s="188"/>
      <c r="DK127" s="188"/>
      <c r="DL127" s="188"/>
      <c r="DM127" s="188"/>
      <c r="DN127" s="188"/>
      <c r="DO127" s="188"/>
      <c r="DP127" s="188"/>
      <c r="DQ127" s="188"/>
      <c r="DR127" s="188"/>
      <c r="DS127" s="188"/>
      <c r="DT127" s="188"/>
      <c r="DU127" s="188"/>
      <c r="DV127" s="188"/>
      <c r="DW127" s="188"/>
      <c r="DX127" s="188"/>
      <c r="DY127" s="188"/>
      <c r="DZ127" s="188"/>
      <c r="EA127" s="188"/>
      <c r="EB127" s="188"/>
      <c r="EC127" s="188"/>
      <c r="ED127" s="188"/>
      <c r="EE127" s="188"/>
      <c r="EF127" s="188"/>
      <c r="EG127" s="188"/>
      <c r="EH127" s="188"/>
      <c r="EI127" s="188"/>
      <c r="EJ127" s="188"/>
      <c r="EK127" s="188"/>
      <c r="EL127" s="188"/>
      <c r="EM127" s="188"/>
      <c r="EN127" s="188"/>
      <c r="EO127" s="188"/>
      <c r="EP127" s="188"/>
      <c r="EQ127" s="188"/>
      <c r="ER127" s="188"/>
      <c r="ES127" s="188"/>
      <c r="ET127" s="188"/>
      <c r="EU127" s="188"/>
      <c r="EV127" s="188"/>
      <c r="EW127" s="188"/>
      <c r="EX127" s="188"/>
      <c r="EY127" s="188"/>
      <c r="EZ127" s="188"/>
      <c r="FA127" s="188"/>
      <c r="FB127" s="188"/>
      <c r="FC127" s="188"/>
      <c r="FD127" s="188"/>
      <c r="FE127" s="188"/>
      <c r="FF127" s="188"/>
      <c r="FG127" s="188"/>
      <c r="FH127" s="188"/>
      <c r="FI127" s="188"/>
      <c r="FJ127" s="188"/>
      <c r="FK127" s="188"/>
      <c r="FL127" s="188"/>
      <c r="FM127" s="188"/>
      <c r="FN127" s="188"/>
      <c r="FO127" s="188"/>
      <c r="FP127" s="188"/>
      <c r="FQ127" s="188"/>
      <c r="FR127" s="188"/>
      <c r="FS127" s="188"/>
      <c r="FT127" s="188"/>
      <c r="FU127" s="188"/>
      <c r="FV127" s="188"/>
      <c r="FW127" s="188"/>
      <c r="FX127" s="188"/>
      <c r="FY127" s="188"/>
      <c r="FZ127" s="188"/>
      <c r="GA127" s="188"/>
      <c r="GB127" s="188"/>
      <c r="GC127" s="188"/>
      <c r="GD127" s="188"/>
      <c r="GE127" s="188"/>
      <c r="GF127" s="188"/>
      <c r="GG127" s="188"/>
      <c r="GH127" s="188"/>
      <c r="GI127" s="188"/>
      <c r="GJ127" s="188"/>
      <c r="GK127" s="188"/>
      <c r="GL127" s="188"/>
      <c r="GM127" s="188"/>
      <c r="GN127" s="188"/>
      <c r="GO127" s="188"/>
      <c r="GP127" s="188"/>
      <c r="GQ127" s="188"/>
      <c r="GR127" s="188"/>
      <c r="GS127" s="188"/>
      <c r="GT127" s="188"/>
      <c r="GU127" s="188"/>
      <c r="GV127" s="188"/>
      <c r="GW127" s="188"/>
      <c r="GX127" s="188"/>
      <c r="GY127" s="188"/>
      <c r="GZ127" s="188"/>
      <c r="HA127" s="188"/>
      <c r="HB127" s="188"/>
      <c r="HC127" s="188"/>
      <c r="HD127" s="188"/>
      <c r="HE127" s="188"/>
      <c r="HF127" s="188"/>
      <c r="HG127" s="188"/>
      <c r="HH127" s="188"/>
      <c r="HI127" s="188"/>
      <c r="HJ127" s="188"/>
      <c r="HK127" s="188"/>
      <c r="HL127" s="188"/>
      <c r="HM127" s="188"/>
      <c r="HN127" s="188"/>
      <c r="HO127" s="188"/>
      <c r="HP127" s="188"/>
      <c r="HQ127" s="188"/>
      <c r="HR127" s="188"/>
      <c r="HS127" s="188"/>
      <c r="HT127" s="188"/>
      <c r="HU127" s="188"/>
      <c r="HV127" s="188"/>
      <c r="HW127" s="188"/>
      <c r="HX127" s="188"/>
      <c r="HY127" s="188"/>
      <c r="HZ127" s="188"/>
      <c r="IA127" s="188"/>
      <c r="IB127" s="188"/>
      <c r="IC127" s="188"/>
      <c r="ID127" s="188"/>
      <c r="IE127" s="188"/>
      <c r="IF127" s="188"/>
      <c r="IG127" s="188"/>
      <c r="IH127" s="188"/>
      <c r="II127" s="188"/>
      <c r="IJ127" s="188"/>
      <c r="IK127" s="188"/>
      <c r="IL127" s="188"/>
      <c r="IM127" s="188"/>
      <c r="IN127" s="188"/>
      <c r="IO127" s="188"/>
      <c r="IP127" s="188"/>
      <c r="IQ127" s="188"/>
      <c r="IR127" s="188"/>
      <c r="IS127" s="188"/>
      <c r="IT127" s="188"/>
      <c r="IU127" s="188"/>
      <c r="IV127" s="188"/>
      <c r="IW127" s="188"/>
      <c r="IX127" s="188"/>
      <c r="IY127" s="188"/>
      <c r="IZ127" s="188"/>
      <c r="JA127" s="188"/>
      <c r="JB127" s="188"/>
      <c r="JC127" s="188"/>
      <c r="JD127" s="188"/>
      <c r="JE127" s="188"/>
      <c r="JF127" s="188"/>
      <c r="JG127" s="188"/>
      <c r="JH127" s="188"/>
      <c r="JI127" s="188"/>
      <c r="JJ127" s="188"/>
      <c r="JK127" s="188"/>
      <c r="JL127" s="188"/>
      <c r="JM127" s="188"/>
      <c r="JN127" s="188"/>
      <c r="JO127" s="188"/>
      <c r="JP127" s="188"/>
      <c r="JQ127" s="188"/>
      <c r="JR127" s="188"/>
      <c r="JS127" s="188"/>
      <c r="JT127" s="188"/>
      <c r="JU127" s="188"/>
      <c r="JV127" s="188"/>
      <c r="JW127" s="188"/>
      <c r="JX127" s="188"/>
      <c r="JY127" s="188"/>
      <c r="JZ127" s="188"/>
      <c r="KA127" s="188"/>
      <c r="KB127" s="188"/>
      <c r="KC127" s="188"/>
      <c r="KD127" s="188"/>
      <c r="KE127" s="188"/>
      <c r="KF127" s="188"/>
      <c r="KG127" s="188"/>
      <c r="KH127" s="188"/>
      <c r="KI127" s="188"/>
      <c r="KJ127" s="188"/>
      <c r="KK127" s="188"/>
      <c r="KL127" s="188"/>
      <c r="KM127" s="188"/>
      <c r="KN127" s="188"/>
      <c r="KO127" s="188"/>
      <c r="KP127" s="188"/>
      <c r="KQ127" s="188"/>
      <c r="KR127" s="188"/>
      <c r="KS127" s="188"/>
      <c r="KT127" s="188"/>
      <c r="KU127" s="188"/>
      <c r="KV127" s="188"/>
      <c r="KW127" s="188"/>
      <c r="KX127" s="188"/>
      <c r="KY127" s="188"/>
      <c r="KZ127" s="188"/>
      <c r="LA127" s="188"/>
      <c r="LB127" s="188"/>
      <c r="LC127" s="188"/>
      <c r="LD127" s="188"/>
      <c r="LE127" s="188"/>
      <c r="LF127" s="188"/>
      <c r="LG127" s="188"/>
      <c r="LH127" s="188"/>
      <c r="LI127" s="188"/>
      <c r="LJ127" s="188"/>
      <c r="LK127" s="188"/>
      <c r="LL127" s="188"/>
      <c r="LM127" s="188"/>
      <c r="LN127" s="188"/>
      <c r="LO127" s="188"/>
      <c r="LP127" s="188"/>
      <c r="LQ127" s="188"/>
      <c r="LR127" s="188"/>
      <c r="LS127" s="188"/>
      <c r="LT127" s="188"/>
      <c r="LU127" s="188"/>
      <c r="LV127" s="188"/>
      <c r="LW127" s="188"/>
      <c r="LX127" s="188"/>
      <c r="LY127" s="188"/>
      <c r="LZ127" s="188"/>
      <c r="MA127" s="188"/>
      <c r="MB127" s="188"/>
      <c r="MC127" s="188"/>
      <c r="MD127" s="188"/>
      <c r="ME127" s="188"/>
      <c r="MF127" s="188"/>
      <c r="MG127" s="188"/>
      <c r="MH127" s="188"/>
      <c r="MI127" s="188"/>
      <c r="MJ127" s="188"/>
      <c r="MK127" s="188"/>
      <c r="ML127" s="188"/>
      <c r="MM127" s="188"/>
      <c r="MN127" s="188"/>
      <c r="MO127" s="188"/>
      <c r="MP127" s="188"/>
      <c r="MQ127" s="188"/>
      <c r="MR127" s="188"/>
      <c r="MS127" s="188"/>
      <c r="MT127" s="188"/>
      <c r="MU127" s="188"/>
      <c r="MV127" s="188"/>
      <c r="MW127" s="188"/>
      <c r="MX127" s="188"/>
      <c r="MY127" s="188"/>
      <c r="MZ127" s="188"/>
      <c r="NA127" s="188"/>
      <c r="NB127" s="188"/>
      <c r="NC127" s="188"/>
      <c r="ND127" s="188"/>
      <c r="NE127" s="188"/>
      <c r="NF127" s="188"/>
      <c r="NG127" s="188"/>
      <c r="NH127" s="188"/>
      <c r="NI127" s="188"/>
      <c r="NJ127" s="188"/>
      <c r="NK127" s="188"/>
      <c r="NL127" s="188"/>
      <c r="NM127" s="188"/>
      <c r="NN127" s="188"/>
      <c r="NO127" s="188"/>
      <c r="NP127" s="188"/>
      <c r="NQ127" s="188"/>
      <c r="NR127" s="188"/>
      <c r="NS127" s="188"/>
      <c r="NT127" s="188"/>
      <c r="NU127" s="188"/>
      <c r="NV127" s="188"/>
      <c r="NW127" s="188"/>
      <c r="NX127" s="188"/>
      <c r="NY127" s="188"/>
      <c r="NZ127" s="188"/>
      <c r="OA127" s="188"/>
      <c r="OB127" s="188"/>
      <c r="OC127" s="188"/>
      <c r="OD127" s="188"/>
      <c r="OE127" s="188"/>
      <c r="OF127" s="188"/>
      <c r="OG127" s="188"/>
      <c r="OH127" s="188"/>
      <c r="OI127" s="188"/>
      <c r="OJ127" s="188"/>
      <c r="OK127" s="188"/>
      <c r="OL127" s="188"/>
      <c r="OM127" s="188"/>
      <c r="ON127" s="188"/>
      <c r="OO127" s="188"/>
      <c r="OP127" s="188"/>
      <c r="OQ127" s="188"/>
      <c r="OR127" s="188"/>
      <c r="OS127" s="188"/>
      <c r="OT127" s="188"/>
      <c r="OU127" s="188"/>
      <c r="OV127" s="188"/>
      <c r="OW127" s="188"/>
      <c r="OX127" s="188"/>
      <c r="OY127" s="188"/>
      <c r="OZ127" s="188"/>
      <c r="PA127" s="188"/>
      <c r="PB127" s="188"/>
      <c r="PC127" s="188"/>
      <c r="PD127" s="188"/>
      <c r="PE127" s="188"/>
      <c r="PF127" s="188"/>
      <c r="PG127" s="188"/>
      <c r="PH127" s="188"/>
      <c r="PI127" s="188"/>
      <c r="PJ127" s="188"/>
      <c r="PK127" s="188"/>
      <c r="PL127" s="188"/>
      <c r="PM127" s="188"/>
      <c r="PN127" s="188"/>
      <c r="PO127" s="188"/>
      <c r="PP127" s="188"/>
      <c r="PQ127" s="188"/>
      <c r="PR127" s="188"/>
      <c r="PS127" s="188"/>
      <c r="PT127" s="188"/>
      <c r="PU127" s="188"/>
      <c r="PV127" s="188"/>
      <c r="PW127" s="188"/>
      <c r="PX127" s="188"/>
      <c r="PY127" s="188"/>
      <c r="PZ127" s="188"/>
      <c r="QA127" s="188"/>
      <c r="QB127" s="188"/>
      <c r="QC127" s="188"/>
      <c r="QD127" s="188"/>
      <c r="QE127" s="188"/>
      <c r="QF127" s="188"/>
      <c r="QG127" s="188"/>
      <c r="QH127" s="188"/>
      <c r="QI127" s="188"/>
      <c r="QJ127" s="188"/>
      <c r="QK127" s="188"/>
      <c r="QL127" s="188"/>
      <c r="QM127" s="188"/>
      <c r="QN127" s="188"/>
      <c r="QO127" s="188"/>
      <c r="QP127" s="188"/>
      <c r="QQ127" s="188"/>
      <c r="QR127" s="188"/>
      <c r="QS127" s="188"/>
    </row>
    <row r="128" spans="1:461" s="188" customFormat="1" ht="49.9" customHeight="1">
      <c r="A128" s="314"/>
      <c r="B128" s="176" t="s">
        <v>193</v>
      </c>
      <c r="C128" s="379" t="s">
        <v>730</v>
      </c>
      <c r="D128" s="457" t="s">
        <v>765</v>
      </c>
      <c r="E128" s="191" t="s">
        <v>809</v>
      </c>
      <c r="F128" s="184">
        <v>6</v>
      </c>
      <c r="G128" s="175">
        <v>812257019557</v>
      </c>
      <c r="H128" s="175"/>
      <c r="I128" s="173" t="s">
        <v>211</v>
      </c>
      <c r="J128" s="178">
        <v>7.5</v>
      </c>
      <c r="K128" s="178">
        <v>5.25</v>
      </c>
      <c r="L128" s="178">
        <v>6</v>
      </c>
      <c r="M128" s="185">
        <f t="shared" si="14"/>
        <v>0.13671875</v>
      </c>
      <c r="N128" s="178">
        <v>0.75</v>
      </c>
      <c r="O128" s="178">
        <v>5.75</v>
      </c>
      <c r="P128" s="178">
        <v>17.25</v>
      </c>
      <c r="Q128" s="178">
        <v>8.1999999999999993</v>
      </c>
      <c r="R128" s="185">
        <f t="shared" si="15"/>
        <v>0.47068142361111109</v>
      </c>
      <c r="S128" s="178">
        <f t="shared" si="34"/>
        <v>5.5</v>
      </c>
      <c r="T128" s="179">
        <v>9503000073</v>
      </c>
      <c r="U128" s="180" t="s">
        <v>197</v>
      </c>
      <c r="V128" s="181" t="s">
        <v>198</v>
      </c>
      <c r="W128" s="181">
        <v>0</v>
      </c>
      <c r="X128" s="173">
        <v>0</v>
      </c>
      <c r="Y128" s="182" t="e">
        <f>(ROUND((#REF!/R128),0))*F128</f>
        <v>#REF!</v>
      </c>
      <c r="Z128" s="182" t="e">
        <f>(ROUND(#REF!/R128,0))*F128</f>
        <v>#REF!</v>
      </c>
      <c r="AA128" s="182" t="e">
        <f>(ROUND(#REF!/R128,0))*F128</f>
        <v>#REF!</v>
      </c>
      <c r="AB128" s="182" t="e">
        <f>(ROUND(#REF!/R128,0))*F128</f>
        <v>#REF!</v>
      </c>
      <c r="AC128" s="192"/>
      <c r="AD128" s="192" t="s">
        <v>826</v>
      </c>
      <c r="AE128" s="182"/>
      <c r="AF128" s="182"/>
      <c r="AG128" s="174" t="s">
        <v>733</v>
      </c>
      <c r="AH128" s="174" t="s">
        <v>416</v>
      </c>
      <c r="AI128" s="174" t="s">
        <v>734</v>
      </c>
      <c r="AJ128" s="180" t="s">
        <v>200</v>
      </c>
      <c r="AK128" s="183">
        <v>48</v>
      </c>
      <c r="AL128" s="183">
        <v>125</v>
      </c>
      <c r="AM128" s="459">
        <v>1</v>
      </c>
      <c r="AN128" s="283">
        <f t="shared" si="31"/>
        <v>7.75</v>
      </c>
      <c r="AO128" s="283">
        <f t="shared" si="32"/>
        <v>5.5</v>
      </c>
      <c r="AP128" s="283">
        <f t="shared" si="32"/>
        <v>6.25</v>
      </c>
      <c r="AQ128" s="185">
        <f t="shared" si="17"/>
        <v>0.15417028356481483</v>
      </c>
      <c r="AR128" s="283">
        <f t="shared" si="33"/>
        <v>0.78750000000000009</v>
      </c>
      <c r="AS128" s="180" t="s">
        <v>207</v>
      </c>
      <c r="AT128" s="183"/>
      <c r="AU128" s="177"/>
      <c r="AV128" s="180" t="s">
        <v>207</v>
      </c>
      <c r="AW128" s="185" t="s">
        <v>1369</v>
      </c>
      <c r="AX128" s="185" t="s">
        <v>1369</v>
      </c>
      <c r="AY128" s="180"/>
      <c r="AZ128" s="180"/>
      <c r="BA128" s="316"/>
      <c r="BB128" s="316"/>
      <c r="BC128" s="316"/>
      <c r="BD128" s="316"/>
      <c r="BE128" s="316"/>
      <c r="BF128" s="316"/>
      <c r="BG128" s="316"/>
      <c r="BH128" s="187"/>
      <c r="BI128" s="187"/>
      <c r="BJ128" s="187"/>
      <c r="BK128" s="470" t="s">
        <v>202</v>
      </c>
      <c r="BL128" s="470">
        <v>54.95</v>
      </c>
      <c r="BM128" s="498">
        <v>79.95</v>
      </c>
      <c r="BN128" s="187"/>
      <c r="BO128" s="187"/>
      <c r="BP128" s="187"/>
      <c r="BQ128" s="187"/>
      <c r="BR128" s="187"/>
    </row>
    <row r="129" spans="1:72" s="188" customFormat="1" ht="49.9" customHeight="1">
      <c r="A129" s="176"/>
      <c r="B129" s="176" t="s">
        <v>193</v>
      </c>
      <c r="C129" s="379" t="s">
        <v>33</v>
      </c>
      <c r="D129" s="457" t="s">
        <v>1027</v>
      </c>
      <c r="E129" s="191" t="s">
        <v>1482</v>
      </c>
      <c r="F129" s="280">
        <v>6</v>
      </c>
      <c r="G129" s="175">
        <v>812257019847</v>
      </c>
      <c r="H129" s="175"/>
      <c r="I129" s="173" t="s">
        <v>205</v>
      </c>
      <c r="J129" s="178">
        <v>4.25</v>
      </c>
      <c r="K129" s="178">
        <v>2.75</v>
      </c>
      <c r="L129" s="178">
        <v>4</v>
      </c>
      <c r="M129" s="185">
        <f t="shared" si="14"/>
        <v>2.7054398148148147E-2</v>
      </c>
      <c r="N129" s="178">
        <v>0.6</v>
      </c>
      <c r="O129" s="326"/>
      <c r="P129" s="326"/>
      <c r="Q129" s="326"/>
      <c r="R129" s="327"/>
      <c r="S129" s="283">
        <f t="shared" si="34"/>
        <v>4.5999999999999996</v>
      </c>
      <c r="T129" s="179"/>
      <c r="U129" s="180" t="s">
        <v>197</v>
      </c>
      <c r="V129" s="181" t="s">
        <v>198</v>
      </c>
      <c r="W129" s="181">
        <v>0</v>
      </c>
      <c r="X129" s="173">
        <v>0</v>
      </c>
      <c r="Y129" s="182" t="e">
        <f>(ROUND((#REF!/R129),0))*F129</f>
        <v>#REF!</v>
      </c>
      <c r="Z129" s="182" t="e">
        <f>(ROUND(#REF!/R129,0))*F129</f>
        <v>#REF!</v>
      </c>
      <c r="AA129" s="182" t="e">
        <f>(ROUND(#REF!/R129,0))*F129</f>
        <v>#REF!</v>
      </c>
      <c r="AB129" s="182" t="e">
        <f>(ROUND(#REF!/R129,0))*F129</f>
        <v>#REF!</v>
      </c>
      <c r="AC129" s="192"/>
      <c r="AD129" s="192"/>
      <c r="AE129" s="182"/>
      <c r="AF129" s="182"/>
      <c r="AG129" s="186">
        <v>0</v>
      </c>
      <c r="AH129" s="174" t="s">
        <v>416</v>
      </c>
      <c r="AI129" s="380">
        <v>0</v>
      </c>
      <c r="AJ129" s="180" t="s">
        <v>200</v>
      </c>
      <c r="AK129" s="183">
        <v>48</v>
      </c>
      <c r="AL129" s="183">
        <v>125</v>
      </c>
      <c r="AM129" s="459">
        <v>1</v>
      </c>
      <c r="AN129" s="283">
        <f t="shared" si="31"/>
        <v>4.5</v>
      </c>
      <c r="AO129" s="283">
        <f t="shared" si="32"/>
        <v>3</v>
      </c>
      <c r="AP129" s="283">
        <f t="shared" si="32"/>
        <v>4.25</v>
      </c>
      <c r="AQ129" s="185">
        <f t="shared" si="17"/>
        <v>3.3203125E-2</v>
      </c>
      <c r="AR129" s="283">
        <f t="shared" si="33"/>
        <v>0.63</v>
      </c>
      <c r="AS129" s="180" t="s">
        <v>201</v>
      </c>
      <c r="AT129" s="183">
        <v>2</v>
      </c>
      <c r="AU129" s="177" t="s">
        <v>234</v>
      </c>
      <c r="AV129" s="180" t="s">
        <v>201</v>
      </c>
      <c r="AW129" s="180"/>
      <c r="AX129" s="298" t="s">
        <v>1100</v>
      </c>
      <c r="AY129" s="180"/>
      <c r="AZ129" s="180"/>
      <c r="BA129" s="316"/>
      <c r="BB129" s="316"/>
      <c r="BC129" s="316"/>
      <c r="BD129" s="316"/>
      <c r="BE129" s="316"/>
      <c r="BF129" s="316"/>
      <c r="BG129" s="316"/>
      <c r="BH129" s="187"/>
      <c r="BI129" s="187"/>
      <c r="BJ129" s="187"/>
      <c r="BK129" s="470" t="s">
        <v>202</v>
      </c>
      <c r="BL129" s="470">
        <v>54.95</v>
      </c>
      <c r="BM129" s="498">
        <v>79.95</v>
      </c>
      <c r="BN129" s="187"/>
      <c r="BO129" s="187"/>
      <c r="BP129" s="187"/>
      <c r="BQ129" s="187"/>
      <c r="BR129" s="187"/>
    </row>
    <row r="130" spans="1:72" s="188" customFormat="1" ht="49.9" customHeight="1">
      <c r="A130" s="176"/>
      <c r="B130" s="176" t="s">
        <v>193</v>
      </c>
      <c r="C130" s="379" t="s">
        <v>33</v>
      </c>
      <c r="D130" s="530" t="s">
        <v>751</v>
      </c>
      <c r="E130" s="473" t="s">
        <v>1483</v>
      </c>
      <c r="F130" s="173">
        <v>6</v>
      </c>
      <c r="G130" s="474">
        <v>812257014132</v>
      </c>
      <c r="H130" s="474"/>
      <c r="I130" s="177" t="s">
        <v>729</v>
      </c>
      <c r="J130" s="283">
        <v>7.75</v>
      </c>
      <c r="K130" s="283">
        <v>2.25</v>
      </c>
      <c r="L130" s="283">
        <v>9</v>
      </c>
      <c r="M130" s="185">
        <f t="shared" si="14"/>
        <v>9.08203125E-2</v>
      </c>
      <c r="N130" s="287">
        <v>0.5</v>
      </c>
      <c r="O130" s="178">
        <v>13.75</v>
      </c>
      <c r="P130" s="178">
        <v>8.75</v>
      </c>
      <c r="Q130" s="178">
        <v>10</v>
      </c>
      <c r="R130" s="185">
        <f t="shared" si="15"/>
        <v>0.69625289351851849</v>
      </c>
      <c r="S130" s="178">
        <f t="shared" si="34"/>
        <v>4</v>
      </c>
      <c r="T130" s="179">
        <v>9013809000</v>
      </c>
      <c r="U130" s="180" t="s">
        <v>197</v>
      </c>
      <c r="V130" s="181" t="s">
        <v>198</v>
      </c>
      <c r="W130" s="181">
        <v>0</v>
      </c>
      <c r="X130" s="180" t="s">
        <v>199</v>
      </c>
      <c r="Y130" s="182" t="e">
        <f>(ROUND((#REF!/R130),0))*F130</f>
        <v>#REF!</v>
      </c>
      <c r="Z130" s="182" t="e">
        <f>(ROUND(#REF!/R130,0))*F130</f>
        <v>#REF!</v>
      </c>
      <c r="AA130" s="182" t="e">
        <f>(ROUND(#REF!/R130,0))*F130</f>
        <v>#REF!</v>
      </c>
      <c r="AB130" s="182" t="e">
        <f>(ROUND(#REF!/R130,0))*F130</f>
        <v>#REF!</v>
      </c>
      <c r="AC130" s="192"/>
      <c r="AD130" s="192" t="s">
        <v>826</v>
      </c>
      <c r="AE130" s="182"/>
      <c r="AF130" s="182"/>
      <c r="AG130" s="531" t="s">
        <v>1484</v>
      </c>
      <c r="AH130" s="476"/>
      <c r="AI130" s="531" t="s">
        <v>1485</v>
      </c>
      <c r="AJ130" s="180" t="s">
        <v>200</v>
      </c>
      <c r="AK130" s="183">
        <v>48</v>
      </c>
      <c r="AL130" s="183">
        <v>125</v>
      </c>
      <c r="AM130" s="459">
        <v>1</v>
      </c>
      <c r="AN130" s="283">
        <f t="shared" si="31"/>
        <v>8</v>
      </c>
      <c r="AO130" s="283">
        <f t="shared" si="32"/>
        <v>2.5</v>
      </c>
      <c r="AP130" s="283">
        <f t="shared" si="32"/>
        <v>9.25</v>
      </c>
      <c r="AQ130" s="185">
        <f t="shared" si="17"/>
        <v>0.10706018518518519</v>
      </c>
      <c r="AR130" s="283">
        <f t="shared" si="33"/>
        <v>0.52500000000000002</v>
      </c>
      <c r="AS130" s="180" t="s">
        <v>201</v>
      </c>
      <c r="AT130" s="183">
        <v>3</v>
      </c>
      <c r="AU130" s="177" t="s">
        <v>252</v>
      </c>
      <c r="AV130" s="180" t="s">
        <v>207</v>
      </c>
      <c r="AW130" s="180"/>
      <c r="AX130" s="298" t="s">
        <v>1101</v>
      </c>
      <c r="AY130" s="180"/>
      <c r="AZ130" s="180"/>
      <c r="BA130" s="316"/>
      <c r="BB130" s="316"/>
      <c r="BC130" s="316"/>
      <c r="BD130" s="316"/>
      <c r="BE130" s="316"/>
      <c r="BF130" s="316"/>
      <c r="BG130" s="316"/>
      <c r="BH130" s="187"/>
      <c r="BI130" s="187"/>
      <c r="BJ130" s="187"/>
      <c r="BK130" s="470" t="s">
        <v>202</v>
      </c>
      <c r="BL130" s="470">
        <v>54.95</v>
      </c>
      <c r="BM130" s="498">
        <v>79.95</v>
      </c>
      <c r="BN130" s="187"/>
      <c r="BO130" s="187"/>
      <c r="BP130" s="187"/>
      <c r="BQ130" s="187"/>
      <c r="BR130" s="187"/>
    </row>
    <row r="131" spans="1:72" s="188" customFormat="1" ht="49.9" customHeight="1">
      <c r="A131" s="176"/>
      <c r="B131" s="176" t="s">
        <v>193</v>
      </c>
      <c r="C131" s="379" t="s">
        <v>775</v>
      </c>
      <c r="D131" s="500" t="s">
        <v>764</v>
      </c>
      <c r="E131" s="473" t="s">
        <v>808</v>
      </c>
      <c r="F131" s="490">
        <v>24</v>
      </c>
      <c r="G131" s="175">
        <v>812257019540</v>
      </c>
      <c r="H131" s="175"/>
      <c r="I131" s="173" t="s">
        <v>729</v>
      </c>
      <c r="J131" s="185">
        <v>3</v>
      </c>
      <c r="K131" s="185">
        <v>3</v>
      </c>
      <c r="L131" s="185">
        <v>3</v>
      </c>
      <c r="M131" s="185">
        <f t="shared" si="14"/>
        <v>1.5625E-2</v>
      </c>
      <c r="N131" s="178">
        <v>0.2</v>
      </c>
      <c r="O131" s="178">
        <v>12.5</v>
      </c>
      <c r="P131" s="178">
        <v>9.5</v>
      </c>
      <c r="Q131" s="178">
        <v>8</v>
      </c>
      <c r="R131" s="185">
        <f t="shared" si="15"/>
        <v>0.54976851851851849</v>
      </c>
      <c r="S131" s="178">
        <f t="shared" si="34"/>
        <v>5.8000000000000007</v>
      </c>
      <c r="T131" s="179">
        <v>9013809000</v>
      </c>
      <c r="U131" s="180" t="s">
        <v>197</v>
      </c>
      <c r="V131" s="181" t="s">
        <v>198</v>
      </c>
      <c r="W131" s="181">
        <v>0</v>
      </c>
      <c r="X131" s="173" t="s">
        <v>199</v>
      </c>
      <c r="Y131" s="182" t="e">
        <f>(ROUND((#REF!/R131),0))*F131</f>
        <v>#REF!</v>
      </c>
      <c r="Z131" s="182" t="e">
        <f>(ROUND(#REF!/R131,0))*F131</f>
        <v>#REF!</v>
      </c>
      <c r="AA131" s="182" t="e">
        <f>(ROUND(#REF!/R131,0))*F131</f>
        <v>#REF!</v>
      </c>
      <c r="AB131" s="182" t="e">
        <f>(ROUND(#REF!/R131,0))*F131</f>
        <v>#REF!</v>
      </c>
      <c r="AC131" s="192"/>
      <c r="AD131" s="192" t="s">
        <v>826</v>
      </c>
      <c r="AE131" s="182"/>
      <c r="AF131" s="182"/>
      <c r="AG131" s="315" t="s">
        <v>704</v>
      </c>
      <c r="AH131" s="315"/>
      <c r="AI131" s="174" t="s">
        <v>705</v>
      </c>
      <c r="AJ131" s="180" t="s">
        <v>200</v>
      </c>
      <c r="AK131" s="183">
        <v>48</v>
      </c>
      <c r="AL131" s="183">
        <v>125</v>
      </c>
      <c r="AM131" s="459">
        <v>1</v>
      </c>
      <c r="AN131" s="283">
        <f t="shared" si="31"/>
        <v>3.25</v>
      </c>
      <c r="AO131" s="283">
        <f t="shared" si="32"/>
        <v>3.25</v>
      </c>
      <c r="AP131" s="283">
        <f t="shared" si="32"/>
        <v>3.25</v>
      </c>
      <c r="AQ131" s="185">
        <f t="shared" si="17"/>
        <v>1.9865813078703703E-2</v>
      </c>
      <c r="AR131" s="283">
        <f t="shared" si="33"/>
        <v>0.21000000000000002</v>
      </c>
      <c r="AS131" s="180" t="s">
        <v>207</v>
      </c>
      <c r="AT131" s="428"/>
      <c r="AU131" s="282"/>
      <c r="AV131" s="180" t="s">
        <v>207</v>
      </c>
      <c r="AW131" s="185" t="s">
        <v>1369</v>
      </c>
      <c r="AX131" s="185" t="s">
        <v>1369</v>
      </c>
      <c r="AY131" s="180"/>
      <c r="AZ131" s="180"/>
      <c r="BA131" s="316"/>
      <c r="BB131" s="316"/>
      <c r="BC131" s="316"/>
      <c r="BD131" s="316"/>
      <c r="BE131" s="316"/>
      <c r="BF131" s="316"/>
      <c r="BG131" s="316"/>
      <c r="BH131" s="187"/>
      <c r="BI131" s="187"/>
      <c r="BJ131" s="187"/>
      <c r="BK131" s="470" t="s">
        <v>202</v>
      </c>
      <c r="BL131" s="470">
        <v>54.95</v>
      </c>
      <c r="BM131" s="498">
        <v>79.95</v>
      </c>
      <c r="BN131" s="187"/>
      <c r="BO131" s="187"/>
      <c r="BP131" s="187"/>
      <c r="BQ131" s="187"/>
      <c r="BR131" s="187"/>
    </row>
    <row r="132" spans="1:72" s="188" customFormat="1" ht="49.9" customHeight="1">
      <c r="A132" s="176"/>
      <c r="B132" s="176" t="s">
        <v>193</v>
      </c>
      <c r="C132" s="379" t="s">
        <v>194</v>
      </c>
      <c r="D132" s="500" t="s">
        <v>664</v>
      </c>
      <c r="E132" s="473" t="s">
        <v>739</v>
      </c>
      <c r="F132" s="490">
        <v>2</v>
      </c>
      <c r="G132" s="458">
        <v>812257014033</v>
      </c>
      <c r="H132" s="458"/>
      <c r="I132" s="173" t="s">
        <v>195</v>
      </c>
      <c r="J132" s="185">
        <v>29</v>
      </c>
      <c r="K132" s="185">
        <v>6.25</v>
      </c>
      <c r="L132" s="185">
        <v>9.5</v>
      </c>
      <c r="M132" s="185">
        <f t="shared" si="14"/>
        <v>0.99645543981481477</v>
      </c>
      <c r="N132" s="178">
        <v>9</v>
      </c>
      <c r="O132" s="178">
        <v>29.5</v>
      </c>
      <c r="P132" s="178">
        <v>13</v>
      </c>
      <c r="Q132" s="178">
        <v>10</v>
      </c>
      <c r="R132" s="185">
        <f t="shared" si="15"/>
        <v>2.2193287037037037</v>
      </c>
      <c r="S132" s="178">
        <f t="shared" si="34"/>
        <v>19</v>
      </c>
      <c r="T132" s="177" t="s">
        <v>666</v>
      </c>
      <c r="U132" s="180" t="s">
        <v>197</v>
      </c>
      <c r="V132" s="181" t="s">
        <v>198</v>
      </c>
      <c r="W132" s="181">
        <v>0.08</v>
      </c>
      <c r="X132" s="173" t="s">
        <v>199</v>
      </c>
      <c r="Y132" s="182" t="e">
        <f>(ROUND((#REF!/R132),0))*F132</f>
        <v>#REF!</v>
      </c>
      <c r="Z132" s="182" t="e">
        <f>(ROUND(#REF!/R132,0))*F132</f>
        <v>#REF!</v>
      </c>
      <c r="AA132" s="182" t="e">
        <f>(ROUND(#REF!/R132,0))*F132</f>
        <v>#REF!</v>
      </c>
      <c r="AB132" s="182" t="e">
        <f>(ROUND(#REF!/R132,0))*F132</f>
        <v>#REF!</v>
      </c>
      <c r="AC132" s="192"/>
      <c r="AD132" s="192" t="s">
        <v>826</v>
      </c>
      <c r="AE132" s="182"/>
      <c r="AF132" s="182"/>
      <c r="AG132" s="532" t="s">
        <v>905</v>
      </c>
      <c r="AH132" s="315"/>
      <c r="AI132" s="174" t="s">
        <v>904</v>
      </c>
      <c r="AJ132" s="180" t="s">
        <v>200</v>
      </c>
      <c r="AK132" s="183">
        <v>48</v>
      </c>
      <c r="AL132" s="183">
        <v>125</v>
      </c>
      <c r="AM132" s="459">
        <v>1</v>
      </c>
      <c r="AN132" s="283">
        <f t="shared" si="31"/>
        <v>29.25</v>
      </c>
      <c r="AO132" s="283">
        <f t="shared" si="32"/>
        <v>6.5</v>
      </c>
      <c r="AP132" s="283">
        <f t="shared" si="32"/>
        <v>9.75</v>
      </c>
      <c r="AQ132" s="185">
        <f t="shared" si="17"/>
        <v>1.07275390625</v>
      </c>
      <c r="AR132" s="283">
        <f t="shared" si="33"/>
        <v>9.4500000000000011</v>
      </c>
      <c r="AS132" s="180" t="s">
        <v>201</v>
      </c>
      <c r="AT132" s="428">
        <v>3</v>
      </c>
      <c r="AU132" s="177" t="s">
        <v>1374</v>
      </c>
      <c r="AV132" s="180" t="s">
        <v>201</v>
      </c>
      <c r="AW132" s="180"/>
      <c r="AX132" s="298" t="s">
        <v>1102</v>
      </c>
      <c r="AY132" s="469"/>
      <c r="AZ132" s="469"/>
      <c r="BA132" s="187"/>
      <c r="BB132" s="187"/>
      <c r="BC132" s="187"/>
      <c r="BD132" s="187"/>
      <c r="BE132" s="187"/>
      <c r="BF132" s="187"/>
      <c r="BG132" s="187"/>
      <c r="BH132" s="187"/>
      <c r="BI132" s="187"/>
      <c r="BJ132" s="187"/>
      <c r="BK132" s="470" t="s">
        <v>202</v>
      </c>
      <c r="BL132" s="470">
        <v>54.95</v>
      </c>
      <c r="BM132" s="498">
        <v>79.95</v>
      </c>
      <c r="BN132" s="187"/>
      <c r="BO132" s="187"/>
      <c r="BP132" s="187"/>
      <c r="BQ132" s="187"/>
      <c r="BR132" s="187"/>
    </row>
    <row r="133" spans="1:72" s="188" customFormat="1" ht="49.9" customHeight="1">
      <c r="A133" s="176"/>
      <c r="B133" s="176" t="s">
        <v>193</v>
      </c>
      <c r="C133" s="379" t="s">
        <v>194</v>
      </c>
      <c r="D133" s="500" t="s">
        <v>434</v>
      </c>
      <c r="E133" s="473" t="s">
        <v>435</v>
      </c>
      <c r="F133" s="490">
        <v>4</v>
      </c>
      <c r="G133" s="175">
        <v>812257016839</v>
      </c>
      <c r="H133" s="175"/>
      <c r="I133" s="173" t="s">
        <v>195</v>
      </c>
      <c r="J133" s="185">
        <v>29</v>
      </c>
      <c r="K133" s="185">
        <v>6.25</v>
      </c>
      <c r="L133" s="185">
        <v>9.5</v>
      </c>
      <c r="M133" s="185">
        <f t="shared" ref="M133:M191" si="36">(L133*J133*K133)/(12^3)</f>
        <v>0.99645543981481477</v>
      </c>
      <c r="N133" s="178">
        <v>8.1999999999999993</v>
      </c>
      <c r="O133" s="178">
        <v>29.5</v>
      </c>
      <c r="P133" s="178">
        <v>13.5</v>
      </c>
      <c r="Q133" s="178">
        <v>20.5</v>
      </c>
      <c r="R133" s="185">
        <f t="shared" ref="R133:R196" si="37">(Q133*O133*P133)/(12^3)</f>
        <v>4.724609375</v>
      </c>
      <c r="S133" s="178">
        <f t="shared" si="34"/>
        <v>33.799999999999997</v>
      </c>
      <c r="T133" s="179">
        <v>9005804000</v>
      </c>
      <c r="U133" s="180" t="s">
        <v>197</v>
      </c>
      <c r="V133" s="181" t="s">
        <v>198</v>
      </c>
      <c r="W133" s="181">
        <v>0.08</v>
      </c>
      <c r="X133" s="173" t="s">
        <v>199</v>
      </c>
      <c r="Y133" s="182" t="e">
        <f>(ROUND((#REF!/R133),0))*F133</f>
        <v>#REF!</v>
      </c>
      <c r="Z133" s="182" t="e">
        <f>(ROUND(#REF!/R133,0))*F133</f>
        <v>#REF!</v>
      </c>
      <c r="AA133" s="182" t="e">
        <f>(ROUND(#REF!/R133,0))*F133</f>
        <v>#REF!</v>
      </c>
      <c r="AB133" s="182" t="e">
        <f>(ROUND(#REF!/R133,0))*F133</f>
        <v>#REF!</v>
      </c>
      <c r="AC133" s="192"/>
      <c r="AD133" s="192" t="s">
        <v>826</v>
      </c>
      <c r="AE133" s="182"/>
      <c r="AF133" s="182"/>
      <c r="AG133" s="315" t="s">
        <v>436</v>
      </c>
      <c r="AH133" s="315"/>
      <c r="AI133" s="174" t="s">
        <v>646</v>
      </c>
      <c r="AJ133" s="180" t="s">
        <v>200</v>
      </c>
      <c r="AK133" s="183">
        <v>48</v>
      </c>
      <c r="AL133" s="183">
        <v>125</v>
      </c>
      <c r="AM133" s="459">
        <v>1</v>
      </c>
      <c r="AN133" s="283">
        <f t="shared" si="31"/>
        <v>29.25</v>
      </c>
      <c r="AO133" s="283">
        <f t="shared" si="32"/>
        <v>6.5</v>
      </c>
      <c r="AP133" s="283">
        <f t="shared" si="32"/>
        <v>9.75</v>
      </c>
      <c r="AQ133" s="185">
        <f t="shared" ref="AQ133:AQ196" si="38">(AP133*AN133*AO133)/(12^3)</f>
        <v>1.07275390625</v>
      </c>
      <c r="AR133" s="283">
        <f t="shared" si="33"/>
        <v>8.61</v>
      </c>
      <c r="AS133" s="180" t="s">
        <v>201</v>
      </c>
      <c r="AT133" s="428">
        <v>1</v>
      </c>
      <c r="AU133" s="177" t="s">
        <v>1372</v>
      </c>
      <c r="AV133" s="180" t="s">
        <v>201</v>
      </c>
      <c r="AW133" s="180"/>
      <c r="AX133" s="298" t="s">
        <v>1103</v>
      </c>
      <c r="AY133" s="469"/>
      <c r="AZ133" s="469"/>
      <c r="BA133" s="187"/>
      <c r="BB133" s="187"/>
      <c r="BC133" s="187"/>
      <c r="BD133" s="187"/>
      <c r="BE133" s="187"/>
      <c r="BF133" s="187"/>
      <c r="BG133" s="187"/>
      <c r="BH133" s="187"/>
      <c r="BI133" s="187"/>
      <c r="BJ133" s="187"/>
      <c r="BK133" s="470" t="s">
        <v>202</v>
      </c>
      <c r="BL133" s="470">
        <v>54.95</v>
      </c>
      <c r="BM133" s="498">
        <v>79.95</v>
      </c>
      <c r="BN133" s="187"/>
      <c r="BO133" s="187"/>
      <c r="BP133" s="187"/>
      <c r="BQ133" s="187"/>
      <c r="BR133" s="187"/>
    </row>
    <row r="134" spans="1:72" s="188" customFormat="1" ht="60.75" customHeight="1">
      <c r="A134" s="314"/>
      <c r="B134" s="176" t="s">
        <v>193</v>
      </c>
      <c r="C134" s="379" t="s">
        <v>194</v>
      </c>
      <c r="D134" s="457" t="s">
        <v>868</v>
      </c>
      <c r="E134" s="191" t="s">
        <v>491</v>
      </c>
      <c r="F134" s="184">
        <v>4</v>
      </c>
      <c r="G134" s="175">
        <v>812257013791</v>
      </c>
      <c r="H134" s="175"/>
      <c r="I134" s="173" t="s">
        <v>195</v>
      </c>
      <c r="J134" s="185">
        <v>29</v>
      </c>
      <c r="K134" s="185">
        <v>6.25</v>
      </c>
      <c r="L134" s="185">
        <v>9.5</v>
      </c>
      <c r="M134" s="185">
        <f t="shared" si="36"/>
        <v>0.99645543981481477</v>
      </c>
      <c r="N134" s="178">
        <v>9</v>
      </c>
      <c r="O134" s="178">
        <v>29.5</v>
      </c>
      <c r="P134" s="178">
        <v>13.5</v>
      </c>
      <c r="Q134" s="178">
        <v>20</v>
      </c>
      <c r="R134" s="185">
        <f t="shared" si="37"/>
        <v>4.609375</v>
      </c>
      <c r="S134" s="178">
        <f t="shared" si="34"/>
        <v>37</v>
      </c>
      <c r="T134" s="179">
        <v>9005804000</v>
      </c>
      <c r="U134" s="180" t="s">
        <v>197</v>
      </c>
      <c r="V134" s="181" t="s">
        <v>198</v>
      </c>
      <c r="W134" s="181">
        <v>0.08</v>
      </c>
      <c r="X134" s="173" t="s">
        <v>199</v>
      </c>
      <c r="Y134" s="182" t="e">
        <f>(ROUND((#REF!/R134),0))*F134</f>
        <v>#REF!</v>
      </c>
      <c r="Z134" s="182" t="e">
        <f>(ROUND(#REF!/R134,0))*F134</f>
        <v>#REF!</v>
      </c>
      <c r="AA134" s="182" t="e">
        <f>(ROUND(#REF!/R134,0))*F134</f>
        <v>#REF!</v>
      </c>
      <c r="AB134" s="182" t="e">
        <f>(ROUND(#REF!/R134,0))*F134</f>
        <v>#REF!</v>
      </c>
      <c r="AC134" s="192"/>
      <c r="AD134" s="192" t="s">
        <v>826</v>
      </c>
      <c r="AE134" s="182"/>
      <c r="AF134" s="182"/>
      <c r="AG134" s="315" t="s">
        <v>870</v>
      </c>
      <c r="AH134" s="174" t="s">
        <v>416</v>
      </c>
      <c r="AI134" s="174" t="s">
        <v>869</v>
      </c>
      <c r="AJ134" s="180" t="s">
        <v>200</v>
      </c>
      <c r="AK134" s="183">
        <v>48</v>
      </c>
      <c r="AL134" s="183">
        <v>125</v>
      </c>
      <c r="AM134" s="459">
        <v>1</v>
      </c>
      <c r="AN134" s="283">
        <f t="shared" si="31"/>
        <v>29.25</v>
      </c>
      <c r="AO134" s="283">
        <f t="shared" si="32"/>
        <v>6.5</v>
      </c>
      <c r="AP134" s="283">
        <f t="shared" si="32"/>
        <v>9.75</v>
      </c>
      <c r="AQ134" s="185">
        <f t="shared" si="38"/>
        <v>1.07275390625</v>
      </c>
      <c r="AR134" s="283">
        <f t="shared" si="33"/>
        <v>9.4500000000000011</v>
      </c>
      <c r="AS134" s="180" t="s">
        <v>207</v>
      </c>
      <c r="AT134" s="183"/>
      <c r="AU134" s="177"/>
      <c r="AV134" s="180" t="s">
        <v>207</v>
      </c>
      <c r="AW134" s="185" t="s">
        <v>1369</v>
      </c>
      <c r="AX134" s="185" t="s">
        <v>1369</v>
      </c>
      <c r="AY134" s="469"/>
      <c r="AZ134" s="469"/>
      <c r="BA134" s="187"/>
      <c r="BB134" s="187"/>
      <c r="BC134" s="187"/>
      <c r="BD134" s="187"/>
      <c r="BE134" s="187"/>
      <c r="BF134" s="187"/>
      <c r="BG134" s="187"/>
      <c r="BH134" s="187"/>
      <c r="BI134" s="187"/>
      <c r="BJ134" s="187"/>
      <c r="BK134" s="193"/>
      <c r="BL134" s="194"/>
      <c r="BM134" s="195"/>
      <c r="BN134" s="187"/>
      <c r="BO134" s="187"/>
      <c r="BP134" s="187"/>
      <c r="BQ134" s="187"/>
      <c r="BR134" s="187"/>
      <c r="BS134" s="187"/>
      <c r="BT134" s="189"/>
    </row>
    <row r="135" spans="1:72" s="188" customFormat="1" ht="49.9" customHeight="1">
      <c r="A135" s="176"/>
      <c r="B135" s="176" t="s">
        <v>193</v>
      </c>
      <c r="C135" s="379" t="s">
        <v>194</v>
      </c>
      <c r="D135" s="500" t="s">
        <v>1104</v>
      </c>
      <c r="E135" s="473" t="s">
        <v>1486</v>
      </c>
      <c r="F135" s="490">
        <v>4</v>
      </c>
      <c r="G135" s="175">
        <v>812257014415</v>
      </c>
      <c r="H135" s="175"/>
      <c r="I135" s="173" t="s">
        <v>195</v>
      </c>
      <c r="J135" s="185">
        <v>29</v>
      </c>
      <c r="K135" s="185">
        <v>6.25</v>
      </c>
      <c r="L135" s="185">
        <v>9.5</v>
      </c>
      <c r="M135" s="185">
        <f t="shared" si="36"/>
        <v>0.99645543981481477</v>
      </c>
      <c r="N135" s="178">
        <v>8.8000000000000007</v>
      </c>
      <c r="O135" s="178">
        <v>29.5</v>
      </c>
      <c r="P135" s="178">
        <v>13.5</v>
      </c>
      <c r="Q135" s="178">
        <v>20</v>
      </c>
      <c r="R135" s="185">
        <f t="shared" si="37"/>
        <v>4.609375</v>
      </c>
      <c r="S135" s="178">
        <f t="shared" si="34"/>
        <v>36.200000000000003</v>
      </c>
      <c r="T135" s="179">
        <v>9005804000</v>
      </c>
      <c r="U135" s="180" t="s">
        <v>197</v>
      </c>
      <c r="V135" s="181" t="s">
        <v>198</v>
      </c>
      <c r="W135" s="181">
        <v>0.08</v>
      </c>
      <c r="X135" s="173" t="s">
        <v>199</v>
      </c>
      <c r="Y135" s="182" t="e">
        <f>(ROUND((#REF!/R135),0))*F135</f>
        <v>#REF!</v>
      </c>
      <c r="Z135" s="182" t="e">
        <f>(ROUND(#REF!/R135,0))*F135</f>
        <v>#REF!</v>
      </c>
      <c r="AA135" s="182" t="e">
        <f>(ROUND(#REF!/R135,0))*F135</f>
        <v>#REF!</v>
      </c>
      <c r="AB135" s="182" t="e">
        <f>(ROUND(#REF!/R135,0))*F135</f>
        <v>#REF!</v>
      </c>
      <c r="AC135" s="192"/>
      <c r="AD135" s="192" t="s">
        <v>826</v>
      </c>
      <c r="AE135" s="182"/>
      <c r="AF135" s="182"/>
      <c r="AG135" s="315" t="s">
        <v>436</v>
      </c>
      <c r="AH135" s="315"/>
      <c r="AI135" s="174" t="s">
        <v>699</v>
      </c>
      <c r="AJ135" s="180" t="s">
        <v>200</v>
      </c>
      <c r="AK135" s="183">
        <v>48</v>
      </c>
      <c r="AL135" s="183">
        <v>125</v>
      </c>
      <c r="AM135" s="459">
        <v>1</v>
      </c>
      <c r="AN135" s="283">
        <f t="shared" si="31"/>
        <v>29.25</v>
      </c>
      <c r="AO135" s="283">
        <f t="shared" si="32"/>
        <v>6.5</v>
      </c>
      <c r="AP135" s="283">
        <f t="shared" si="32"/>
        <v>9.75</v>
      </c>
      <c r="AQ135" s="185">
        <f t="shared" si="38"/>
        <v>1.07275390625</v>
      </c>
      <c r="AR135" s="283">
        <f t="shared" si="33"/>
        <v>9.240000000000002</v>
      </c>
      <c r="AS135" s="180" t="s">
        <v>201</v>
      </c>
      <c r="AT135" s="428">
        <v>1</v>
      </c>
      <c r="AU135" s="177" t="s">
        <v>1372</v>
      </c>
      <c r="AV135" s="180" t="s">
        <v>201</v>
      </c>
      <c r="AW135" s="180"/>
      <c r="AX135" s="298" t="s">
        <v>1105</v>
      </c>
      <c r="AY135" s="180"/>
      <c r="AZ135" s="180"/>
      <c r="BA135" s="316"/>
      <c r="BB135" s="316"/>
      <c r="BC135" s="316"/>
      <c r="BD135" s="316"/>
      <c r="BE135" s="316"/>
      <c r="BF135" s="316"/>
      <c r="BG135" s="316"/>
      <c r="BH135" s="187"/>
      <c r="BI135" s="187"/>
      <c r="BJ135" s="187"/>
      <c r="BK135" s="470" t="s">
        <v>202</v>
      </c>
      <c r="BL135" s="470">
        <v>54.95</v>
      </c>
      <c r="BM135" s="498">
        <v>79.95</v>
      </c>
      <c r="BN135" s="187"/>
      <c r="BO135" s="187"/>
      <c r="BP135" s="187"/>
      <c r="BQ135" s="187"/>
      <c r="BR135" s="187"/>
    </row>
    <row r="136" spans="1:72" s="188" customFormat="1" ht="49.9" customHeight="1">
      <c r="A136" s="176"/>
      <c r="B136" s="176" t="s">
        <v>193</v>
      </c>
      <c r="C136" s="379" t="s">
        <v>410</v>
      </c>
      <c r="D136" s="457" t="s">
        <v>752</v>
      </c>
      <c r="E136" s="191" t="s">
        <v>811</v>
      </c>
      <c r="F136" s="502">
        <v>6</v>
      </c>
      <c r="G136" s="313">
        <v>812257014446</v>
      </c>
      <c r="H136" s="313"/>
      <c r="I136" s="282" t="s">
        <v>195</v>
      </c>
      <c r="J136" s="178">
        <v>23</v>
      </c>
      <c r="K136" s="178">
        <v>4</v>
      </c>
      <c r="L136" s="178">
        <v>13.5</v>
      </c>
      <c r="M136" s="185">
        <f t="shared" si="36"/>
        <v>0.71875</v>
      </c>
      <c r="N136" s="178">
        <v>6.75</v>
      </c>
      <c r="O136" s="178">
        <v>25</v>
      </c>
      <c r="P136" s="178">
        <v>15</v>
      </c>
      <c r="Q136" s="178">
        <v>27</v>
      </c>
      <c r="R136" s="185">
        <f t="shared" si="37"/>
        <v>5.859375</v>
      </c>
      <c r="S136" s="178">
        <f t="shared" si="34"/>
        <v>41.5</v>
      </c>
      <c r="T136" s="177" t="s">
        <v>871</v>
      </c>
      <c r="U136" s="180" t="s">
        <v>197</v>
      </c>
      <c r="V136" s="181" t="s">
        <v>198</v>
      </c>
      <c r="W136" s="181">
        <v>2.9000000000000001E-2</v>
      </c>
      <c r="X136" s="173" t="s">
        <v>199</v>
      </c>
      <c r="Y136" s="182" t="e">
        <f>(ROUND((#REF!/R136),0))*F136</f>
        <v>#REF!</v>
      </c>
      <c r="Z136" s="182" t="e">
        <f>(ROUND(#REF!/R136,0))*F136</f>
        <v>#REF!</v>
      </c>
      <c r="AA136" s="182" t="e">
        <f>(ROUND(#REF!/R136,0))*F136</f>
        <v>#REF!</v>
      </c>
      <c r="AB136" s="182" t="e">
        <f>(ROUND(#REF!/R136,0))*F136</f>
        <v>#REF!</v>
      </c>
      <c r="AC136" s="192"/>
      <c r="AD136" s="192" t="s">
        <v>826</v>
      </c>
      <c r="AE136" s="182"/>
      <c r="AF136" s="182"/>
      <c r="AG136" s="315" t="s">
        <v>812</v>
      </c>
      <c r="AH136" s="315" t="s">
        <v>412</v>
      </c>
      <c r="AI136" s="174" t="s">
        <v>662</v>
      </c>
      <c r="AJ136" s="180" t="s">
        <v>200</v>
      </c>
      <c r="AK136" s="183">
        <v>48</v>
      </c>
      <c r="AL136" s="183">
        <v>125</v>
      </c>
      <c r="AM136" s="459">
        <v>1</v>
      </c>
      <c r="AN136" s="283">
        <f t="shared" si="31"/>
        <v>23.25</v>
      </c>
      <c r="AO136" s="283">
        <f t="shared" si="32"/>
        <v>4.25</v>
      </c>
      <c r="AP136" s="283">
        <f t="shared" si="32"/>
        <v>13.75</v>
      </c>
      <c r="AQ136" s="185">
        <f t="shared" si="38"/>
        <v>0.78626844618055558</v>
      </c>
      <c r="AR136" s="283">
        <f t="shared" si="33"/>
        <v>7.0875000000000004</v>
      </c>
      <c r="AS136" s="185" t="s">
        <v>201</v>
      </c>
      <c r="AT136" s="428">
        <v>2</v>
      </c>
      <c r="AU136" s="282" t="s">
        <v>234</v>
      </c>
      <c r="AV136" s="180" t="s">
        <v>207</v>
      </c>
      <c r="AW136" s="185" t="s">
        <v>1369</v>
      </c>
      <c r="AX136" s="185" t="s">
        <v>1369</v>
      </c>
      <c r="AY136" s="469"/>
      <c r="AZ136" s="469"/>
      <c r="BA136" s="187"/>
      <c r="BB136" s="187"/>
      <c r="BC136" s="187"/>
      <c r="BD136" s="187"/>
      <c r="BE136" s="187"/>
      <c r="BF136" s="187"/>
      <c r="BG136" s="187"/>
      <c r="BH136" s="187"/>
      <c r="BI136" s="187"/>
      <c r="BJ136" s="187"/>
      <c r="BK136" s="470" t="s">
        <v>202</v>
      </c>
      <c r="BL136" s="470">
        <v>54.95</v>
      </c>
      <c r="BM136" s="498">
        <v>79.95</v>
      </c>
      <c r="BN136" s="187"/>
      <c r="BO136" s="187"/>
      <c r="BP136" s="187"/>
      <c r="BQ136" s="187"/>
      <c r="BR136" s="187"/>
    </row>
    <row r="137" spans="1:72" s="188" customFormat="1" ht="60.75" customHeight="1">
      <c r="A137" s="176"/>
      <c r="B137" s="176" t="s">
        <v>193</v>
      </c>
      <c r="C137" s="379" t="s">
        <v>288</v>
      </c>
      <c r="D137" s="457" t="s">
        <v>753</v>
      </c>
      <c r="E137" s="191" t="s">
        <v>798</v>
      </c>
      <c r="F137" s="184">
        <v>2</v>
      </c>
      <c r="G137" s="465">
        <v>812257015375</v>
      </c>
      <c r="H137" s="465"/>
      <c r="I137" s="173" t="s">
        <v>240</v>
      </c>
      <c r="J137" s="178">
        <v>15</v>
      </c>
      <c r="K137" s="178">
        <v>4</v>
      </c>
      <c r="L137" s="178">
        <v>14</v>
      </c>
      <c r="M137" s="185">
        <f t="shared" si="36"/>
        <v>0.4861111111111111</v>
      </c>
      <c r="N137" s="178">
        <v>3.5</v>
      </c>
      <c r="O137" s="178">
        <v>17.25</v>
      </c>
      <c r="P137" s="178">
        <v>15.75</v>
      </c>
      <c r="Q137" s="178">
        <v>14.5</v>
      </c>
      <c r="R137" s="185">
        <f t="shared" si="37"/>
        <v>2.27978515625</v>
      </c>
      <c r="S137" s="178">
        <f t="shared" si="34"/>
        <v>8</v>
      </c>
      <c r="T137" s="179">
        <v>9011800000</v>
      </c>
      <c r="U137" s="180" t="s">
        <v>197</v>
      </c>
      <c r="V137" s="181" t="s">
        <v>198</v>
      </c>
      <c r="W137" s="181">
        <v>6.5000000000000002E-2</v>
      </c>
      <c r="X137" s="173" t="s">
        <v>199</v>
      </c>
      <c r="Y137" s="182" t="e">
        <f>(ROUND((#REF!/R137),0))*F137</f>
        <v>#REF!</v>
      </c>
      <c r="Z137" s="182" t="e">
        <f>(ROUND(#REF!/R137,0))*F137</f>
        <v>#REF!</v>
      </c>
      <c r="AA137" s="182" t="e">
        <f>(ROUND(#REF!/R137,0))*F137</f>
        <v>#REF!</v>
      </c>
      <c r="AB137" s="182" t="e">
        <f>(ROUND(#REF!/R137,0))*F137</f>
        <v>#REF!</v>
      </c>
      <c r="AC137" s="192"/>
      <c r="AD137" s="192" t="s">
        <v>826</v>
      </c>
      <c r="AE137" s="182"/>
      <c r="AF137" s="182"/>
      <c r="AG137" s="186" t="s">
        <v>799</v>
      </c>
      <c r="AH137" s="174" t="s">
        <v>416</v>
      </c>
      <c r="AI137" s="174" t="s">
        <v>417</v>
      </c>
      <c r="AJ137" s="180" t="s">
        <v>200</v>
      </c>
      <c r="AK137" s="183">
        <v>48</v>
      </c>
      <c r="AL137" s="183">
        <v>125</v>
      </c>
      <c r="AM137" s="459">
        <v>1</v>
      </c>
      <c r="AN137" s="283">
        <f t="shared" si="31"/>
        <v>15.25</v>
      </c>
      <c r="AO137" s="283">
        <f t="shared" si="32"/>
        <v>4.25</v>
      </c>
      <c r="AP137" s="283">
        <f t="shared" si="32"/>
        <v>14.25</v>
      </c>
      <c r="AQ137" s="185">
        <f t="shared" si="38"/>
        <v>0.53447808159722221</v>
      </c>
      <c r="AR137" s="283">
        <f t="shared" si="33"/>
        <v>3.6750000000000003</v>
      </c>
      <c r="AS137" s="180" t="s">
        <v>201</v>
      </c>
      <c r="AT137" s="428">
        <v>2</v>
      </c>
      <c r="AU137" s="282" t="s">
        <v>234</v>
      </c>
      <c r="AV137" s="282" t="s">
        <v>207</v>
      </c>
      <c r="AW137" s="282"/>
      <c r="AX137" s="298" t="s">
        <v>1106</v>
      </c>
      <c r="AY137" s="469"/>
      <c r="AZ137" s="469"/>
      <c r="BA137" s="187"/>
      <c r="BB137" s="187"/>
      <c r="BC137" s="187"/>
      <c r="BD137" s="187"/>
      <c r="BE137" s="187"/>
      <c r="BF137" s="187"/>
      <c r="BG137" s="187"/>
      <c r="BH137" s="187"/>
      <c r="BI137" s="187"/>
      <c r="BJ137" s="187"/>
      <c r="BK137" s="193"/>
      <c r="BL137" s="194"/>
      <c r="BM137" s="195"/>
      <c r="BN137" s="187"/>
      <c r="BO137" s="187"/>
      <c r="BP137" s="187"/>
      <c r="BQ137" s="187"/>
      <c r="BR137" s="187"/>
      <c r="BS137" s="187"/>
      <c r="BT137" s="189"/>
    </row>
    <row r="138" spans="1:72" s="188" customFormat="1" ht="60.75" customHeight="1">
      <c r="A138" s="176"/>
      <c r="B138" s="176" t="s">
        <v>193</v>
      </c>
      <c r="C138" s="379" t="s">
        <v>33</v>
      </c>
      <c r="D138" s="500" t="s">
        <v>105</v>
      </c>
      <c r="E138" s="473" t="s">
        <v>373</v>
      </c>
      <c r="F138" s="490">
        <v>6</v>
      </c>
      <c r="G138" s="175">
        <v>812257015368</v>
      </c>
      <c r="H138" s="175"/>
      <c r="I138" s="173" t="s">
        <v>240</v>
      </c>
      <c r="J138" s="185">
        <v>4.75</v>
      </c>
      <c r="K138" s="185">
        <v>2.5</v>
      </c>
      <c r="L138" s="185">
        <v>4.25</v>
      </c>
      <c r="M138" s="185">
        <f t="shared" si="36"/>
        <v>2.9206452546296297E-2</v>
      </c>
      <c r="N138" s="178">
        <v>3.8</v>
      </c>
      <c r="O138" s="178">
        <v>10</v>
      </c>
      <c r="P138" s="178">
        <v>7.75</v>
      </c>
      <c r="Q138" s="178">
        <v>4.75</v>
      </c>
      <c r="R138" s="185">
        <f t="shared" si="37"/>
        <v>0.21303530092592593</v>
      </c>
      <c r="S138" s="178">
        <f t="shared" si="34"/>
        <v>23.799999999999997</v>
      </c>
      <c r="T138" s="179" t="s">
        <v>374</v>
      </c>
      <c r="U138" s="180" t="s">
        <v>197</v>
      </c>
      <c r="V138" s="181" t="s">
        <v>198</v>
      </c>
      <c r="W138" s="181">
        <v>0</v>
      </c>
      <c r="X138" s="173" t="s">
        <v>297</v>
      </c>
      <c r="Y138" s="182" t="e">
        <f>(ROUND((#REF!/R138),0))*F138</f>
        <v>#REF!</v>
      </c>
      <c r="Z138" s="182" t="e">
        <f>(ROUND(#REF!/R138,0))*F138</f>
        <v>#REF!</v>
      </c>
      <c r="AA138" s="182" t="e">
        <f>(ROUND(#REF!/R138,0))*F138</f>
        <v>#REF!</v>
      </c>
      <c r="AB138" s="182" t="e">
        <f>(ROUND(#REF!/R138,0))*F138</f>
        <v>#REF!</v>
      </c>
      <c r="AC138" s="192"/>
      <c r="AD138" s="192" t="s">
        <v>826</v>
      </c>
      <c r="AE138" s="182"/>
      <c r="AF138" s="182"/>
      <c r="AG138" s="315" t="s">
        <v>375</v>
      </c>
      <c r="AH138" s="315" t="s">
        <v>375</v>
      </c>
      <c r="AI138" s="174" t="s">
        <v>376</v>
      </c>
      <c r="AJ138" s="180" t="s">
        <v>200</v>
      </c>
      <c r="AK138" s="183">
        <v>48</v>
      </c>
      <c r="AL138" s="183">
        <v>125</v>
      </c>
      <c r="AM138" s="459">
        <v>1</v>
      </c>
      <c r="AN138" s="283">
        <f t="shared" si="31"/>
        <v>5</v>
      </c>
      <c r="AO138" s="283">
        <f t="shared" si="32"/>
        <v>2.75</v>
      </c>
      <c r="AP138" s="283">
        <f t="shared" si="32"/>
        <v>4.5</v>
      </c>
      <c r="AQ138" s="185">
        <f t="shared" si="38"/>
        <v>3.5807291666666664E-2</v>
      </c>
      <c r="AR138" s="283">
        <f t="shared" si="33"/>
        <v>3.9899999999999998</v>
      </c>
      <c r="AS138" s="180" t="s">
        <v>201</v>
      </c>
      <c r="AT138" s="183">
        <v>4</v>
      </c>
      <c r="AU138" s="177" t="s">
        <v>252</v>
      </c>
      <c r="AV138" s="180" t="s">
        <v>207</v>
      </c>
      <c r="AW138" s="185" t="s">
        <v>1369</v>
      </c>
      <c r="AX138" s="185" t="s">
        <v>1369</v>
      </c>
      <c r="AY138" s="469"/>
      <c r="AZ138" s="469"/>
      <c r="BA138" s="187"/>
      <c r="BB138" s="187"/>
      <c r="BC138" s="187"/>
      <c r="BD138" s="187"/>
      <c r="BE138" s="187"/>
      <c r="BF138" s="187"/>
      <c r="BG138" s="187"/>
      <c r="BH138" s="187"/>
      <c r="BI138" s="187"/>
      <c r="BJ138" s="187"/>
      <c r="BK138" s="193"/>
      <c r="BL138" s="194"/>
      <c r="BM138" s="195"/>
      <c r="BN138" s="187"/>
      <c r="BO138" s="187"/>
      <c r="BP138" s="187"/>
      <c r="BQ138" s="187"/>
      <c r="BR138" s="187"/>
      <c r="BS138" s="187"/>
      <c r="BT138" s="189"/>
    </row>
    <row r="139" spans="1:72" s="188" customFormat="1" ht="60.75" customHeight="1">
      <c r="A139" s="176"/>
      <c r="B139" s="176" t="s">
        <v>193</v>
      </c>
      <c r="C139" s="379" t="s">
        <v>33</v>
      </c>
      <c r="D139" s="500" t="s">
        <v>85</v>
      </c>
      <c r="E139" s="473" t="s">
        <v>86</v>
      </c>
      <c r="F139" s="490">
        <v>6</v>
      </c>
      <c r="G139" s="175">
        <v>812257015481</v>
      </c>
      <c r="H139" s="175"/>
      <c r="I139" s="173" t="s">
        <v>240</v>
      </c>
      <c r="J139" s="185">
        <v>7</v>
      </c>
      <c r="K139" s="185">
        <v>3</v>
      </c>
      <c r="L139" s="185">
        <v>4</v>
      </c>
      <c r="M139" s="185">
        <f t="shared" si="36"/>
        <v>4.8611111111111112E-2</v>
      </c>
      <c r="N139" s="283">
        <v>0.8</v>
      </c>
      <c r="O139" s="178">
        <v>7.25</v>
      </c>
      <c r="P139" s="178">
        <v>8</v>
      </c>
      <c r="Q139" s="178">
        <v>8.5</v>
      </c>
      <c r="R139" s="185">
        <f t="shared" si="37"/>
        <v>0.28530092592592593</v>
      </c>
      <c r="S139" s="178">
        <f t="shared" si="34"/>
        <v>5.8000000000000007</v>
      </c>
      <c r="T139" s="179" t="s">
        <v>374</v>
      </c>
      <c r="U139" s="180" t="s">
        <v>197</v>
      </c>
      <c r="V139" s="181" t="s">
        <v>198</v>
      </c>
      <c r="W139" s="181">
        <v>0</v>
      </c>
      <c r="X139" s="173" t="s">
        <v>297</v>
      </c>
      <c r="Y139" s="182" t="e">
        <f>(ROUND((#REF!/R139),0))*F139</f>
        <v>#REF!</v>
      </c>
      <c r="Z139" s="182" t="e">
        <f>(ROUND(#REF!/R139,0))*F139</f>
        <v>#REF!</v>
      </c>
      <c r="AA139" s="182" t="e">
        <f>(ROUND(#REF!/R139,0))*F139</f>
        <v>#REF!</v>
      </c>
      <c r="AB139" s="182" t="e">
        <f>(ROUND(#REF!/R139,0))*F139</f>
        <v>#REF!</v>
      </c>
      <c r="AC139" s="192"/>
      <c r="AD139" s="192" t="s">
        <v>826</v>
      </c>
      <c r="AE139" s="182"/>
      <c r="AF139" s="182"/>
      <c r="AG139" s="315" t="s">
        <v>366</v>
      </c>
      <c r="AH139" s="315" t="s">
        <v>366</v>
      </c>
      <c r="AI139" s="174" t="s">
        <v>377</v>
      </c>
      <c r="AJ139" s="180" t="s">
        <v>200</v>
      </c>
      <c r="AK139" s="183">
        <v>48</v>
      </c>
      <c r="AL139" s="183">
        <v>125</v>
      </c>
      <c r="AM139" s="459">
        <v>1</v>
      </c>
      <c r="AN139" s="283">
        <f t="shared" si="31"/>
        <v>7.25</v>
      </c>
      <c r="AO139" s="283">
        <f t="shared" si="32"/>
        <v>3.25</v>
      </c>
      <c r="AP139" s="283">
        <f t="shared" si="32"/>
        <v>4.25</v>
      </c>
      <c r="AQ139" s="185">
        <f t="shared" si="38"/>
        <v>5.7951750578703706E-2</v>
      </c>
      <c r="AR139" s="283">
        <f t="shared" si="33"/>
        <v>0.84000000000000008</v>
      </c>
      <c r="AS139" s="180" t="s">
        <v>201</v>
      </c>
      <c r="AT139" s="183">
        <v>4</v>
      </c>
      <c r="AU139" s="177" t="s">
        <v>252</v>
      </c>
      <c r="AV139" s="180" t="s">
        <v>207</v>
      </c>
      <c r="AW139" s="180"/>
      <c r="AX139" s="422" t="s">
        <v>1107</v>
      </c>
      <c r="AY139" s="469"/>
      <c r="AZ139" s="469"/>
      <c r="BA139" s="187"/>
      <c r="BB139" s="187"/>
      <c r="BC139" s="187"/>
      <c r="BD139" s="187"/>
      <c r="BE139" s="187"/>
      <c r="BF139" s="187"/>
      <c r="BG139" s="187"/>
      <c r="BH139" s="187"/>
      <c r="BI139" s="187"/>
      <c r="BJ139" s="187"/>
      <c r="BK139" s="193"/>
      <c r="BL139" s="194"/>
      <c r="BM139" s="195"/>
      <c r="BN139" s="187"/>
      <c r="BO139" s="187"/>
      <c r="BP139" s="187"/>
      <c r="BQ139" s="187"/>
      <c r="BR139" s="187"/>
      <c r="BS139" s="187"/>
      <c r="BT139" s="189"/>
    </row>
    <row r="140" spans="1:72" s="188" customFormat="1" ht="60.75" customHeight="1">
      <c r="A140" s="176"/>
      <c r="B140" s="176" t="s">
        <v>193</v>
      </c>
      <c r="C140" s="379" t="s">
        <v>33</v>
      </c>
      <c r="D140" s="500" t="s">
        <v>104</v>
      </c>
      <c r="E140" s="473" t="s">
        <v>378</v>
      </c>
      <c r="F140" s="490">
        <v>6</v>
      </c>
      <c r="G140" s="175">
        <v>812257015528</v>
      </c>
      <c r="H140" s="175"/>
      <c r="I140" s="173" t="s">
        <v>240</v>
      </c>
      <c r="J140" s="185">
        <v>7.75</v>
      </c>
      <c r="K140" s="185">
        <v>2.75</v>
      </c>
      <c r="L140" s="185">
        <v>4</v>
      </c>
      <c r="M140" s="185">
        <f t="shared" si="36"/>
        <v>4.9334490740740741E-2</v>
      </c>
      <c r="N140" s="178">
        <v>3.8</v>
      </c>
      <c r="O140" s="178">
        <v>8</v>
      </c>
      <c r="P140" s="178">
        <v>8.5</v>
      </c>
      <c r="Q140" s="178">
        <v>8.5</v>
      </c>
      <c r="R140" s="185">
        <f t="shared" si="37"/>
        <v>0.33449074074074076</v>
      </c>
      <c r="S140" s="178">
        <f t="shared" si="34"/>
        <v>23.799999999999997</v>
      </c>
      <c r="T140" s="179" t="s">
        <v>374</v>
      </c>
      <c r="U140" s="180" t="s">
        <v>197</v>
      </c>
      <c r="V140" s="181" t="s">
        <v>198</v>
      </c>
      <c r="W140" s="181">
        <v>0</v>
      </c>
      <c r="X140" s="173" t="s">
        <v>297</v>
      </c>
      <c r="Y140" s="182" t="e">
        <f>(ROUND((#REF!/R140),0))*F140</f>
        <v>#REF!</v>
      </c>
      <c r="Z140" s="182" t="e">
        <f>(ROUND(#REF!/R140,0))*F140</f>
        <v>#REF!</v>
      </c>
      <c r="AA140" s="182" t="e">
        <f>(ROUND(#REF!/R140,0))*F140</f>
        <v>#REF!</v>
      </c>
      <c r="AB140" s="182" t="e">
        <f>(ROUND(#REF!/R140,0))*F140</f>
        <v>#REF!</v>
      </c>
      <c r="AC140" s="192"/>
      <c r="AD140" s="192" t="s">
        <v>826</v>
      </c>
      <c r="AE140" s="182"/>
      <c r="AF140" s="182"/>
      <c r="AG140" s="315" t="s">
        <v>366</v>
      </c>
      <c r="AH140" s="315" t="s">
        <v>366</v>
      </c>
      <c r="AI140" s="174" t="s">
        <v>379</v>
      </c>
      <c r="AJ140" s="180" t="s">
        <v>200</v>
      </c>
      <c r="AK140" s="183">
        <v>48</v>
      </c>
      <c r="AL140" s="183">
        <v>125</v>
      </c>
      <c r="AM140" s="459">
        <v>1</v>
      </c>
      <c r="AN140" s="283">
        <f t="shared" si="31"/>
        <v>8</v>
      </c>
      <c r="AO140" s="283">
        <f t="shared" si="32"/>
        <v>3</v>
      </c>
      <c r="AP140" s="283">
        <f t="shared" si="32"/>
        <v>4.25</v>
      </c>
      <c r="AQ140" s="185">
        <f t="shared" si="38"/>
        <v>5.9027777777777776E-2</v>
      </c>
      <c r="AR140" s="283">
        <f t="shared" si="33"/>
        <v>3.9899999999999998</v>
      </c>
      <c r="AS140" s="180" t="s">
        <v>201</v>
      </c>
      <c r="AT140" s="183">
        <v>4</v>
      </c>
      <c r="AU140" s="177" t="s">
        <v>252</v>
      </c>
      <c r="AV140" s="180" t="s">
        <v>207</v>
      </c>
      <c r="AW140" s="185" t="s">
        <v>1369</v>
      </c>
      <c r="AX140" s="185" t="s">
        <v>1369</v>
      </c>
      <c r="AY140" s="469"/>
      <c r="AZ140" s="469"/>
      <c r="BA140" s="187"/>
      <c r="BB140" s="187"/>
      <c r="BC140" s="187"/>
      <c r="BD140" s="187"/>
      <c r="BE140" s="187"/>
      <c r="BF140" s="187"/>
      <c r="BG140" s="187"/>
      <c r="BH140" s="187"/>
      <c r="BI140" s="187"/>
      <c r="BJ140" s="187"/>
      <c r="BK140" s="193"/>
      <c r="BL140" s="194"/>
      <c r="BM140" s="195"/>
      <c r="BN140" s="187"/>
      <c r="BO140" s="187"/>
      <c r="BP140" s="187"/>
      <c r="BQ140" s="187"/>
      <c r="BR140" s="187"/>
      <c r="BS140" s="187"/>
      <c r="BT140" s="189"/>
    </row>
    <row r="141" spans="1:72" s="188" customFormat="1" ht="60.75" customHeight="1">
      <c r="A141" s="176"/>
      <c r="B141" s="176" t="s">
        <v>193</v>
      </c>
      <c r="C141" s="379" t="s">
        <v>288</v>
      </c>
      <c r="D141" s="457" t="s">
        <v>956</v>
      </c>
      <c r="E141" s="191" t="s">
        <v>955</v>
      </c>
      <c r="F141" s="184">
        <v>4</v>
      </c>
      <c r="G141" s="465">
        <v>812257014156</v>
      </c>
      <c r="H141" s="465"/>
      <c r="I141" s="173" t="s">
        <v>240</v>
      </c>
      <c r="J141" s="178">
        <v>15</v>
      </c>
      <c r="K141" s="178">
        <v>4</v>
      </c>
      <c r="L141" s="178">
        <v>14</v>
      </c>
      <c r="M141" s="185">
        <f t="shared" si="36"/>
        <v>0.4861111111111111</v>
      </c>
      <c r="N141" s="178">
        <v>3.5</v>
      </c>
      <c r="O141" s="178">
        <v>17.25</v>
      </c>
      <c r="P141" s="178">
        <v>15.75</v>
      </c>
      <c r="Q141" s="178">
        <v>14.5</v>
      </c>
      <c r="R141" s="185">
        <f t="shared" si="37"/>
        <v>2.27978515625</v>
      </c>
      <c r="S141" s="178">
        <f t="shared" si="34"/>
        <v>15</v>
      </c>
      <c r="T141" s="179">
        <v>9011800000</v>
      </c>
      <c r="U141" s="180" t="s">
        <v>197</v>
      </c>
      <c r="V141" s="181" t="s">
        <v>198</v>
      </c>
      <c r="W141" s="181">
        <v>6.5000000000000002E-2</v>
      </c>
      <c r="X141" s="173" t="s">
        <v>199</v>
      </c>
      <c r="Y141" s="182" t="e">
        <f>(ROUND((#REF!/R141),0))*F141</f>
        <v>#REF!</v>
      </c>
      <c r="Z141" s="182" t="e">
        <f>(ROUND(#REF!/R141,0))*F141</f>
        <v>#REF!</v>
      </c>
      <c r="AA141" s="182" t="e">
        <f>(ROUND(#REF!/R141,0))*F141</f>
        <v>#REF!</v>
      </c>
      <c r="AB141" s="182" t="e">
        <f>(ROUND(#REF!/R141,0))*F141</f>
        <v>#REF!</v>
      </c>
      <c r="AC141" s="192"/>
      <c r="AD141" s="192" t="s">
        <v>826</v>
      </c>
      <c r="AE141" s="182"/>
      <c r="AF141" s="182"/>
      <c r="AG141" s="186" t="s">
        <v>957</v>
      </c>
      <c r="AH141" s="174" t="s">
        <v>416</v>
      </c>
      <c r="AI141" s="174" t="s">
        <v>958</v>
      </c>
      <c r="AJ141" s="180" t="s">
        <v>200</v>
      </c>
      <c r="AK141" s="183">
        <v>48</v>
      </c>
      <c r="AL141" s="183">
        <v>125</v>
      </c>
      <c r="AM141" s="459">
        <v>1</v>
      </c>
      <c r="AN141" s="283">
        <f t="shared" si="31"/>
        <v>15.25</v>
      </c>
      <c r="AO141" s="283">
        <f t="shared" si="32"/>
        <v>4.25</v>
      </c>
      <c r="AP141" s="283">
        <f t="shared" si="32"/>
        <v>14.25</v>
      </c>
      <c r="AQ141" s="185">
        <f t="shared" si="38"/>
        <v>0.53447808159722221</v>
      </c>
      <c r="AR141" s="283">
        <f t="shared" si="33"/>
        <v>3.6750000000000003</v>
      </c>
      <c r="AS141" s="180" t="s">
        <v>201</v>
      </c>
      <c r="AT141" s="428">
        <v>2</v>
      </c>
      <c r="AU141" s="282" t="s">
        <v>234</v>
      </c>
      <c r="AV141" s="282" t="s">
        <v>207</v>
      </c>
      <c r="AW141" s="180"/>
      <c r="AX141" s="298" t="s">
        <v>1382</v>
      </c>
      <c r="AY141" s="469"/>
      <c r="AZ141" s="469"/>
      <c r="BA141" s="187"/>
      <c r="BB141" s="187"/>
      <c r="BC141" s="187"/>
      <c r="BD141" s="187"/>
      <c r="BE141" s="187"/>
      <c r="BF141" s="187"/>
      <c r="BG141" s="187"/>
      <c r="BH141" s="187"/>
      <c r="BI141" s="187"/>
      <c r="BJ141" s="187"/>
      <c r="BK141" s="193"/>
      <c r="BL141" s="194"/>
      <c r="BM141" s="195"/>
      <c r="BN141" s="187"/>
      <c r="BO141" s="187"/>
      <c r="BP141" s="187"/>
      <c r="BQ141" s="187"/>
      <c r="BR141" s="187"/>
      <c r="BS141" s="187"/>
      <c r="BT141" s="189"/>
    </row>
    <row r="142" spans="1:72" s="188" customFormat="1" ht="60.75" customHeight="1">
      <c r="A142" s="176"/>
      <c r="B142" s="176" t="s">
        <v>193</v>
      </c>
      <c r="C142" s="379" t="s">
        <v>194</v>
      </c>
      <c r="D142" s="457" t="s">
        <v>756</v>
      </c>
      <c r="E142" s="191" t="s">
        <v>802</v>
      </c>
      <c r="F142" s="184">
        <v>6</v>
      </c>
      <c r="G142" s="313">
        <v>812257014118</v>
      </c>
      <c r="H142" s="313"/>
      <c r="I142" s="173" t="s">
        <v>211</v>
      </c>
      <c r="J142" s="178">
        <v>6.5</v>
      </c>
      <c r="K142" s="178">
        <v>3</v>
      </c>
      <c r="L142" s="178">
        <v>9.5</v>
      </c>
      <c r="M142" s="185">
        <f t="shared" si="36"/>
        <v>0.1072048611111111</v>
      </c>
      <c r="N142" s="178">
        <v>0.45</v>
      </c>
      <c r="O142" s="178">
        <v>13.5</v>
      </c>
      <c r="P142" s="178">
        <v>10.5</v>
      </c>
      <c r="Q142" s="178">
        <v>9.5</v>
      </c>
      <c r="R142" s="185">
        <f t="shared" si="37"/>
        <v>0.779296875</v>
      </c>
      <c r="S142" s="178">
        <f t="shared" si="34"/>
        <v>3.7</v>
      </c>
      <c r="T142" s="179">
        <v>9005100080</v>
      </c>
      <c r="U142" s="180" t="s">
        <v>197</v>
      </c>
      <c r="V142" s="181" t="s">
        <v>198</v>
      </c>
      <c r="W142" s="181">
        <v>0.08</v>
      </c>
      <c r="X142" s="173" t="s">
        <v>199</v>
      </c>
      <c r="Y142" s="182" t="e">
        <f>(ROUND((#REF!/R142),0))*F142</f>
        <v>#REF!</v>
      </c>
      <c r="Z142" s="182" t="e">
        <f>(ROUND(#REF!/R142,0))*F142</f>
        <v>#REF!</v>
      </c>
      <c r="AA142" s="182" t="e">
        <f>(ROUND(#REF!/R142,0))*F142</f>
        <v>#REF!</v>
      </c>
      <c r="AB142" s="182" t="e">
        <f>(ROUND(#REF!/R142,0))*F142</f>
        <v>#REF!</v>
      </c>
      <c r="AC142" s="192"/>
      <c r="AD142" s="192" t="s">
        <v>826</v>
      </c>
      <c r="AE142" s="182"/>
      <c r="AF142" s="182"/>
      <c r="AG142" s="186" t="s">
        <v>803</v>
      </c>
      <c r="AH142" s="174" t="s">
        <v>416</v>
      </c>
      <c r="AI142" s="174" t="s">
        <v>640</v>
      </c>
      <c r="AJ142" s="180" t="s">
        <v>200</v>
      </c>
      <c r="AK142" s="183">
        <v>48</v>
      </c>
      <c r="AL142" s="183">
        <v>125</v>
      </c>
      <c r="AM142" s="459">
        <v>1</v>
      </c>
      <c r="AN142" s="283">
        <f t="shared" si="31"/>
        <v>6.75</v>
      </c>
      <c r="AO142" s="283">
        <f t="shared" si="32"/>
        <v>3.25</v>
      </c>
      <c r="AP142" s="283">
        <f t="shared" si="32"/>
        <v>9.75</v>
      </c>
      <c r="AQ142" s="185">
        <f t="shared" si="38"/>
        <v>0.123779296875</v>
      </c>
      <c r="AR142" s="283">
        <f t="shared" si="33"/>
        <v>0.47250000000000003</v>
      </c>
      <c r="AS142" s="180" t="s">
        <v>207</v>
      </c>
      <c r="AT142" s="183"/>
      <c r="AU142" s="177"/>
      <c r="AV142" s="180" t="s">
        <v>207</v>
      </c>
      <c r="AW142" s="180"/>
      <c r="AX142" s="298" t="s">
        <v>1108</v>
      </c>
      <c r="AY142" s="180"/>
      <c r="AZ142" s="180"/>
      <c r="BA142" s="316"/>
      <c r="BB142" s="316"/>
      <c r="BC142" s="316"/>
      <c r="BD142" s="316"/>
      <c r="BE142" s="316"/>
      <c r="BF142" s="316"/>
      <c r="BG142" s="316"/>
      <c r="BH142" s="187"/>
      <c r="BI142" s="187"/>
      <c r="BJ142" s="187"/>
      <c r="BK142" s="193"/>
      <c r="BL142" s="194"/>
      <c r="BM142" s="195"/>
      <c r="BN142" s="187"/>
      <c r="BO142" s="187"/>
      <c r="BP142" s="187"/>
      <c r="BQ142" s="187"/>
      <c r="BR142" s="187"/>
      <c r="BS142" s="187"/>
      <c r="BT142" s="189"/>
    </row>
    <row r="143" spans="1:72" s="188" customFormat="1" ht="47.25" customHeight="1">
      <c r="A143" s="176"/>
      <c r="B143" s="176" t="s">
        <v>193</v>
      </c>
      <c r="C143" s="379" t="s">
        <v>288</v>
      </c>
      <c r="D143" s="457" t="s">
        <v>804</v>
      </c>
      <c r="E143" s="191" t="s">
        <v>805</v>
      </c>
      <c r="F143" s="184">
        <v>6</v>
      </c>
      <c r="G143" s="313">
        <v>812257014071</v>
      </c>
      <c r="H143" s="313"/>
      <c r="I143" s="173" t="s">
        <v>729</v>
      </c>
      <c r="J143" s="178">
        <v>7.75</v>
      </c>
      <c r="K143" s="178">
        <v>3.5</v>
      </c>
      <c r="L143" s="178">
        <v>12</v>
      </c>
      <c r="M143" s="185">
        <f t="shared" si="36"/>
        <v>0.18836805555555555</v>
      </c>
      <c r="N143" s="178">
        <v>1</v>
      </c>
      <c r="O143" s="178">
        <v>16</v>
      </c>
      <c r="P143" s="178">
        <v>11</v>
      </c>
      <c r="Q143" s="178">
        <v>12.5</v>
      </c>
      <c r="R143" s="185">
        <f t="shared" si="37"/>
        <v>1.2731481481481481</v>
      </c>
      <c r="S143" s="178">
        <f t="shared" si="34"/>
        <v>7</v>
      </c>
      <c r="T143" s="179">
        <v>9011800000</v>
      </c>
      <c r="U143" s="180" t="s">
        <v>197</v>
      </c>
      <c r="V143" s="181" t="s">
        <v>198</v>
      </c>
      <c r="W143" s="181">
        <v>6.5000000000000002E-2</v>
      </c>
      <c r="X143" s="173" t="s">
        <v>199</v>
      </c>
      <c r="Y143" s="182" t="e">
        <f>(ROUND((#REF!/R143),0))*F143</f>
        <v>#REF!</v>
      </c>
      <c r="Z143" s="182" t="e">
        <f>(ROUND(#REF!/R143,0))*F143</f>
        <v>#REF!</v>
      </c>
      <c r="AA143" s="182" t="e">
        <f>(ROUND(#REF!/R143,0))*F143</f>
        <v>#REF!</v>
      </c>
      <c r="AB143" s="182" t="e">
        <f>(ROUND(#REF!/R143,0))*F143</f>
        <v>#REF!</v>
      </c>
      <c r="AC143" s="192"/>
      <c r="AD143" s="192" t="s">
        <v>826</v>
      </c>
      <c r="AE143" s="182"/>
      <c r="AF143" s="182"/>
      <c r="AG143" s="186" t="s">
        <v>806</v>
      </c>
      <c r="AH143" s="174" t="s">
        <v>416</v>
      </c>
      <c r="AI143" s="174" t="s">
        <v>495</v>
      </c>
      <c r="AJ143" s="180" t="s">
        <v>200</v>
      </c>
      <c r="AK143" s="183">
        <v>48</v>
      </c>
      <c r="AL143" s="183">
        <v>125</v>
      </c>
      <c r="AM143" s="459">
        <v>1</v>
      </c>
      <c r="AN143" s="283">
        <f t="shared" si="31"/>
        <v>8</v>
      </c>
      <c r="AO143" s="283">
        <f t="shared" si="32"/>
        <v>3.75</v>
      </c>
      <c r="AP143" s="283">
        <f t="shared" si="32"/>
        <v>12.25</v>
      </c>
      <c r="AQ143" s="185">
        <f t="shared" si="38"/>
        <v>0.2126736111111111</v>
      </c>
      <c r="AR143" s="283">
        <f t="shared" si="33"/>
        <v>1.05</v>
      </c>
      <c r="AS143" s="180" t="s">
        <v>207</v>
      </c>
      <c r="AT143" s="183"/>
      <c r="AU143" s="177"/>
      <c r="AV143" s="180" t="s">
        <v>207</v>
      </c>
      <c r="AW143" s="185" t="s">
        <v>1369</v>
      </c>
      <c r="AX143" s="185" t="s">
        <v>1369</v>
      </c>
      <c r="AY143" s="180"/>
      <c r="AZ143" s="180"/>
      <c r="BA143" s="316"/>
      <c r="BB143" s="316"/>
      <c r="BC143" s="316"/>
      <c r="BD143" s="316"/>
      <c r="BE143" s="316"/>
      <c r="BF143" s="316"/>
      <c r="BG143" s="316"/>
      <c r="BH143" s="187"/>
      <c r="BI143" s="187"/>
      <c r="BJ143" s="187"/>
      <c r="BK143" s="193"/>
      <c r="BL143" s="194"/>
      <c r="BM143" s="195"/>
      <c r="BN143" s="187"/>
      <c r="BO143" s="187"/>
      <c r="BP143" s="187"/>
      <c r="BQ143" s="187"/>
      <c r="BR143" s="187"/>
      <c r="BS143" s="187"/>
      <c r="BT143" s="189"/>
    </row>
    <row r="144" spans="1:72" s="188" customFormat="1" ht="47.25" customHeight="1">
      <c r="A144" s="176"/>
      <c r="B144" s="176" t="s">
        <v>193</v>
      </c>
      <c r="C144" s="379" t="s">
        <v>1134</v>
      </c>
      <c r="D144" s="457" t="s">
        <v>1132</v>
      </c>
      <c r="E144" s="191" t="s">
        <v>1133</v>
      </c>
      <c r="F144" s="184">
        <v>3</v>
      </c>
      <c r="G144" s="313">
        <v>811803032965</v>
      </c>
      <c r="H144" s="313"/>
      <c r="I144" s="173" t="s">
        <v>195</v>
      </c>
      <c r="J144" s="178">
        <v>24</v>
      </c>
      <c r="K144" s="178">
        <v>6.75</v>
      </c>
      <c r="L144" s="178">
        <v>14</v>
      </c>
      <c r="M144" s="185">
        <f t="shared" si="36"/>
        <v>1.3125</v>
      </c>
      <c r="N144" s="178">
        <v>8</v>
      </c>
      <c r="O144" s="178">
        <v>24.5</v>
      </c>
      <c r="P144" s="178">
        <v>18</v>
      </c>
      <c r="Q144" s="178">
        <v>15</v>
      </c>
      <c r="R144" s="185">
        <f t="shared" si="37"/>
        <v>3.828125</v>
      </c>
      <c r="S144" s="178">
        <v>26.8</v>
      </c>
      <c r="T144" s="179"/>
      <c r="U144" s="180" t="s">
        <v>197</v>
      </c>
      <c r="V144" s="181" t="s">
        <v>198</v>
      </c>
      <c r="W144" s="181"/>
      <c r="X144" s="173"/>
      <c r="Y144" s="182" t="e">
        <f>(ROUND((#REF!/R144),0))*F144</f>
        <v>#REF!</v>
      </c>
      <c r="Z144" s="182" t="e">
        <f>(ROUND(#REF!/R144,0))*F144</f>
        <v>#REF!</v>
      </c>
      <c r="AA144" s="182" t="e">
        <f>(ROUND(#REF!/R144,0))*F144</f>
        <v>#REF!</v>
      </c>
      <c r="AB144" s="182" t="e">
        <f>(ROUND(#REF!/R144,0))*F144</f>
        <v>#REF!</v>
      </c>
      <c r="AC144" s="192"/>
      <c r="AD144" s="192"/>
      <c r="AE144" s="182"/>
      <c r="AF144" s="182"/>
      <c r="AG144" s="186" t="s">
        <v>1135</v>
      </c>
      <c r="AH144" s="174"/>
      <c r="AI144" s="174"/>
      <c r="AJ144" s="180" t="s">
        <v>200</v>
      </c>
      <c r="AK144" s="183"/>
      <c r="AL144" s="183"/>
      <c r="AM144" s="459"/>
      <c r="AN144" s="283">
        <f t="shared" si="31"/>
        <v>24.25</v>
      </c>
      <c r="AO144" s="283">
        <f t="shared" si="32"/>
        <v>7</v>
      </c>
      <c r="AP144" s="283">
        <f t="shared" si="32"/>
        <v>14.25</v>
      </c>
      <c r="AQ144" s="185">
        <f t="shared" si="38"/>
        <v>1.3998480902777777</v>
      </c>
      <c r="AR144" s="283">
        <f t="shared" si="33"/>
        <v>8.4</v>
      </c>
      <c r="AS144" s="180" t="s">
        <v>201</v>
      </c>
      <c r="AT144" s="183">
        <v>2</v>
      </c>
      <c r="AU144" s="177" t="s">
        <v>234</v>
      </c>
      <c r="AV144" s="180" t="s">
        <v>207</v>
      </c>
      <c r="AW144" s="180"/>
      <c r="AX144" s="298" t="s">
        <v>1136</v>
      </c>
      <c r="AY144" s="180"/>
      <c r="AZ144" s="180"/>
      <c r="BA144" s="316"/>
      <c r="BB144" s="316"/>
      <c r="BC144" s="316"/>
      <c r="BD144" s="316"/>
      <c r="BE144" s="316"/>
      <c r="BF144" s="316"/>
      <c r="BG144" s="316"/>
      <c r="BH144" s="187"/>
      <c r="BI144" s="187"/>
      <c r="BJ144" s="187"/>
      <c r="BK144" s="193"/>
      <c r="BL144" s="194"/>
      <c r="BM144" s="195"/>
      <c r="BN144" s="187"/>
      <c r="BO144" s="187"/>
      <c r="BP144" s="187"/>
      <c r="BQ144" s="187"/>
      <c r="BR144" s="187"/>
      <c r="BS144" s="187"/>
      <c r="BT144" s="189"/>
    </row>
    <row r="145" spans="1:72" s="188" customFormat="1" ht="47.25" customHeight="1">
      <c r="A145" s="176"/>
      <c r="B145" s="176" t="s">
        <v>5</v>
      </c>
      <c r="C145" s="379" t="s">
        <v>288</v>
      </c>
      <c r="D145" s="457" t="s">
        <v>22</v>
      </c>
      <c r="E145" s="191" t="s">
        <v>380</v>
      </c>
      <c r="F145" s="502">
        <v>1</v>
      </c>
      <c r="G145" s="465">
        <v>812257013258</v>
      </c>
      <c r="H145" s="465"/>
      <c r="I145" s="282" t="s">
        <v>240</v>
      </c>
      <c r="J145" s="178">
        <v>29.5</v>
      </c>
      <c r="K145" s="178">
        <v>5.25</v>
      </c>
      <c r="L145" s="178">
        <v>13.5</v>
      </c>
      <c r="M145" s="185">
        <f t="shared" si="36"/>
        <v>1.2099609375</v>
      </c>
      <c r="N145" s="178">
        <v>10.4</v>
      </c>
      <c r="O145" s="178">
        <v>30</v>
      </c>
      <c r="P145" s="178">
        <v>5.75</v>
      </c>
      <c r="Q145" s="178">
        <v>14.5</v>
      </c>
      <c r="R145" s="185">
        <f t="shared" si="37"/>
        <v>1.4474826388888888</v>
      </c>
      <c r="S145" s="178">
        <f t="shared" si="34"/>
        <v>11.4</v>
      </c>
      <c r="T145" s="179">
        <v>9011800000</v>
      </c>
      <c r="U145" s="180" t="s">
        <v>197</v>
      </c>
      <c r="V145" s="181" t="s">
        <v>198</v>
      </c>
      <c r="W145" s="181">
        <v>6.5000000000000002E-2</v>
      </c>
      <c r="X145" s="173" t="s">
        <v>199</v>
      </c>
      <c r="Y145" s="182" t="e">
        <f>(ROUND((#REF!/R145),0))*F145</f>
        <v>#REF!</v>
      </c>
      <c r="Z145" s="182" t="e">
        <f>(ROUND(#REF!/R145,0))*F145</f>
        <v>#REF!</v>
      </c>
      <c r="AA145" s="182" t="e">
        <f>(ROUND(#REF!/R145,0))*F145</f>
        <v>#REF!</v>
      </c>
      <c r="AB145" s="182" t="e">
        <f>(ROUND(#REF!/R145,0))*F145</f>
        <v>#REF!</v>
      </c>
      <c r="AC145" s="192"/>
      <c r="AD145" s="192" t="s">
        <v>826</v>
      </c>
      <c r="AE145" s="182"/>
      <c r="AF145" s="182"/>
      <c r="AG145" s="315" t="s">
        <v>381</v>
      </c>
      <c r="AH145" s="315" t="s">
        <v>381</v>
      </c>
      <c r="AI145" s="174" t="s">
        <v>382</v>
      </c>
      <c r="AJ145" s="180" t="s">
        <v>200</v>
      </c>
      <c r="AK145" s="183">
        <v>48</v>
      </c>
      <c r="AL145" s="183">
        <v>125</v>
      </c>
      <c r="AM145" s="459">
        <v>1</v>
      </c>
      <c r="AN145" s="283">
        <f t="shared" si="31"/>
        <v>29.75</v>
      </c>
      <c r="AO145" s="283">
        <f t="shared" si="32"/>
        <v>5.5</v>
      </c>
      <c r="AP145" s="283">
        <f t="shared" si="32"/>
        <v>13.75</v>
      </c>
      <c r="AQ145" s="185">
        <f t="shared" si="38"/>
        <v>1.3019929108796295</v>
      </c>
      <c r="AR145" s="283">
        <f t="shared" si="33"/>
        <v>10.920000000000002</v>
      </c>
      <c r="AS145" s="180" t="s">
        <v>201</v>
      </c>
      <c r="AT145" s="428">
        <v>1</v>
      </c>
      <c r="AU145" s="177" t="s">
        <v>1372</v>
      </c>
      <c r="AV145" s="180" t="s">
        <v>201</v>
      </c>
      <c r="AW145" s="180"/>
      <c r="AX145" s="298" t="s">
        <v>1109</v>
      </c>
      <c r="AY145" s="180"/>
      <c r="AZ145" s="180"/>
      <c r="BA145" s="316"/>
      <c r="BB145" s="316"/>
      <c r="BC145" s="316"/>
      <c r="BD145" s="316"/>
      <c r="BE145" s="316"/>
      <c r="BF145" s="316"/>
      <c r="BG145" s="316"/>
      <c r="BH145" s="187"/>
      <c r="BI145" s="187"/>
      <c r="BJ145" s="187"/>
      <c r="BK145" s="193"/>
      <c r="BL145" s="194"/>
      <c r="BM145" s="195"/>
      <c r="BN145" s="187"/>
      <c r="BO145" s="187"/>
      <c r="BP145" s="187"/>
      <c r="BQ145" s="187"/>
      <c r="BR145" s="187"/>
      <c r="BS145" s="187"/>
      <c r="BT145" s="189"/>
    </row>
    <row r="146" spans="1:72" s="188" customFormat="1" ht="60.75" customHeight="1">
      <c r="A146" s="314"/>
      <c r="B146" s="176" t="s">
        <v>5</v>
      </c>
      <c r="C146" s="379" t="s">
        <v>194</v>
      </c>
      <c r="D146" s="477" t="s">
        <v>17</v>
      </c>
      <c r="E146" s="464" t="s">
        <v>18</v>
      </c>
      <c r="F146" s="184">
        <v>5</v>
      </c>
      <c r="G146" s="465">
        <v>812257013609</v>
      </c>
      <c r="H146" s="465"/>
      <c r="I146" s="282" t="s">
        <v>195</v>
      </c>
      <c r="J146" s="283">
        <v>29</v>
      </c>
      <c r="K146" s="283">
        <v>4.25</v>
      </c>
      <c r="L146" s="283">
        <v>8.75</v>
      </c>
      <c r="M146" s="185">
        <f t="shared" si="36"/>
        <v>0.62409577546296291</v>
      </c>
      <c r="N146" s="283">
        <v>4.2</v>
      </c>
      <c r="O146" s="178">
        <v>30</v>
      </c>
      <c r="P146" s="178">
        <v>22.5</v>
      </c>
      <c r="Q146" s="178">
        <v>10</v>
      </c>
      <c r="R146" s="185">
        <f t="shared" si="37"/>
        <v>3.90625</v>
      </c>
      <c r="S146" s="178">
        <f t="shared" si="34"/>
        <v>22</v>
      </c>
      <c r="T146" s="179">
        <v>9005804000</v>
      </c>
      <c r="U146" s="180" t="s">
        <v>197</v>
      </c>
      <c r="V146" s="181" t="s">
        <v>198</v>
      </c>
      <c r="W146" s="181">
        <v>0.08</v>
      </c>
      <c r="X146" s="173" t="s">
        <v>199</v>
      </c>
      <c r="Y146" s="182" t="e">
        <f>(ROUND((#REF!/R146),0))*F146</f>
        <v>#REF!</v>
      </c>
      <c r="Z146" s="182" t="e">
        <f>(ROUND(#REF!/R146,0))*F146</f>
        <v>#REF!</v>
      </c>
      <c r="AA146" s="182" t="e">
        <f>(ROUND(#REF!/R146,0))*F146</f>
        <v>#REF!</v>
      </c>
      <c r="AB146" s="182" t="e">
        <f>(ROUND(#REF!/R146,0))*F146</f>
        <v>#REF!</v>
      </c>
      <c r="AC146" s="192"/>
      <c r="AD146" s="192" t="s">
        <v>826</v>
      </c>
      <c r="AE146" s="182"/>
      <c r="AF146" s="182"/>
      <c r="AG146" s="533" t="s">
        <v>896</v>
      </c>
      <c r="AH146" s="315" t="s">
        <v>384</v>
      </c>
      <c r="AI146" s="174" t="s">
        <v>647</v>
      </c>
      <c r="AJ146" s="180" t="s">
        <v>200</v>
      </c>
      <c r="AK146" s="183">
        <v>48</v>
      </c>
      <c r="AL146" s="183">
        <v>125</v>
      </c>
      <c r="AM146" s="459">
        <v>1</v>
      </c>
      <c r="AN146" s="283">
        <f t="shared" si="31"/>
        <v>29.25</v>
      </c>
      <c r="AO146" s="283">
        <f t="shared" si="32"/>
        <v>4.5</v>
      </c>
      <c r="AP146" s="283">
        <f t="shared" si="32"/>
        <v>9</v>
      </c>
      <c r="AQ146" s="185">
        <f t="shared" si="38"/>
        <v>0.685546875</v>
      </c>
      <c r="AR146" s="283">
        <f t="shared" si="33"/>
        <v>4.41</v>
      </c>
      <c r="AS146" s="180" t="s">
        <v>201</v>
      </c>
      <c r="AT146" s="428">
        <v>1</v>
      </c>
      <c r="AU146" s="177" t="s">
        <v>1372</v>
      </c>
      <c r="AV146" s="180" t="s">
        <v>201</v>
      </c>
      <c r="AW146" s="180"/>
      <c r="AX146" s="298" t="s">
        <v>1383</v>
      </c>
      <c r="AY146" s="534"/>
      <c r="AZ146" s="534"/>
      <c r="BA146" s="424"/>
      <c r="BB146" s="424"/>
      <c r="BC146" s="424"/>
      <c r="BD146" s="424"/>
      <c r="BE146" s="424"/>
      <c r="BF146" s="424"/>
      <c r="BG146" s="424"/>
      <c r="BH146" s="187"/>
      <c r="BI146" s="187"/>
      <c r="BJ146" s="187"/>
      <c r="BK146" s="193"/>
      <c r="BL146" s="194"/>
      <c r="BM146" s="195"/>
      <c r="BN146" s="187"/>
      <c r="BO146" s="187"/>
      <c r="BP146" s="187"/>
      <c r="BQ146" s="187"/>
      <c r="BR146" s="187"/>
      <c r="BS146" s="187"/>
      <c r="BT146" s="189"/>
    </row>
    <row r="147" spans="1:72" s="188" customFormat="1" ht="60.75" customHeight="1">
      <c r="A147" s="314"/>
      <c r="B147" s="176" t="s">
        <v>5</v>
      </c>
      <c r="C147" s="379" t="s">
        <v>194</v>
      </c>
      <c r="D147" s="457" t="s">
        <v>963</v>
      </c>
      <c r="E147" s="191" t="s">
        <v>1002</v>
      </c>
      <c r="F147" s="184">
        <v>4</v>
      </c>
      <c r="G147" s="175">
        <v>811803030930</v>
      </c>
      <c r="H147" s="175"/>
      <c r="I147" s="173" t="s">
        <v>195</v>
      </c>
      <c r="J147" s="283">
        <v>16.75</v>
      </c>
      <c r="K147" s="283">
        <v>3.75</v>
      </c>
      <c r="L147" s="283">
        <v>7.5</v>
      </c>
      <c r="M147" s="185">
        <f t="shared" si="36"/>
        <v>0.27262369791666669</v>
      </c>
      <c r="N147" s="283">
        <v>3.75</v>
      </c>
      <c r="O147" s="178">
        <v>17.25</v>
      </c>
      <c r="P147" s="178">
        <v>14.5</v>
      </c>
      <c r="Q147" s="178">
        <v>8</v>
      </c>
      <c r="R147" s="185">
        <f t="shared" si="37"/>
        <v>1.1579861111111112</v>
      </c>
      <c r="S147" s="178">
        <f>SUM(N147*F147)+1</f>
        <v>16</v>
      </c>
      <c r="T147" s="179">
        <v>9005804000</v>
      </c>
      <c r="U147" s="180" t="s">
        <v>197</v>
      </c>
      <c r="V147" s="181" t="s">
        <v>198</v>
      </c>
      <c r="W147" s="181">
        <v>0.08</v>
      </c>
      <c r="X147" s="173" t="s">
        <v>199</v>
      </c>
      <c r="Y147" s="182" t="e">
        <f>(ROUND((#REF!/R147),0))*F147</f>
        <v>#REF!</v>
      </c>
      <c r="Z147" s="182" t="e">
        <f>(ROUND(#REF!/R147,0))*F147</f>
        <v>#REF!</v>
      </c>
      <c r="AA147" s="182" t="e">
        <f>(ROUND(#REF!/R147,0))*F147</f>
        <v>#REF!</v>
      </c>
      <c r="AB147" s="182" t="e">
        <f>(ROUND(#REF!/R147,0))*F147</f>
        <v>#REF!</v>
      </c>
      <c r="AC147" s="192"/>
      <c r="AD147" s="192" t="s">
        <v>826</v>
      </c>
      <c r="AE147" s="182"/>
      <c r="AF147" s="182"/>
      <c r="AG147" s="315" t="s">
        <v>1003</v>
      </c>
      <c r="AH147" s="315" t="s">
        <v>384</v>
      </c>
      <c r="AI147" s="174" t="s">
        <v>1005</v>
      </c>
      <c r="AJ147" s="180" t="s">
        <v>200</v>
      </c>
      <c r="AK147" s="183">
        <v>48</v>
      </c>
      <c r="AL147" s="183">
        <v>125</v>
      </c>
      <c r="AM147" s="459">
        <v>1</v>
      </c>
      <c r="AN147" s="283">
        <f t="shared" si="31"/>
        <v>17</v>
      </c>
      <c r="AO147" s="283">
        <f t="shared" si="32"/>
        <v>4</v>
      </c>
      <c r="AP147" s="283">
        <f t="shared" si="32"/>
        <v>7.75</v>
      </c>
      <c r="AQ147" s="185">
        <f t="shared" si="38"/>
        <v>0.30497685185185186</v>
      </c>
      <c r="AR147" s="283">
        <f t="shared" si="33"/>
        <v>3.9375</v>
      </c>
      <c r="AS147" s="180" t="s">
        <v>207</v>
      </c>
      <c r="AT147" s="288"/>
      <c r="AU147" s="289"/>
      <c r="AV147" s="180" t="s">
        <v>207</v>
      </c>
      <c r="AW147" s="180"/>
      <c r="AX147" s="298" t="s">
        <v>1384</v>
      </c>
      <c r="AY147" s="469"/>
      <c r="AZ147" s="469"/>
      <c r="BA147" s="187"/>
      <c r="BB147" s="187"/>
      <c r="BC147" s="187"/>
      <c r="BD147" s="187"/>
      <c r="BE147" s="187"/>
      <c r="BF147" s="187"/>
      <c r="BG147" s="187"/>
      <c r="BH147" s="187"/>
      <c r="BI147" s="187"/>
      <c r="BJ147" s="187"/>
      <c r="BK147" s="193"/>
      <c r="BL147" s="194"/>
      <c r="BM147" s="195"/>
      <c r="BN147" s="187"/>
      <c r="BO147" s="187"/>
      <c r="BP147" s="187"/>
      <c r="BQ147" s="187"/>
      <c r="BR147" s="187"/>
      <c r="BS147" s="187"/>
      <c r="BT147" s="189"/>
    </row>
    <row r="148" spans="1:72" s="188" customFormat="1" ht="60.75" customHeight="1">
      <c r="A148" s="314"/>
      <c r="B148" s="176" t="s">
        <v>5</v>
      </c>
      <c r="C148" s="379" t="s">
        <v>194</v>
      </c>
      <c r="D148" s="457" t="s">
        <v>700</v>
      </c>
      <c r="E148" s="191" t="s">
        <v>490</v>
      </c>
      <c r="F148" s="184">
        <v>4</v>
      </c>
      <c r="G148" s="175">
        <v>812257017447</v>
      </c>
      <c r="H148" s="175"/>
      <c r="I148" s="173" t="s">
        <v>195</v>
      </c>
      <c r="J148" s="178">
        <v>29.25</v>
      </c>
      <c r="K148" s="178">
        <v>4.25</v>
      </c>
      <c r="L148" s="178">
        <v>9</v>
      </c>
      <c r="M148" s="185">
        <f t="shared" si="36"/>
        <v>0.6474609375</v>
      </c>
      <c r="N148" s="178">
        <v>4.5</v>
      </c>
      <c r="O148" s="178">
        <v>30</v>
      </c>
      <c r="P148" s="178">
        <v>22.5</v>
      </c>
      <c r="Q148" s="178">
        <v>10</v>
      </c>
      <c r="R148" s="185">
        <f t="shared" si="37"/>
        <v>3.90625</v>
      </c>
      <c r="S148" s="178">
        <f t="shared" si="34"/>
        <v>19</v>
      </c>
      <c r="T148" s="179">
        <v>9005804000</v>
      </c>
      <c r="U148" s="180" t="s">
        <v>197</v>
      </c>
      <c r="V148" s="181" t="s">
        <v>198</v>
      </c>
      <c r="W148" s="181">
        <v>0.08</v>
      </c>
      <c r="X148" s="173" t="s">
        <v>199</v>
      </c>
      <c r="Y148" s="182" t="e">
        <f>(ROUND((#REF!/R148),0))*F148</f>
        <v>#REF!</v>
      </c>
      <c r="Z148" s="182" t="e">
        <f>(ROUND(#REF!/R148,0))*F148</f>
        <v>#REF!</v>
      </c>
      <c r="AA148" s="182" t="e">
        <f>(ROUND(#REF!/R148,0))*F148</f>
        <v>#REF!</v>
      </c>
      <c r="AB148" s="182" t="e">
        <f>(ROUND(#REF!/R148,0))*F148</f>
        <v>#REF!</v>
      </c>
      <c r="AC148" s="192"/>
      <c r="AD148" s="192" t="s">
        <v>826</v>
      </c>
      <c r="AE148" s="182"/>
      <c r="AF148" s="182"/>
      <c r="AG148" s="315" t="s">
        <v>383</v>
      </c>
      <c r="AH148" s="315" t="s">
        <v>384</v>
      </c>
      <c r="AI148" s="174" t="s">
        <v>1004</v>
      </c>
      <c r="AJ148" s="180" t="s">
        <v>200</v>
      </c>
      <c r="AK148" s="183">
        <v>48</v>
      </c>
      <c r="AL148" s="183">
        <v>125</v>
      </c>
      <c r="AM148" s="459">
        <v>1</v>
      </c>
      <c r="AN148" s="283">
        <f t="shared" si="31"/>
        <v>29.5</v>
      </c>
      <c r="AO148" s="283">
        <f t="shared" si="32"/>
        <v>4.5</v>
      </c>
      <c r="AP148" s="283">
        <f t="shared" si="32"/>
        <v>9.25</v>
      </c>
      <c r="AQ148" s="185">
        <f t="shared" si="38"/>
        <v>0.71061197916666663</v>
      </c>
      <c r="AR148" s="283">
        <f t="shared" si="33"/>
        <v>4.7250000000000005</v>
      </c>
      <c r="AS148" s="180" t="s">
        <v>201</v>
      </c>
      <c r="AT148" s="428">
        <v>1</v>
      </c>
      <c r="AU148" s="177" t="s">
        <v>1372</v>
      </c>
      <c r="AV148" s="180" t="s">
        <v>201</v>
      </c>
      <c r="AW148" s="180"/>
      <c r="AX148" s="298" t="s">
        <v>1110</v>
      </c>
      <c r="AY148" s="469"/>
      <c r="AZ148" s="469"/>
      <c r="BA148" s="187"/>
      <c r="BB148" s="187"/>
      <c r="BC148" s="187"/>
      <c r="BD148" s="187"/>
      <c r="BE148" s="187"/>
      <c r="BF148" s="187"/>
      <c r="BG148" s="187"/>
      <c r="BH148" s="187"/>
      <c r="BI148" s="187"/>
      <c r="BJ148" s="187"/>
      <c r="BK148" s="193"/>
      <c r="BL148" s="194"/>
      <c r="BM148" s="195"/>
      <c r="BN148" s="187"/>
      <c r="BO148" s="187"/>
      <c r="BP148" s="187"/>
      <c r="BQ148" s="187"/>
      <c r="BR148" s="187"/>
      <c r="BS148" s="187"/>
      <c r="BT148" s="189"/>
    </row>
    <row r="149" spans="1:72" s="188" customFormat="1" ht="60.75" customHeight="1">
      <c r="A149" s="176"/>
      <c r="B149" s="176" t="s">
        <v>5</v>
      </c>
      <c r="C149" s="379" t="s">
        <v>194</v>
      </c>
      <c r="D149" s="477" t="s">
        <v>1487</v>
      </c>
      <c r="E149" s="464" t="s">
        <v>1488</v>
      </c>
      <c r="F149" s="184">
        <v>3</v>
      </c>
      <c r="G149" s="465">
        <v>811803030138</v>
      </c>
      <c r="H149" s="465"/>
      <c r="I149" s="282" t="s">
        <v>240</v>
      </c>
      <c r="J149" s="178">
        <v>15.5</v>
      </c>
      <c r="K149" s="178">
        <v>3.75</v>
      </c>
      <c r="L149" s="178">
        <v>11.75</v>
      </c>
      <c r="M149" s="185">
        <f t="shared" si="36"/>
        <v>0.3952365451388889</v>
      </c>
      <c r="N149" s="178">
        <v>1.85</v>
      </c>
      <c r="O149" s="178">
        <v>25.5</v>
      </c>
      <c r="P149" s="178">
        <v>18.25</v>
      </c>
      <c r="Q149" s="178">
        <v>12</v>
      </c>
      <c r="R149" s="185">
        <f t="shared" si="37"/>
        <v>3.2317708333333335</v>
      </c>
      <c r="S149" s="178">
        <f t="shared" si="34"/>
        <v>6.5500000000000007</v>
      </c>
      <c r="T149" s="179">
        <v>9005804000</v>
      </c>
      <c r="U149" s="180" t="s">
        <v>197</v>
      </c>
      <c r="V149" s="181" t="s">
        <v>198</v>
      </c>
      <c r="W149" s="181">
        <v>0.08</v>
      </c>
      <c r="X149" s="173" t="s">
        <v>199</v>
      </c>
      <c r="Y149" s="182" t="e">
        <f>(ROUND((#REF!/R149),0))*F149</f>
        <v>#REF!</v>
      </c>
      <c r="Z149" s="182" t="e">
        <f>(ROUND(#REF!/R149,0))*F149</f>
        <v>#REF!</v>
      </c>
      <c r="AA149" s="182" t="e">
        <f>(ROUND(#REF!/R149,0))*F149</f>
        <v>#REF!</v>
      </c>
      <c r="AB149" s="182" t="e">
        <f>(ROUND(#REF!/R149,0))*F149</f>
        <v>#REF!</v>
      </c>
      <c r="AC149" s="192"/>
      <c r="AD149" s="192" t="s">
        <v>826</v>
      </c>
      <c r="AE149" s="182"/>
      <c r="AF149" s="182"/>
      <c r="AG149" s="315" t="s">
        <v>897</v>
      </c>
      <c r="AH149" s="315" t="s">
        <v>301</v>
      </c>
      <c r="AI149" s="174" t="s">
        <v>648</v>
      </c>
      <c r="AJ149" s="180" t="s">
        <v>200</v>
      </c>
      <c r="AK149" s="183">
        <v>48</v>
      </c>
      <c r="AL149" s="183">
        <v>125</v>
      </c>
      <c r="AM149" s="459">
        <v>1</v>
      </c>
      <c r="AN149" s="283">
        <f t="shared" si="31"/>
        <v>15.75</v>
      </c>
      <c r="AO149" s="283">
        <f t="shared" si="32"/>
        <v>4</v>
      </c>
      <c r="AP149" s="283">
        <f t="shared" si="32"/>
        <v>12</v>
      </c>
      <c r="AQ149" s="185">
        <f t="shared" si="38"/>
        <v>0.4375</v>
      </c>
      <c r="AR149" s="283">
        <f t="shared" si="33"/>
        <v>1.9425000000000001</v>
      </c>
      <c r="AS149" s="180" t="s">
        <v>207</v>
      </c>
      <c r="AT149" s="288">
        <v>1</v>
      </c>
      <c r="AU149" s="177" t="s">
        <v>1372</v>
      </c>
      <c r="AV149" s="180" t="s">
        <v>201</v>
      </c>
      <c r="AW149" s="185" t="s">
        <v>1369</v>
      </c>
      <c r="AX149" s="185" t="s">
        <v>1369</v>
      </c>
      <c r="AY149" s="469"/>
      <c r="AZ149" s="469"/>
      <c r="BA149" s="187"/>
      <c r="BB149" s="187"/>
      <c r="BC149" s="187"/>
      <c r="BD149" s="187"/>
      <c r="BE149" s="187"/>
      <c r="BF149" s="187"/>
      <c r="BG149" s="187"/>
      <c r="BH149" s="187"/>
      <c r="BI149" s="187"/>
      <c r="BJ149" s="187"/>
      <c r="BK149" s="193"/>
      <c r="BL149" s="194"/>
      <c r="BM149" s="195"/>
      <c r="BN149" s="187"/>
      <c r="BO149" s="187"/>
      <c r="BP149" s="187"/>
      <c r="BQ149" s="187"/>
      <c r="BR149" s="187"/>
      <c r="BS149" s="187"/>
      <c r="BT149" s="189"/>
    </row>
    <row r="150" spans="1:72" s="188" customFormat="1" ht="60.75" customHeight="1">
      <c r="A150" s="176"/>
      <c r="B150" s="176" t="s">
        <v>5</v>
      </c>
      <c r="C150" s="379" t="s">
        <v>194</v>
      </c>
      <c r="D150" s="477" t="s">
        <v>16</v>
      </c>
      <c r="E150" s="464" t="s">
        <v>1488</v>
      </c>
      <c r="F150" s="184">
        <v>6</v>
      </c>
      <c r="G150" s="465">
        <v>812257013586</v>
      </c>
      <c r="H150" s="465"/>
      <c r="I150" s="282" t="s">
        <v>240</v>
      </c>
      <c r="J150" s="178">
        <v>15.5</v>
      </c>
      <c r="K150" s="178">
        <v>3.75</v>
      </c>
      <c r="L150" s="178">
        <v>11.75</v>
      </c>
      <c r="M150" s="185">
        <f t="shared" si="36"/>
        <v>0.3952365451388889</v>
      </c>
      <c r="N150" s="178">
        <v>1.85</v>
      </c>
      <c r="O150" s="178">
        <v>25.5</v>
      </c>
      <c r="P150" s="178">
        <v>18.25</v>
      </c>
      <c r="Q150" s="178">
        <v>12</v>
      </c>
      <c r="R150" s="185">
        <f t="shared" si="37"/>
        <v>3.2317708333333335</v>
      </c>
      <c r="S150" s="178">
        <f t="shared" ref="S150" si="39">SUM(N150*F150)+1</f>
        <v>12.100000000000001</v>
      </c>
      <c r="T150" s="179">
        <v>9005804000</v>
      </c>
      <c r="U150" s="180" t="s">
        <v>197</v>
      </c>
      <c r="V150" s="181" t="s">
        <v>198</v>
      </c>
      <c r="W150" s="181">
        <v>0.08</v>
      </c>
      <c r="X150" s="173" t="s">
        <v>199</v>
      </c>
      <c r="Y150" s="182" t="e">
        <f>(ROUND((#REF!/R150),0))*F150</f>
        <v>#REF!</v>
      </c>
      <c r="Z150" s="182" t="e">
        <f>(ROUND(#REF!/R150,0))*F150</f>
        <v>#REF!</v>
      </c>
      <c r="AA150" s="182" t="e">
        <f>(ROUND(#REF!/R150,0))*F150</f>
        <v>#REF!</v>
      </c>
      <c r="AB150" s="182" t="e">
        <f>(ROUND(#REF!/R150,0))*F150</f>
        <v>#REF!</v>
      </c>
      <c r="AC150" s="192"/>
      <c r="AD150" s="192" t="s">
        <v>826</v>
      </c>
      <c r="AE150" s="182"/>
      <c r="AF150" s="182"/>
      <c r="AG150" s="315" t="s">
        <v>897</v>
      </c>
      <c r="AH150" s="315" t="s">
        <v>301</v>
      </c>
      <c r="AI150" s="174" t="s">
        <v>648</v>
      </c>
      <c r="AJ150" s="180" t="s">
        <v>200</v>
      </c>
      <c r="AK150" s="183">
        <v>48</v>
      </c>
      <c r="AL150" s="183">
        <v>125</v>
      </c>
      <c r="AM150" s="459">
        <v>1</v>
      </c>
      <c r="AN150" s="283">
        <f t="shared" si="31"/>
        <v>15.75</v>
      </c>
      <c r="AO150" s="283">
        <f t="shared" si="32"/>
        <v>4</v>
      </c>
      <c r="AP150" s="283">
        <f t="shared" si="32"/>
        <v>12</v>
      </c>
      <c r="AQ150" s="185">
        <f t="shared" si="38"/>
        <v>0.4375</v>
      </c>
      <c r="AR150" s="283">
        <f t="shared" ref="AR150" si="40">SUM(N150*1.05)</f>
        <v>1.9425000000000001</v>
      </c>
      <c r="AS150" s="180" t="s">
        <v>207</v>
      </c>
      <c r="AT150" s="288"/>
      <c r="AU150" s="289"/>
      <c r="AV150" s="180" t="s">
        <v>207</v>
      </c>
      <c r="AW150" s="425"/>
      <c r="AX150" s="426" t="s">
        <v>1385</v>
      </c>
      <c r="AY150" s="469"/>
      <c r="AZ150" s="469"/>
      <c r="BA150" s="187"/>
      <c r="BB150" s="187"/>
      <c r="BC150" s="187"/>
      <c r="BD150" s="187"/>
      <c r="BE150" s="187"/>
      <c r="BF150" s="187"/>
      <c r="BG150" s="187"/>
      <c r="BH150" s="187"/>
      <c r="BI150" s="187"/>
      <c r="BJ150" s="187"/>
      <c r="BK150" s="193"/>
      <c r="BL150" s="194"/>
      <c r="BM150" s="195"/>
      <c r="BN150" s="187"/>
      <c r="BO150" s="187"/>
      <c r="BP150" s="187"/>
      <c r="BQ150" s="187"/>
      <c r="BR150" s="187"/>
      <c r="BS150" s="187"/>
      <c r="BT150" s="189"/>
    </row>
    <row r="151" spans="1:72" s="188" customFormat="1" ht="60.75" customHeight="1">
      <c r="A151" s="314"/>
      <c r="B151" s="176" t="s">
        <v>5</v>
      </c>
      <c r="C151" s="176" t="s">
        <v>194</v>
      </c>
      <c r="D151" s="284" t="s">
        <v>502</v>
      </c>
      <c r="E151" s="294" t="s">
        <v>1157</v>
      </c>
      <c r="F151" s="280">
        <v>4</v>
      </c>
      <c r="G151" s="175">
        <v>812257016068</v>
      </c>
      <c r="H151" s="175"/>
      <c r="I151" s="173" t="s">
        <v>195</v>
      </c>
      <c r="J151" s="283">
        <v>16.75</v>
      </c>
      <c r="K151" s="283">
        <v>4.75</v>
      </c>
      <c r="L151" s="283">
        <v>7.25</v>
      </c>
      <c r="M151" s="185">
        <f t="shared" si="36"/>
        <v>0.33381257233796297</v>
      </c>
      <c r="N151" s="283">
        <v>2.2000000000000002</v>
      </c>
      <c r="O151" s="283">
        <v>17.25</v>
      </c>
      <c r="P151" s="283">
        <v>19.5</v>
      </c>
      <c r="Q151" s="283">
        <v>7.75</v>
      </c>
      <c r="R151" s="185">
        <f t="shared" si="37"/>
        <v>1.5086263020833333</v>
      </c>
      <c r="S151" s="283">
        <v>8.8000000000000007</v>
      </c>
      <c r="T151" s="179" t="s">
        <v>321</v>
      </c>
      <c r="U151" s="180" t="s">
        <v>197</v>
      </c>
      <c r="V151" s="181" t="s">
        <v>198</v>
      </c>
      <c r="W151" s="181">
        <v>0.08</v>
      </c>
      <c r="X151" s="173" t="s">
        <v>199</v>
      </c>
      <c r="Y151" s="182" t="e">
        <f>(ROUND((#REF!/R151),0))*F151</f>
        <v>#REF!</v>
      </c>
      <c r="Z151" s="182" t="e">
        <f>(ROUND(#REF!/R151,0))*F151</f>
        <v>#REF!</v>
      </c>
      <c r="AA151" s="182" t="e">
        <f>(ROUND(#REF!/R151,0))*F151</f>
        <v>#REF!</v>
      </c>
      <c r="AB151" s="182" t="e">
        <f>(ROUND(#REF!/R151,0))*F151</f>
        <v>#REF!</v>
      </c>
      <c r="AC151" s="192"/>
      <c r="AD151" s="192" t="s">
        <v>826</v>
      </c>
      <c r="AE151" s="182"/>
      <c r="AF151" s="182"/>
      <c r="AG151" s="315" t="s">
        <v>501</v>
      </c>
      <c r="AH151" s="174" t="s">
        <v>416</v>
      </c>
      <c r="AI151" s="174" t="s">
        <v>654</v>
      </c>
      <c r="AJ151" s="180" t="s">
        <v>200</v>
      </c>
      <c r="AK151" s="183">
        <v>48</v>
      </c>
      <c r="AL151" s="183">
        <v>125</v>
      </c>
      <c r="AM151" s="459">
        <v>1</v>
      </c>
      <c r="AN151" s="283">
        <f t="shared" si="31"/>
        <v>17</v>
      </c>
      <c r="AO151" s="283">
        <f t="shared" si="32"/>
        <v>5</v>
      </c>
      <c r="AP151" s="283">
        <f t="shared" si="32"/>
        <v>7.5</v>
      </c>
      <c r="AQ151" s="185">
        <f t="shared" si="38"/>
        <v>0.3689236111111111</v>
      </c>
      <c r="AR151" s="283">
        <f t="shared" si="33"/>
        <v>2.3100000000000005</v>
      </c>
      <c r="AS151" s="180" t="s">
        <v>207</v>
      </c>
      <c r="AT151" s="183"/>
      <c r="AU151" s="177"/>
      <c r="AV151" s="180" t="s">
        <v>207</v>
      </c>
      <c r="AW151" s="180"/>
      <c r="AX151" s="298" t="s">
        <v>1111</v>
      </c>
      <c r="AY151" s="469"/>
      <c r="AZ151" s="469"/>
      <c r="BA151" s="187"/>
      <c r="BB151" s="187"/>
      <c r="BC151" s="187"/>
      <c r="BD151" s="187"/>
      <c r="BE151" s="187"/>
      <c r="BF151" s="187"/>
      <c r="BG151" s="187"/>
      <c r="BH151" s="187"/>
      <c r="BI151" s="187"/>
      <c r="BJ151" s="187"/>
      <c r="BK151" s="295"/>
      <c r="BL151" s="296"/>
      <c r="BM151" s="297"/>
      <c r="BN151" s="187"/>
      <c r="BO151" s="187"/>
      <c r="BP151" s="187"/>
      <c r="BQ151" s="187"/>
      <c r="BR151" s="187"/>
      <c r="BS151" s="187"/>
      <c r="BT151" s="189"/>
    </row>
    <row r="152" spans="1:72" s="188" customFormat="1" ht="60.75" customHeight="1">
      <c r="A152" s="314"/>
      <c r="B152" s="176" t="s">
        <v>5</v>
      </c>
      <c r="C152" s="379" t="s">
        <v>194</v>
      </c>
      <c r="D152" s="472" t="s">
        <v>20</v>
      </c>
      <c r="E152" s="473" t="s">
        <v>21</v>
      </c>
      <c r="F152" s="173">
        <v>1</v>
      </c>
      <c r="G152" s="175">
        <v>812257012619</v>
      </c>
      <c r="H152" s="175"/>
      <c r="I152" s="282" t="s">
        <v>195</v>
      </c>
      <c r="J152" s="178">
        <v>26.25</v>
      </c>
      <c r="K152" s="178">
        <v>6.25</v>
      </c>
      <c r="L152" s="178">
        <v>12.5</v>
      </c>
      <c r="M152" s="185">
        <f t="shared" si="36"/>
        <v>1.1867947048611112</v>
      </c>
      <c r="N152" s="178">
        <v>6.2</v>
      </c>
      <c r="O152" s="178">
        <v>26.75</v>
      </c>
      <c r="P152" s="178">
        <v>6.5</v>
      </c>
      <c r="Q152" s="178">
        <v>13</v>
      </c>
      <c r="R152" s="185">
        <f t="shared" si="37"/>
        <v>1.3080873842592593</v>
      </c>
      <c r="S152" s="178">
        <f t="shared" si="34"/>
        <v>7.2</v>
      </c>
      <c r="T152" s="179">
        <v>9005804000</v>
      </c>
      <c r="U152" s="180" t="s">
        <v>197</v>
      </c>
      <c r="V152" s="181" t="s">
        <v>198</v>
      </c>
      <c r="W152" s="181">
        <v>0.08</v>
      </c>
      <c r="X152" s="173" t="s">
        <v>297</v>
      </c>
      <c r="Y152" s="182" t="e">
        <f>(ROUND((#REF!/R152),0))*F152</f>
        <v>#REF!</v>
      </c>
      <c r="Z152" s="182" t="e">
        <f>(ROUND(#REF!/R152,0))*F152</f>
        <v>#REF!</v>
      </c>
      <c r="AA152" s="182" t="e">
        <f>(ROUND(#REF!/R152,0))*F152</f>
        <v>#REF!</v>
      </c>
      <c r="AB152" s="182" t="e">
        <f>(ROUND(#REF!/R152,0))*F152</f>
        <v>#REF!</v>
      </c>
      <c r="AC152" s="192"/>
      <c r="AD152" s="192" t="s">
        <v>826</v>
      </c>
      <c r="AE152" s="182"/>
      <c r="AF152" s="182"/>
      <c r="AG152" s="315" t="s">
        <v>386</v>
      </c>
      <c r="AH152" s="315" t="s">
        <v>387</v>
      </c>
      <c r="AI152" s="174" t="s">
        <v>639</v>
      </c>
      <c r="AJ152" s="180" t="s">
        <v>200</v>
      </c>
      <c r="AK152" s="183">
        <v>48</v>
      </c>
      <c r="AL152" s="183">
        <v>125</v>
      </c>
      <c r="AM152" s="459">
        <v>1</v>
      </c>
      <c r="AN152" s="283">
        <f t="shared" si="31"/>
        <v>26.5</v>
      </c>
      <c r="AO152" s="283">
        <f t="shared" ref="AO152:AP181" si="41">SUM(K152+0.25)</f>
        <v>6.5</v>
      </c>
      <c r="AP152" s="283">
        <f t="shared" si="41"/>
        <v>12.75</v>
      </c>
      <c r="AQ152" s="185">
        <f t="shared" si="38"/>
        <v>1.2709418402777777</v>
      </c>
      <c r="AR152" s="283">
        <f t="shared" si="33"/>
        <v>6.5100000000000007</v>
      </c>
      <c r="AS152" s="180" t="s">
        <v>207</v>
      </c>
      <c r="AT152" s="288"/>
      <c r="AU152" s="289"/>
      <c r="AV152" s="180" t="s">
        <v>207</v>
      </c>
      <c r="AW152" s="185" t="s">
        <v>1369</v>
      </c>
      <c r="AX152" s="185" t="s">
        <v>1369</v>
      </c>
      <c r="AY152" s="469"/>
      <c r="AZ152" s="469"/>
      <c r="BA152" s="187"/>
      <c r="BB152" s="187"/>
      <c r="BC152" s="187"/>
      <c r="BD152" s="187"/>
      <c r="BE152" s="187"/>
      <c r="BF152" s="187"/>
      <c r="BG152" s="187"/>
      <c r="BH152" s="187"/>
      <c r="BI152" s="187"/>
      <c r="BJ152" s="187"/>
      <c r="BK152" s="535"/>
      <c r="BL152" s="536"/>
      <c r="BM152" s="195"/>
      <c r="BN152" s="187"/>
      <c r="BO152" s="187"/>
      <c r="BP152" s="187"/>
      <c r="BQ152" s="187"/>
      <c r="BR152" s="187"/>
      <c r="BS152" s="187"/>
      <c r="BT152" s="189"/>
    </row>
    <row r="153" spans="1:72" s="188" customFormat="1" ht="60.75" customHeight="1">
      <c r="A153" s="314"/>
      <c r="B153" s="176" t="s">
        <v>5</v>
      </c>
      <c r="C153" s="379" t="s">
        <v>194</v>
      </c>
      <c r="D153" s="457" t="s">
        <v>626</v>
      </c>
      <c r="E153" s="191" t="s">
        <v>534</v>
      </c>
      <c r="F153" s="184">
        <v>4</v>
      </c>
      <c r="G153" s="175" t="s">
        <v>136</v>
      </c>
      <c r="H153" s="175" t="s">
        <v>136</v>
      </c>
      <c r="I153" s="173" t="s">
        <v>195</v>
      </c>
      <c r="J153" s="178">
        <v>27.5</v>
      </c>
      <c r="K153" s="178">
        <v>3.75</v>
      </c>
      <c r="L153" s="178">
        <v>11.75</v>
      </c>
      <c r="M153" s="185">
        <f t="shared" si="36"/>
        <v>0.70122612847222221</v>
      </c>
      <c r="N153" s="178">
        <v>3.75</v>
      </c>
      <c r="O153" s="178">
        <v>28</v>
      </c>
      <c r="P153" s="178">
        <v>15.5</v>
      </c>
      <c r="Q153" s="178">
        <v>12.25</v>
      </c>
      <c r="R153" s="185">
        <f t="shared" si="37"/>
        <v>3.0766782407407409</v>
      </c>
      <c r="S153" s="178">
        <f t="shared" si="34"/>
        <v>16</v>
      </c>
      <c r="T153" s="179">
        <v>9011800000</v>
      </c>
      <c r="U153" s="180" t="s">
        <v>197</v>
      </c>
      <c r="V153" s="181" t="s">
        <v>198</v>
      </c>
      <c r="W153" s="181">
        <v>0.08</v>
      </c>
      <c r="X153" s="180" t="s">
        <v>199</v>
      </c>
      <c r="Y153" s="182" t="e">
        <f>(ROUND((#REF!/R153),0))*F153</f>
        <v>#REF!</v>
      </c>
      <c r="Z153" s="182" t="e">
        <f>(ROUND(#REF!/R153,0))*F153</f>
        <v>#REF!</v>
      </c>
      <c r="AA153" s="182" t="e">
        <f>(ROUND(#REF!/R153,0))*F153</f>
        <v>#REF!</v>
      </c>
      <c r="AB153" s="182" t="e">
        <f>(ROUND(#REF!/R153,0))*F153</f>
        <v>#REF!</v>
      </c>
      <c r="AC153" s="192"/>
      <c r="AD153" s="192" t="s">
        <v>826</v>
      </c>
      <c r="AE153" s="182"/>
      <c r="AF153" s="182"/>
      <c r="AG153" s="537" t="s">
        <v>500</v>
      </c>
      <c r="AH153" s="174" t="s">
        <v>416</v>
      </c>
      <c r="AI153" s="537" t="s">
        <v>655</v>
      </c>
      <c r="AJ153" s="180" t="s">
        <v>200</v>
      </c>
      <c r="AK153" s="183">
        <v>48</v>
      </c>
      <c r="AL153" s="183">
        <v>125</v>
      </c>
      <c r="AM153" s="459">
        <v>1</v>
      </c>
      <c r="AN153" s="283">
        <f t="shared" si="31"/>
        <v>27.75</v>
      </c>
      <c r="AO153" s="283">
        <f t="shared" si="41"/>
        <v>4</v>
      </c>
      <c r="AP153" s="283">
        <f t="shared" si="41"/>
        <v>12</v>
      </c>
      <c r="AQ153" s="185">
        <f t="shared" si="38"/>
        <v>0.77083333333333337</v>
      </c>
      <c r="AR153" s="283">
        <f t="shared" si="33"/>
        <v>3.9375</v>
      </c>
      <c r="AS153" s="180" t="s">
        <v>201</v>
      </c>
      <c r="AT153" s="428">
        <v>1</v>
      </c>
      <c r="AU153" s="177" t="s">
        <v>1372</v>
      </c>
      <c r="AV153" s="180" t="s">
        <v>201</v>
      </c>
      <c r="AW153" s="185" t="s">
        <v>1369</v>
      </c>
      <c r="AX153" s="185" t="s">
        <v>1369</v>
      </c>
      <c r="AY153" s="482"/>
      <c r="AZ153" s="482"/>
      <c r="BA153" s="381"/>
      <c r="BB153" s="381"/>
      <c r="BC153" s="381"/>
      <c r="BD153" s="381"/>
      <c r="BE153" s="381"/>
      <c r="BF153" s="381"/>
      <c r="BG153" s="381"/>
      <c r="BH153" s="187"/>
      <c r="BI153" s="187"/>
      <c r="BJ153" s="187"/>
      <c r="BK153" s="535"/>
      <c r="BL153" s="536"/>
      <c r="BM153" s="195"/>
      <c r="BN153" s="187"/>
      <c r="BO153" s="187"/>
      <c r="BP153" s="187"/>
      <c r="BQ153" s="187"/>
      <c r="BR153" s="187"/>
      <c r="BS153" s="187"/>
      <c r="BT153" s="189"/>
    </row>
    <row r="154" spans="1:72" s="188" customFormat="1" ht="60.75" customHeight="1">
      <c r="A154" s="314"/>
      <c r="B154" s="176" t="s">
        <v>5</v>
      </c>
      <c r="C154" s="379" t="s">
        <v>194</v>
      </c>
      <c r="D154" s="472" t="s">
        <v>25</v>
      </c>
      <c r="E154" s="186" t="s">
        <v>26</v>
      </c>
      <c r="F154" s="490">
        <v>1</v>
      </c>
      <c r="G154" s="474">
        <v>812257017263</v>
      </c>
      <c r="H154" s="474"/>
      <c r="I154" s="177" t="s">
        <v>195</v>
      </c>
      <c r="J154" s="178">
        <v>29</v>
      </c>
      <c r="K154" s="178">
        <v>6.25</v>
      </c>
      <c r="L154" s="178">
        <v>14.5</v>
      </c>
      <c r="M154" s="185">
        <f t="shared" si="36"/>
        <v>1.5209056712962963</v>
      </c>
      <c r="N154" s="178">
        <v>25</v>
      </c>
      <c r="O154" s="178">
        <v>29.25</v>
      </c>
      <c r="P154" s="178">
        <v>6.5</v>
      </c>
      <c r="Q154" s="178">
        <v>14.75</v>
      </c>
      <c r="R154" s="185">
        <f t="shared" si="37"/>
        <v>1.6228841145833333</v>
      </c>
      <c r="S154" s="178">
        <f t="shared" si="34"/>
        <v>26</v>
      </c>
      <c r="T154" s="179" t="s">
        <v>321</v>
      </c>
      <c r="U154" s="180" t="s">
        <v>197</v>
      </c>
      <c r="V154" s="181" t="s">
        <v>322</v>
      </c>
      <c r="W154" s="181">
        <v>0.08</v>
      </c>
      <c r="X154" s="180" t="s">
        <v>199</v>
      </c>
      <c r="Y154" s="182" t="e">
        <f>(ROUND((#REF!/R154),0))*F154</f>
        <v>#REF!</v>
      </c>
      <c r="Z154" s="182" t="e">
        <f>(ROUND(#REF!/R154,0))*F154</f>
        <v>#REF!</v>
      </c>
      <c r="AA154" s="182" t="e">
        <f>(ROUND(#REF!/R154,0))*F154</f>
        <v>#REF!</v>
      </c>
      <c r="AB154" s="182" t="e">
        <f>(ROUND(#REF!/R154,0))*F154</f>
        <v>#REF!</v>
      </c>
      <c r="AC154" s="192"/>
      <c r="AD154" s="192" t="s">
        <v>826</v>
      </c>
      <c r="AE154" s="182"/>
      <c r="AF154" s="182"/>
      <c r="AG154" s="531" t="s">
        <v>388</v>
      </c>
      <c r="AH154" s="476"/>
      <c r="AI154" s="538"/>
      <c r="AJ154" s="180" t="s">
        <v>200</v>
      </c>
      <c r="AK154" s="183">
        <v>48</v>
      </c>
      <c r="AL154" s="183">
        <v>125</v>
      </c>
      <c r="AM154" s="459">
        <v>1</v>
      </c>
      <c r="AN154" s="283">
        <f t="shared" si="31"/>
        <v>29.25</v>
      </c>
      <c r="AO154" s="283">
        <f t="shared" si="41"/>
        <v>6.5</v>
      </c>
      <c r="AP154" s="283">
        <f t="shared" si="41"/>
        <v>14.75</v>
      </c>
      <c r="AQ154" s="185">
        <f t="shared" si="38"/>
        <v>1.6228841145833333</v>
      </c>
      <c r="AR154" s="283">
        <f t="shared" si="33"/>
        <v>26.25</v>
      </c>
      <c r="AS154" s="180" t="s">
        <v>201</v>
      </c>
      <c r="AT154" s="183">
        <v>1</v>
      </c>
      <c r="AU154" s="177" t="s">
        <v>1372</v>
      </c>
      <c r="AV154" s="180" t="s">
        <v>201</v>
      </c>
      <c r="AW154" s="185" t="s">
        <v>1369</v>
      </c>
      <c r="AX154" s="185" t="s">
        <v>1369</v>
      </c>
      <c r="AY154" s="180"/>
      <c r="AZ154" s="180"/>
      <c r="BA154" s="316"/>
      <c r="BB154" s="316"/>
      <c r="BC154" s="316"/>
      <c r="BD154" s="316"/>
      <c r="BE154" s="316"/>
      <c r="BF154" s="316"/>
      <c r="BG154" s="316"/>
      <c r="BH154" s="187"/>
      <c r="BI154" s="187"/>
      <c r="BJ154" s="187"/>
      <c r="BK154" s="535"/>
      <c r="BL154" s="536"/>
      <c r="BM154" s="195"/>
      <c r="BN154" s="187"/>
      <c r="BO154" s="187"/>
      <c r="BP154" s="187"/>
      <c r="BQ154" s="187"/>
      <c r="BR154" s="187"/>
      <c r="BS154" s="187"/>
      <c r="BT154" s="189"/>
    </row>
    <row r="155" spans="1:72" s="188" customFormat="1" ht="60.75" customHeight="1">
      <c r="A155" s="314"/>
      <c r="B155" s="176" t="s">
        <v>5</v>
      </c>
      <c r="C155" s="379" t="s">
        <v>194</v>
      </c>
      <c r="D155" s="500" t="s">
        <v>27</v>
      </c>
      <c r="E155" s="501" t="s">
        <v>28</v>
      </c>
      <c r="F155" s="173">
        <v>1</v>
      </c>
      <c r="G155" s="175">
        <v>812257013623</v>
      </c>
      <c r="H155" s="175"/>
      <c r="I155" s="282" t="s">
        <v>195</v>
      </c>
      <c r="J155" s="178">
        <v>29.25</v>
      </c>
      <c r="K155" s="178">
        <v>6.5</v>
      </c>
      <c r="L155" s="178">
        <v>14</v>
      </c>
      <c r="M155" s="185">
        <f t="shared" si="36"/>
        <v>1.5403645833333333</v>
      </c>
      <c r="N155" s="178">
        <v>16.5</v>
      </c>
      <c r="O155" s="178">
        <v>29.5</v>
      </c>
      <c r="P155" s="178">
        <v>14.5</v>
      </c>
      <c r="Q155" s="178">
        <v>7.75</v>
      </c>
      <c r="R155" s="185">
        <f t="shared" si="37"/>
        <v>1.9184389467592593</v>
      </c>
      <c r="S155" s="178">
        <f t="shared" si="34"/>
        <v>17.5</v>
      </c>
      <c r="T155" s="179">
        <v>9005804000</v>
      </c>
      <c r="U155" s="180" t="s">
        <v>197</v>
      </c>
      <c r="V155" s="181" t="s">
        <v>198</v>
      </c>
      <c r="W155" s="181">
        <v>0.08</v>
      </c>
      <c r="X155" s="173" t="s">
        <v>199</v>
      </c>
      <c r="Y155" s="182" t="e">
        <f>(ROUND((#REF!/R155),0))*F155</f>
        <v>#REF!</v>
      </c>
      <c r="Z155" s="182" t="e">
        <f>(ROUND(#REF!/R155,0))*F155</f>
        <v>#REF!</v>
      </c>
      <c r="AA155" s="182" t="e">
        <f>(ROUND(#REF!/R155,0))*F155</f>
        <v>#REF!</v>
      </c>
      <c r="AB155" s="182" t="e">
        <f>(ROUND(#REF!/R155,0))*F155</f>
        <v>#REF!</v>
      </c>
      <c r="AC155" s="192"/>
      <c r="AD155" s="192" t="s">
        <v>826</v>
      </c>
      <c r="AE155" s="182"/>
      <c r="AF155" s="182"/>
      <c r="AG155" s="315" t="s">
        <v>898</v>
      </c>
      <c r="AH155" s="315" t="s">
        <v>390</v>
      </c>
      <c r="AI155" s="174" t="s">
        <v>650</v>
      </c>
      <c r="AJ155" s="180" t="s">
        <v>200</v>
      </c>
      <c r="AK155" s="183">
        <v>48</v>
      </c>
      <c r="AL155" s="183">
        <v>125</v>
      </c>
      <c r="AM155" s="459">
        <v>1</v>
      </c>
      <c r="AN155" s="283">
        <f t="shared" si="31"/>
        <v>29.5</v>
      </c>
      <c r="AO155" s="283">
        <f t="shared" si="41"/>
        <v>6.75</v>
      </c>
      <c r="AP155" s="283">
        <f t="shared" si="41"/>
        <v>14.25</v>
      </c>
      <c r="AQ155" s="185">
        <f t="shared" si="38"/>
        <v>1.64208984375</v>
      </c>
      <c r="AR155" s="283">
        <f t="shared" si="33"/>
        <v>17.324999999999999</v>
      </c>
      <c r="AS155" s="180" t="s">
        <v>201</v>
      </c>
      <c r="AT155" s="428">
        <v>1</v>
      </c>
      <c r="AU155" s="177" t="s">
        <v>1372</v>
      </c>
      <c r="AV155" s="180" t="s">
        <v>201</v>
      </c>
      <c r="AW155" s="180"/>
      <c r="AX155" s="298" t="s">
        <v>1112</v>
      </c>
      <c r="AY155" s="469"/>
      <c r="AZ155" s="469"/>
      <c r="BA155" s="187"/>
      <c r="BB155" s="187"/>
      <c r="BC155" s="187"/>
      <c r="BD155" s="187"/>
      <c r="BE155" s="187"/>
      <c r="BF155" s="187"/>
      <c r="BG155" s="187"/>
      <c r="BH155" s="187"/>
      <c r="BI155" s="187"/>
      <c r="BJ155" s="187"/>
      <c r="BK155" s="535"/>
      <c r="BL155" s="536"/>
      <c r="BM155" s="195"/>
      <c r="BN155" s="187"/>
      <c r="BO155" s="187"/>
      <c r="BP155" s="187"/>
      <c r="BQ155" s="187"/>
      <c r="BR155" s="187"/>
      <c r="BS155" s="187"/>
      <c r="BT155" s="189"/>
    </row>
    <row r="156" spans="1:72" s="188" customFormat="1" ht="60.75" customHeight="1">
      <c r="A156" s="314"/>
      <c r="B156" s="176" t="s">
        <v>5</v>
      </c>
      <c r="C156" s="379" t="s">
        <v>194</v>
      </c>
      <c r="D156" s="477" t="s">
        <v>115</v>
      </c>
      <c r="E156" s="464" t="s">
        <v>116</v>
      </c>
      <c r="F156" s="184">
        <v>6</v>
      </c>
      <c r="G156" s="465">
        <v>812257014521</v>
      </c>
      <c r="H156" s="465"/>
      <c r="I156" s="282" t="s">
        <v>195</v>
      </c>
      <c r="J156" s="178">
        <v>8.25</v>
      </c>
      <c r="K156" s="178">
        <v>4</v>
      </c>
      <c r="L156" s="178">
        <v>11</v>
      </c>
      <c r="M156" s="185">
        <f t="shared" si="36"/>
        <v>0.21006944444444445</v>
      </c>
      <c r="N156" s="178">
        <v>3</v>
      </c>
      <c r="O156" s="178">
        <v>17.5</v>
      </c>
      <c r="P156" s="178">
        <v>12.5</v>
      </c>
      <c r="Q156" s="178">
        <v>9.5</v>
      </c>
      <c r="R156" s="185">
        <f t="shared" si="37"/>
        <v>1.2026186342592593</v>
      </c>
      <c r="S156" s="178">
        <f t="shared" si="34"/>
        <v>19</v>
      </c>
      <c r="T156" s="179">
        <v>9005804000</v>
      </c>
      <c r="U156" s="180" t="s">
        <v>197</v>
      </c>
      <c r="V156" s="181" t="s">
        <v>198</v>
      </c>
      <c r="W156" s="181">
        <v>0.08</v>
      </c>
      <c r="X156" s="173" t="s">
        <v>199</v>
      </c>
      <c r="Y156" s="182" t="e">
        <f>(ROUND((#REF!/R156),0))*F156</f>
        <v>#REF!</v>
      </c>
      <c r="Z156" s="182" t="e">
        <f>(ROUND(#REF!/R156,0))*F156</f>
        <v>#REF!</v>
      </c>
      <c r="AA156" s="182" t="e">
        <f>(ROUND(#REF!/R156,0))*F156</f>
        <v>#REF!</v>
      </c>
      <c r="AB156" s="182" t="e">
        <f>(ROUND(#REF!/R156,0))*F156</f>
        <v>#REF!</v>
      </c>
      <c r="AC156" s="192"/>
      <c r="AD156" s="192" t="s">
        <v>826</v>
      </c>
      <c r="AE156" s="182"/>
      <c r="AF156" s="182"/>
      <c r="AG156" s="315" t="s">
        <v>696</v>
      </c>
      <c r="AH156" s="315" t="s">
        <v>301</v>
      </c>
      <c r="AI156" s="174" t="s">
        <v>651</v>
      </c>
      <c r="AJ156" s="180" t="s">
        <v>200</v>
      </c>
      <c r="AK156" s="183">
        <v>48</v>
      </c>
      <c r="AL156" s="183">
        <v>125</v>
      </c>
      <c r="AM156" s="459">
        <v>1</v>
      </c>
      <c r="AN156" s="283">
        <f t="shared" si="31"/>
        <v>8.5</v>
      </c>
      <c r="AO156" s="283">
        <f t="shared" si="41"/>
        <v>4.25</v>
      </c>
      <c r="AP156" s="283">
        <f t="shared" si="41"/>
        <v>11.25</v>
      </c>
      <c r="AQ156" s="185">
        <f t="shared" si="38"/>
        <v>0.23518880208333334</v>
      </c>
      <c r="AR156" s="283">
        <f t="shared" si="33"/>
        <v>3.1500000000000004</v>
      </c>
      <c r="AS156" s="180" t="s">
        <v>207</v>
      </c>
      <c r="AT156" s="288"/>
      <c r="AU156" s="289"/>
      <c r="AV156" s="180" t="s">
        <v>207</v>
      </c>
      <c r="AW156" s="185" t="s">
        <v>1369</v>
      </c>
      <c r="AX156" s="185" t="s">
        <v>1369</v>
      </c>
      <c r="AY156" s="469"/>
      <c r="AZ156" s="469"/>
      <c r="BA156" s="187"/>
      <c r="BB156" s="187"/>
      <c r="BC156" s="187"/>
      <c r="BD156" s="187"/>
      <c r="BE156" s="187"/>
      <c r="BF156" s="187"/>
      <c r="BG156" s="187"/>
      <c r="BH156" s="187"/>
      <c r="BI156" s="187"/>
      <c r="BJ156" s="187"/>
      <c r="BK156" s="535"/>
      <c r="BL156" s="536"/>
      <c r="BM156" s="195"/>
      <c r="BN156" s="187"/>
      <c r="BO156" s="187"/>
      <c r="BP156" s="187"/>
      <c r="BQ156" s="187"/>
      <c r="BR156" s="187"/>
      <c r="BS156" s="187"/>
      <c r="BT156" s="189"/>
    </row>
    <row r="157" spans="1:72" s="188" customFormat="1" ht="60.75" customHeight="1">
      <c r="A157" s="314"/>
      <c r="B157" s="176" t="s">
        <v>5</v>
      </c>
      <c r="C157" s="379" t="s">
        <v>194</v>
      </c>
      <c r="D157" s="457" t="s">
        <v>392</v>
      </c>
      <c r="E157" s="191" t="s">
        <v>393</v>
      </c>
      <c r="F157" s="502">
        <v>1</v>
      </c>
      <c r="G157" s="465">
        <v>812257015788</v>
      </c>
      <c r="H157" s="465"/>
      <c r="I157" s="282" t="s">
        <v>195</v>
      </c>
      <c r="J157" s="178">
        <v>29</v>
      </c>
      <c r="K157" s="178">
        <v>6.5</v>
      </c>
      <c r="L157" s="178">
        <v>10</v>
      </c>
      <c r="M157" s="185">
        <f t="shared" si="36"/>
        <v>1.0908564814814814</v>
      </c>
      <c r="N157" s="178">
        <v>7.25</v>
      </c>
      <c r="O157" s="178">
        <v>29.75</v>
      </c>
      <c r="P157" s="178">
        <v>7.5</v>
      </c>
      <c r="Q157" s="178">
        <v>11</v>
      </c>
      <c r="R157" s="185">
        <f t="shared" si="37"/>
        <v>1.4203559027777777</v>
      </c>
      <c r="S157" s="178">
        <f t="shared" si="34"/>
        <v>8.25</v>
      </c>
      <c r="T157" s="179">
        <v>9005804000</v>
      </c>
      <c r="U157" s="180" t="s">
        <v>197</v>
      </c>
      <c r="V157" s="181" t="s">
        <v>198</v>
      </c>
      <c r="W157" s="181">
        <v>0.08</v>
      </c>
      <c r="X157" s="173" t="s">
        <v>199</v>
      </c>
      <c r="Y157" s="182" t="e">
        <f>(ROUND((#REF!/R157),0))*F157</f>
        <v>#REF!</v>
      </c>
      <c r="Z157" s="182" t="e">
        <f>(ROUND(#REF!/R157,0))*F157</f>
        <v>#REF!</v>
      </c>
      <c r="AA157" s="182" t="e">
        <f>(ROUND(#REF!/R157,0))*F157</f>
        <v>#REF!</v>
      </c>
      <c r="AB157" s="182" t="e">
        <f>(ROUND(#REF!/R157,0))*F157</f>
        <v>#REF!</v>
      </c>
      <c r="AC157" s="192"/>
      <c r="AD157" s="192" t="s">
        <v>826</v>
      </c>
      <c r="AE157" s="182"/>
      <c r="AF157" s="182"/>
      <c r="AG157" s="315" t="s">
        <v>336</v>
      </c>
      <c r="AH157" s="315" t="s">
        <v>336</v>
      </c>
      <c r="AI157" s="315" t="s">
        <v>652</v>
      </c>
      <c r="AJ157" s="180" t="s">
        <v>200</v>
      </c>
      <c r="AK157" s="183">
        <v>48</v>
      </c>
      <c r="AL157" s="183">
        <v>125</v>
      </c>
      <c r="AM157" s="459">
        <v>1</v>
      </c>
      <c r="AN157" s="283">
        <f t="shared" si="31"/>
        <v>29.25</v>
      </c>
      <c r="AO157" s="283">
        <f t="shared" si="41"/>
        <v>6.75</v>
      </c>
      <c r="AP157" s="283">
        <f t="shared" si="41"/>
        <v>10.25</v>
      </c>
      <c r="AQ157" s="185">
        <f t="shared" si="38"/>
        <v>1.171142578125</v>
      </c>
      <c r="AR157" s="283">
        <f t="shared" si="33"/>
        <v>7.6125000000000007</v>
      </c>
      <c r="AS157" s="180" t="s">
        <v>207</v>
      </c>
      <c r="AT157" s="428">
        <v>1</v>
      </c>
      <c r="AU157" s="177" t="s">
        <v>1372</v>
      </c>
      <c r="AV157" s="180" t="s">
        <v>201</v>
      </c>
      <c r="AW157" s="185" t="s">
        <v>1369</v>
      </c>
      <c r="AX157" s="185" t="s">
        <v>1369</v>
      </c>
      <c r="AY157" s="469"/>
      <c r="AZ157" s="469"/>
      <c r="BA157" s="187"/>
      <c r="BB157" s="187"/>
      <c r="BC157" s="187"/>
      <c r="BD157" s="187"/>
      <c r="BE157" s="187"/>
      <c r="BF157" s="187"/>
      <c r="BG157" s="187"/>
      <c r="BH157" s="187"/>
      <c r="BI157" s="187"/>
      <c r="BJ157" s="187"/>
      <c r="BK157" s="535"/>
      <c r="BL157" s="536"/>
      <c r="BM157" s="195"/>
      <c r="BN157" s="187"/>
      <c r="BO157" s="187"/>
      <c r="BP157" s="187"/>
      <c r="BQ157" s="187"/>
      <c r="BR157" s="187"/>
      <c r="BS157" s="187"/>
      <c r="BT157" s="189"/>
    </row>
    <row r="158" spans="1:72" s="188" customFormat="1" ht="60.75" customHeight="1">
      <c r="A158" s="314"/>
      <c r="B158" s="176" t="s">
        <v>5</v>
      </c>
      <c r="C158" s="379" t="s">
        <v>194</v>
      </c>
      <c r="D158" s="500" t="s">
        <v>24</v>
      </c>
      <c r="E158" s="501" t="s">
        <v>629</v>
      </c>
      <c r="F158" s="173">
        <v>1</v>
      </c>
      <c r="G158" s="175">
        <v>812257013616</v>
      </c>
      <c r="H158" s="175"/>
      <c r="I158" s="282" t="s">
        <v>195</v>
      </c>
      <c r="J158" s="178">
        <v>29.25</v>
      </c>
      <c r="K158" s="178">
        <v>6.25</v>
      </c>
      <c r="L158" s="178">
        <v>10</v>
      </c>
      <c r="M158" s="185">
        <f t="shared" si="36"/>
        <v>1.0579427083333333</v>
      </c>
      <c r="N158" s="178">
        <v>8.35</v>
      </c>
      <c r="O158" s="178">
        <v>29.25</v>
      </c>
      <c r="P158" s="178">
        <v>6.5</v>
      </c>
      <c r="Q158" s="178">
        <v>10.25</v>
      </c>
      <c r="R158" s="185">
        <f t="shared" si="37"/>
        <v>1.1277669270833333</v>
      </c>
      <c r="S158" s="178">
        <f t="shared" si="34"/>
        <v>9.35</v>
      </c>
      <c r="T158" s="179">
        <v>9005804000</v>
      </c>
      <c r="U158" s="180" t="s">
        <v>197</v>
      </c>
      <c r="V158" s="181" t="s">
        <v>198</v>
      </c>
      <c r="W158" s="181">
        <v>0.08</v>
      </c>
      <c r="X158" s="173" t="s">
        <v>199</v>
      </c>
      <c r="Y158" s="182" t="e">
        <f>(ROUND((#REF!/R158),0))*F158</f>
        <v>#REF!</v>
      </c>
      <c r="Z158" s="182" t="e">
        <f>(ROUND(#REF!/R158,0))*F158</f>
        <v>#REF!</v>
      </c>
      <c r="AA158" s="182" t="e">
        <f>(ROUND(#REF!/R158,0))*F158</f>
        <v>#REF!</v>
      </c>
      <c r="AB158" s="182" t="e">
        <f>(ROUND(#REF!/R158,0))*F158</f>
        <v>#REF!</v>
      </c>
      <c r="AC158" s="192"/>
      <c r="AD158" s="192" t="s">
        <v>826</v>
      </c>
      <c r="AE158" s="182"/>
      <c r="AF158" s="182"/>
      <c r="AG158" s="315" t="s">
        <v>697</v>
      </c>
      <c r="AH158" s="315" t="s">
        <v>396</v>
      </c>
      <c r="AI158" s="174" t="s">
        <v>397</v>
      </c>
      <c r="AJ158" s="180" t="s">
        <v>200</v>
      </c>
      <c r="AK158" s="183">
        <v>48</v>
      </c>
      <c r="AL158" s="183">
        <v>125</v>
      </c>
      <c r="AM158" s="459">
        <v>1</v>
      </c>
      <c r="AN158" s="283">
        <f t="shared" si="31"/>
        <v>29.5</v>
      </c>
      <c r="AO158" s="283">
        <f t="shared" si="41"/>
        <v>6.5</v>
      </c>
      <c r="AP158" s="283">
        <f t="shared" si="41"/>
        <v>10.25</v>
      </c>
      <c r="AQ158" s="185">
        <f t="shared" si="38"/>
        <v>1.1374059606481481</v>
      </c>
      <c r="AR158" s="283">
        <f t="shared" si="33"/>
        <v>8.7675000000000001</v>
      </c>
      <c r="AS158" s="180" t="s">
        <v>201</v>
      </c>
      <c r="AT158" s="428">
        <v>1</v>
      </c>
      <c r="AU158" s="177" t="s">
        <v>1372</v>
      </c>
      <c r="AV158" s="180" t="s">
        <v>201</v>
      </c>
      <c r="AW158" s="180"/>
      <c r="AX158" s="298" t="s">
        <v>1113</v>
      </c>
      <c r="AY158" s="469"/>
      <c r="AZ158" s="469"/>
      <c r="BA158" s="187"/>
      <c r="BB158" s="187"/>
      <c r="BC158" s="187"/>
      <c r="BD158" s="187"/>
      <c r="BE158" s="187"/>
      <c r="BF158" s="187"/>
      <c r="BG158" s="187"/>
      <c r="BH158" s="187"/>
      <c r="BI158" s="187"/>
      <c r="BJ158" s="187"/>
      <c r="BK158" s="193"/>
      <c r="BL158" s="194"/>
      <c r="BM158" s="195"/>
      <c r="BN158" s="187"/>
      <c r="BO158" s="187"/>
      <c r="BP158" s="187"/>
      <c r="BQ158" s="187"/>
      <c r="BR158" s="187"/>
      <c r="BS158" s="187"/>
      <c r="BT158" s="189"/>
    </row>
    <row r="159" spans="1:72" s="188" customFormat="1" ht="60.75" customHeight="1">
      <c r="A159" s="314"/>
      <c r="B159" s="176" t="s">
        <v>5</v>
      </c>
      <c r="C159" s="379" t="s">
        <v>29</v>
      </c>
      <c r="D159" s="463" t="s">
        <v>1033</v>
      </c>
      <c r="E159" s="464" t="s">
        <v>1489</v>
      </c>
      <c r="F159" s="184">
        <v>6</v>
      </c>
      <c r="G159" s="465">
        <v>811803032286</v>
      </c>
      <c r="H159" s="465"/>
      <c r="I159" s="173" t="s">
        <v>211</v>
      </c>
      <c r="J159" s="178">
        <v>6.5</v>
      </c>
      <c r="K159" s="178">
        <v>2.5</v>
      </c>
      <c r="L159" s="178">
        <v>8.5</v>
      </c>
      <c r="M159" s="185">
        <f t="shared" si="36"/>
        <v>7.993344907407407E-2</v>
      </c>
      <c r="N159" s="178">
        <v>0.4</v>
      </c>
      <c r="O159" s="178">
        <v>14</v>
      </c>
      <c r="P159" s="178">
        <v>7.25</v>
      </c>
      <c r="Q159" s="178">
        <v>9</v>
      </c>
      <c r="R159" s="185">
        <f t="shared" si="37"/>
        <v>0.52864583333333337</v>
      </c>
      <c r="S159" s="178">
        <f>SUM(N159*F159)+1</f>
        <v>3.4000000000000004</v>
      </c>
      <c r="T159" s="179">
        <v>9005100000</v>
      </c>
      <c r="U159" s="180" t="s">
        <v>197</v>
      </c>
      <c r="V159" s="181" t="s">
        <v>198</v>
      </c>
      <c r="W159" s="181">
        <v>0</v>
      </c>
      <c r="X159" s="173" t="s">
        <v>213</v>
      </c>
      <c r="Y159" s="182" t="e">
        <f>(ROUND((#REF!/R159),0))*F159</f>
        <v>#REF!</v>
      </c>
      <c r="Z159" s="182" t="e">
        <f>(ROUND(#REF!/R159,0))*F159</f>
        <v>#REF!</v>
      </c>
      <c r="AA159" s="182" t="e">
        <f>(ROUND(#REF!/R159,0))*F159</f>
        <v>#REF!</v>
      </c>
      <c r="AB159" s="182" t="e">
        <f>(ROUND(#REF!/R159,0))*F159</f>
        <v>#REF!</v>
      </c>
      <c r="AC159" s="192"/>
      <c r="AD159" s="192" t="s">
        <v>827</v>
      </c>
      <c r="AE159" s="182"/>
      <c r="AF159" s="182"/>
      <c r="AG159" s="315" t="s">
        <v>1490</v>
      </c>
      <c r="AH159" s="315" t="s">
        <v>286</v>
      </c>
      <c r="AI159" s="174" t="s">
        <v>1491</v>
      </c>
      <c r="AJ159" s="180" t="s">
        <v>200</v>
      </c>
      <c r="AK159" s="183">
        <v>48</v>
      </c>
      <c r="AL159" s="183">
        <v>125</v>
      </c>
      <c r="AM159" s="459">
        <v>1</v>
      </c>
      <c r="AN159" s="283">
        <f t="shared" si="31"/>
        <v>6.75</v>
      </c>
      <c r="AO159" s="283">
        <f t="shared" si="41"/>
        <v>2.75</v>
      </c>
      <c r="AP159" s="283">
        <f t="shared" si="41"/>
        <v>8.75</v>
      </c>
      <c r="AQ159" s="185">
        <f t="shared" si="38"/>
        <v>9.3994140625E-2</v>
      </c>
      <c r="AR159" s="283">
        <f t="shared" si="33"/>
        <v>0.42000000000000004</v>
      </c>
      <c r="AS159" s="180" t="s">
        <v>207</v>
      </c>
      <c r="AT159" s="183"/>
      <c r="AU159" s="177"/>
      <c r="AV159" s="180" t="s">
        <v>207</v>
      </c>
      <c r="AW159" s="180"/>
      <c r="AX159" s="422" t="s">
        <v>1492</v>
      </c>
      <c r="AY159" s="180"/>
      <c r="AZ159" s="180"/>
      <c r="BA159" s="316"/>
      <c r="BB159" s="316"/>
      <c r="BC159" s="316"/>
      <c r="BD159" s="316"/>
      <c r="BE159" s="316"/>
      <c r="BF159" s="316"/>
      <c r="BG159" s="316"/>
      <c r="BH159" s="187"/>
      <c r="BI159" s="187"/>
      <c r="BJ159" s="187"/>
      <c r="BK159" s="193"/>
      <c r="BL159" s="194"/>
      <c r="BM159" s="195"/>
      <c r="BN159" s="187"/>
      <c r="BO159" s="187"/>
      <c r="BP159" s="187"/>
      <c r="BQ159" s="187"/>
      <c r="BR159" s="187"/>
      <c r="BS159" s="187"/>
      <c r="BT159" s="189"/>
    </row>
    <row r="160" spans="1:72" s="188" customFormat="1" ht="60.75" customHeight="1">
      <c r="A160" s="314"/>
      <c r="B160" s="176" t="s">
        <v>5</v>
      </c>
      <c r="C160" s="379" t="s">
        <v>29</v>
      </c>
      <c r="D160" s="463" t="s">
        <v>456</v>
      </c>
      <c r="E160" s="464" t="s">
        <v>458</v>
      </c>
      <c r="F160" s="184">
        <v>6</v>
      </c>
      <c r="G160" s="465">
        <v>812257014187</v>
      </c>
      <c r="H160" s="465"/>
      <c r="I160" s="173" t="s">
        <v>211</v>
      </c>
      <c r="J160" s="178">
        <v>6.5</v>
      </c>
      <c r="K160" s="178">
        <v>2.5</v>
      </c>
      <c r="L160" s="178">
        <v>8.5</v>
      </c>
      <c r="M160" s="185">
        <f t="shared" si="36"/>
        <v>7.993344907407407E-2</v>
      </c>
      <c r="N160" s="178">
        <v>0.45</v>
      </c>
      <c r="O160" s="178">
        <v>14</v>
      </c>
      <c r="P160" s="178">
        <v>7.25</v>
      </c>
      <c r="Q160" s="178">
        <v>9</v>
      </c>
      <c r="R160" s="185">
        <f t="shared" si="37"/>
        <v>0.52864583333333337</v>
      </c>
      <c r="S160" s="178">
        <f t="shared" si="34"/>
        <v>3.7</v>
      </c>
      <c r="T160" s="179">
        <v>9005100000</v>
      </c>
      <c r="U160" s="180" t="s">
        <v>197</v>
      </c>
      <c r="V160" s="181" t="s">
        <v>198</v>
      </c>
      <c r="W160" s="181">
        <v>0</v>
      </c>
      <c r="X160" s="173" t="s">
        <v>213</v>
      </c>
      <c r="Y160" s="182" t="e">
        <f>(ROUND((#REF!/R160),0))*F160</f>
        <v>#REF!</v>
      </c>
      <c r="Z160" s="182" t="e">
        <f>(ROUND(#REF!/R160,0))*F160</f>
        <v>#REF!</v>
      </c>
      <c r="AA160" s="182" t="e">
        <f>(ROUND(#REF!/R160,0))*F160</f>
        <v>#REF!</v>
      </c>
      <c r="AB160" s="182" t="e">
        <f>(ROUND(#REF!/R160,0))*F160</f>
        <v>#REF!</v>
      </c>
      <c r="AC160" s="192"/>
      <c r="AD160" s="192" t="s">
        <v>827</v>
      </c>
      <c r="AE160" s="182"/>
      <c r="AF160" s="182"/>
      <c r="AG160" s="315" t="s">
        <v>459</v>
      </c>
      <c r="AH160" s="315" t="s">
        <v>286</v>
      </c>
      <c r="AI160" s="174" t="s">
        <v>460</v>
      </c>
      <c r="AJ160" s="180" t="s">
        <v>200</v>
      </c>
      <c r="AK160" s="183">
        <v>48</v>
      </c>
      <c r="AL160" s="183">
        <v>125</v>
      </c>
      <c r="AM160" s="459">
        <v>1</v>
      </c>
      <c r="AN160" s="283">
        <f t="shared" si="31"/>
        <v>6.75</v>
      </c>
      <c r="AO160" s="283">
        <f t="shared" si="41"/>
        <v>2.75</v>
      </c>
      <c r="AP160" s="283">
        <f t="shared" si="41"/>
        <v>8.75</v>
      </c>
      <c r="AQ160" s="185">
        <f t="shared" si="38"/>
        <v>9.3994140625E-2</v>
      </c>
      <c r="AR160" s="283">
        <f t="shared" si="33"/>
        <v>0.47250000000000003</v>
      </c>
      <c r="AS160" s="180" t="s">
        <v>207</v>
      </c>
      <c r="AT160" s="183"/>
      <c r="AU160" s="177"/>
      <c r="AV160" s="180" t="s">
        <v>207</v>
      </c>
      <c r="AW160" s="185" t="s">
        <v>1369</v>
      </c>
      <c r="AX160" s="185" t="s">
        <v>1369</v>
      </c>
      <c r="AY160" s="180"/>
      <c r="AZ160" s="180"/>
      <c r="BA160" s="316"/>
      <c r="BB160" s="316"/>
      <c r="BC160" s="316"/>
      <c r="BD160" s="316"/>
      <c r="BE160" s="316"/>
      <c r="BF160" s="316"/>
      <c r="BG160" s="316"/>
      <c r="BH160" s="187"/>
      <c r="BI160" s="187"/>
      <c r="BJ160" s="187"/>
      <c r="BK160" s="193"/>
      <c r="BL160" s="194"/>
      <c r="BM160" s="195"/>
      <c r="BN160" s="187"/>
      <c r="BO160" s="187"/>
      <c r="BP160" s="187"/>
      <c r="BQ160" s="187"/>
      <c r="BR160" s="187"/>
      <c r="BS160" s="187"/>
      <c r="BT160" s="189"/>
    </row>
    <row r="161" spans="1:74" s="188" customFormat="1" ht="60.75" customHeight="1">
      <c r="A161" s="176"/>
      <c r="B161" s="176" t="s">
        <v>5</v>
      </c>
      <c r="C161" s="379" t="s">
        <v>29</v>
      </c>
      <c r="D161" s="477" t="s">
        <v>31</v>
      </c>
      <c r="E161" s="464" t="s">
        <v>32</v>
      </c>
      <c r="F161" s="184">
        <v>6</v>
      </c>
      <c r="G161" s="465">
        <v>4007922152486</v>
      </c>
      <c r="H161" s="539"/>
      <c r="I161" s="176" t="s">
        <v>240</v>
      </c>
      <c r="J161" s="178">
        <v>6.5</v>
      </c>
      <c r="K161" s="178">
        <v>2</v>
      </c>
      <c r="L161" s="178">
        <v>8.25</v>
      </c>
      <c r="M161" s="185">
        <f t="shared" si="36"/>
        <v>6.2065972222222224E-2</v>
      </c>
      <c r="N161" s="178">
        <v>0.6</v>
      </c>
      <c r="O161" s="178">
        <v>14</v>
      </c>
      <c r="P161" s="178">
        <v>17.5</v>
      </c>
      <c r="Q161" s="178">
        <v>5.5</v>
      </c>
      <c r="R161" s="185">
        <f t="shared" si="37"/>
        <v>0.7798032407407407</v>
      </c>
      <c r="S161" s="178">
        <f t="shared" si="34"/>
        <v>4.5999999999999996</v>
      </c>
      <c r="T161" s="179">
        <v>9005100000</v>
      </c>
      <c r="U161" s="180" t="s">
        <v>197</v>
      </c>
      <c r="V161" s="181" t="s">
        <v>198</v>
      </c>
      <c r="W161" s="181">
        <v>0</v>
      </c>
      <c r="X161" s="173" t="s">
        <v>213</v>
      </c>
      <c r="Y161" s="182" t="e">
        <f>(ROUND((#REF!/R161),0))*F161</f>
        <v>#REF!</v>
      </c>
      <c r="Z161" s="182" t="e">
        <f>(ROUND(#REF!/R161,0))*F161</f>
        <v>#REF!</v>
      </c>
      <c r="AA161" s="182" t="e">
        <f>(ROUND(#REF!/R161,0))*F161</f>
        <v>#REF!</v>
      </c>
      <c r="AB161" s="182" t="e">
        <f>(ROUND(#REF!/R161,0))*F161</f>
        <v>#REF!</v>
      </c>
      <c r="AC161" s="192"/>
      <c r="AD161" s="192" t="s">
        <v>827</v>
      </c>
      <c r="AE161" s="182"/>
      <c r="AF161" s="182"/>
      <c r="AG161" s="315" t="s">
        <v>298</v>
      </c>
      <c r="AH161" s="315" t="s">
        <v>299</v>
      </c>
      <c r="AI161" s="315" t="s">
        <v>300</v>
      </c>
      <c r="AJ161" s="180" t="s">
        <v>200</v>
      </c>
      <c r="AK161" s="183">
        <v>48</v>
      </c>
      <c r="AL161" s="183">
        <v>125</v>
      </c>
      <c r="AM161" s="459">
        <v>1</v>
      </c>
      <c r="AN161" s="283">
        <f t="shared" si="31"/>
        <v>6.75</v>
      </c>
      <c r="AO161" s="283">
        <f t="shared" si="41"/>
        <v>2.25</v>
      </c>
      <c r="AP161" s="283">
        <f t="shared" si="41"/>
        <v>8.5</v>
      </c>
      <c r="AQ161" s="185">
        <f t="shared" si="38"/>
        <v>7.470703125E-2</v>
      </c>
      <c r="AR161" s="283">
        <f t="shared" si="33"/>
        <v>0.63</v>
      </c>
      <c r="AS161" s="180" t="s">
        <v>207</v>
      </c>
      <c r="AT161" s="183"/>
      <c r="AU161" s="177"/>
      <c r="AV161" s="180" t="s">
        <v>207</v>
      </c>
      <c r="AW161" s="180"/>
      <c r="AX161" s="298" t="s">
        <v>1114</v>
      </c>
      <c r="AY161" s="180"/>
      <c r="AZ161" s="180"/>
      <c r="BA161" s="316"/>
      <c r="BB161" s="316"/>
      <c r="BC161" s="316"/>
      <c r="BD161" s="316"/>
      <c r="BE161" s="316"/>
      <c r="BF161" s="316"/>
      <c r="BG161" s="316"/>
      <c r="BH161" s="187"/>
      <c r="BI161" s="187"/>
      <c r="BJ161" s="187"/>
      <c r="BK161" s="193"/>
      <c r="BL161" s="194"/>
      <c r="BM161" s="195"/>
      <c r="BN161" s="187"/>
      <c r="BO161" s="187"/>
      <c r="BP161" s="187"/>
      <c r="BQ161" s="187"/>
      <c r="BR161" s="187"/>
      <c r="BS161" s="187"/>
      <c r="BT161" s="189"/>
    </row>
    <row r="162" spans="1:74" s="188" customFormat="1" ht="60.75" customHeight="1">
      <c r="A162" s="176"/>
      <c r="B162" s="176" t="s">
        <v>5</v>
      </c>
      <c r="C162" s="379" t="s">
        <v>29</v>
      </c>
      <c r="D162" s="477" t="s">
        <v>462</v>
      </c>
      <c r="E162" s="464" t="s">
        <v>461</v>
      </c>
      <c r="F162" s="184">
        <v>16</v>
      </c>
      <c r="G162" s="465">
        <v>4007922152486</v>
      </c>
      <c r="H162" s="539"/>
      <c r="I162" s="176" t="s">
        <v>240</v>
      </c>
      <c r="J162" s="178">
        <v>6.75</v>
      </c>
      <c r="K162" s="178">
        <v>3</v>
      </c>
      <c r="L162" s="178">
        <v>8.5</v>
      </c>
      <c r="M162" s="185">
        <f t="shared" si="36"/>
        <v>9.9609375E-2</v>
      </c>
      <c r="N162" s="178">
        <v>0.55000000000000004</v>
      </c>
      <c r="O162" s="178">
        <v>14</v>
      </c>
      <c r="P162" s="178">
        <v>7.2</v>
      </c>
      <c r="Q162" s="178">
        <v>9</v>
      </c>
      <c r="R162" s="185">
        <f t="shared" si="37"/>
        <v>0.52500000000000002</v>
      </c>
      <c r="S162" s="178">
        <f t="shared" si="34"/>
        <v>9.8000000000000007</v>
      </c>
      <c r="T162" s="179">
        <v>9005100000</v>
      </c>
      <c r="U162" s="180" t="s">
        <v>197</v>
      </c>
      <c r="V162" s="181" t="s">
        <v>198</v>
      </c>
      <c r="W162" s="181">
        <v>0</v>
      </c>
      <c r="X162" s="173" t="s">
        <v>213</v>
      </c>
      <c r="Y162" s="182" t="e">
        <f>(ROUND((#REF!/R162),0))*F162</f>
        <v>#REF!</v>
      </c>
      <c r="Z162" s="182" t="e">
        <f>(ROUND(#REF!/R162,0))*F162</f>
        <v>#REF!</v>
      </c>
      <c r="AA162" s="182" t="e">
        <f>(ROUND(#REF!/R162,0))*F162</f>
        <v>#REF!</v>
      </c>
      <c r="AB162" s="182" t="e">
        <f>(ROUND(#REF!/R162,0))*F162</f>
        <v>#REF!</v>
      </c>
      <c r="AC162" s="192"/>
      <c r="AD162" s="192" t="s">
        <v>827</v>
      </c>
      <c r="AE162" s="182"/>
      <c r="AF162" s="182"/>
      <c r="AG162" s="315" t="s">
        <v>298</v>
      </c>
      <c r="AH162" s="315" t="s">
        <v>299</v>
      </c>
      <c r="AI162" s="315" t="s">
        <v>300</v>
      </c>
      <c r="AJ162" s="180" t="s">
        <v>200</v>
      </c>
      <c r="AK162" s="183">
        <v>48</v>
      </c>
      <c r="AL162" s="183">
        <v>125</v>
      </c>
      <c r="AM162" s="459">
        <v>1</v>
      </c>
      <c r="AN162" s="283">
        <f t="shared" si="31"/>
        <v>7</v>
      </c>
      <c r="AO162" s="283">
        <f t="shared" si="41"/>
        <v>3.25</v>
      </c>
      <c r="AP162" s="283">
        <f t="shared" si="41"/>
        <v>8.75</v>
      </c>
      <c r="AQ162" s="185">
        <f t="shared" si="38"/>
        <v>0.11519820601851852</v>
      </c>
      <c r="AR162" s="283">
        <f t="shared" si="33"/>
        <v>0.57750000000000012</v>
      </c>
      <c r="AS162" s="180" t="s">
        <v>207</v>
      </c>
      <c r="AT162" s="183"/>
      <c r="AU162" s="177"/>
      <c r="AV162" s="180" t="s">
        <v>207</v>
      </c>
      <c r="AW162" s="180"/>
      <c r="AX162" s="298" t="s">
        <v>1114</v>
      </c>
      <c r="AY162" s="180"/>
      <c r="AZ162" s="180"/>
      <c r="BA162" s="316"/>
      <c r="BB162" s="316"/>
      <c r="BC162" s="316"/>
      <c r="BD162" s="316"/>
      <c r="BE162" s="316"/>
      <c r="BF162" s="316"/>
      <c r="BG162" s="316"/>
      <c r="BH162" s="187"/>
      <c r="BI162" s="187"/>
      <c r="BJ162" s="187"/>
      <c r="BK162" s="193"/>
      <c r="BL162" s="194"/>
      <c r="BM162" s="195"/>
      <c r="BN162" s="187"/>
      <c r="BO162" s="187"/>
      <c r="BP162" s="187"/>
      <c r="BQ162" s="187"/>
      <c r="BR162" s="187"/>
      <c r="BS162" s="187"/>
      <c r="BT162" s="189"/>
    </row>
    <row r="163" spans="1:74" s="188" customFormat="1" ht="60.75" customHeight="1">
      <c r="A163" s="176"/>
      <c r="B163" s="176" t="s">
        <v>5</v>
      </c>
      <c r="C163" s="379" t="s">
        <v>194</v>
      </c>
      <c r="D163" s="378" t="s">
        <v>1493</v>
      </c>
      <c r="E163" s="473" t="s">
        <v>889</v>
      </c>
      <c r="F163" s="490">
        <v>1</v>
      </c>
      <c r="G163" s="474">
        <v>812257017270</v>
      </c>
      <c r="H163" s="474"/>
      <c r="I163" s="177" t="s">
        <v>205</v>
      </c>
      <c r="J163" s="178">
        <v>30.5</v>
      </c>
      <c r="K163" s="178">
        <v>13.75</v>
      </c>
      <c r="L163" s="178">
        <v>11.75</v>
      </c>
      <c r="M163" s="185">
        <f t="shared" si="36"/>
        <v>2.8516529224537037</v>
      </c>
      <c r="N163" s="178">
        <v>20</v>
      </c>
      <c r="O163" s="178">
        <v>30.75</v>
      </c>
      <c r="P163" s="178">
        <v>14</v>
      </c>
      <c r="Q163" s="178">
        <v>12</v>
      </c>
      <c r="R163" s="185">
        <f t="shared" si="37"/>
        <v>2.9895833333333335</v>
      </c>
      <c r="S163" s="178">
        <f t="shared" si="34"/>
        <v>21</v>
      </c>
      <c r="T163" s="179" t="s">
        <v>321</v>
      </c>
      <c r="U163" s="180" t="s">
        <v>197</v>
      </c>
      <c r="V163" s="181" t="s">
        <v>322</v>
      </c>
      <c r="W163" s="181">
        <v>0.08</v>
      </c>
      <c r="X163" s="180" t="s">
        <v>199</v>
      </c>
      <c r="Y163" s="182" t="e">
        <f>(ROUND((#REF!/R163),0))*F163</f>
        <v>#REF!</v>
      </c>
      <c r="Z163" s="182" t="e">
        <f>(ROUND(#REF!/R163,0))*F163</f>
        <v>#REF!</v>
      </c>
      <c r="AA163" s="182" t="e">
        <f>(ROUND(#REF!/R163,0))*F163</f>
        <v>#REF!</v>
      </c>
      <c r="AB163" s="182" t="e">
        <f>(ROUND(#REF!/R163,0))*F163</f>
        <v>#REF!</v>
      </c>
      <c r="AC163" s="192"/>
      <c r="AD163" s="192" t="s">
        <v>826</v>
      </c>
      <c r="AE163" s="182"/>
      <c r="AF163" s="182"/>
      <c r="AG163" s="540" t="s">
        <v>979</v>
      </c>
      <c r="AH163" s="476"/>
      <c r="AI163" s="174" t="s">
        <v>888</v>
      </c>
      <c r="AJ163" s="180" t="s">
        <v>200</v>
      </c>
      <c r="AK163" s="183">
        <v>48</v>
      </c>
      <c r="AL163" s="183">
        <v>125</v>
      </c>
      <c r="AM163" s="459">
        <v>1</v>
      </c>
      <c r="AN163" s="283">
        <f t="shared" si="31"/>
        <v>30.75</v>
      </c>
      <c r="AO163" s="283">
        <f t="shared" si="41"/>
        <v>14</v>
      </c>
      <c r="AP163" s="283">
        <f t="shared" si="41"/>
        <v>12</v>
      </c>
      <c r="AQ163" s="185">
        <f t="shared" si="38"/>
        <v>2.9895833333333335</v>
      </c>
      <c r="AR163" s="283">
        <f t="shared" si="33"/>
        <v>21</v>
      </c>
      <c r="AS163" s="180" t="s">
        <v>201</v>
      </c>
      <c r="AT163" s="183">
        <v>8</v>
      </c>
      <c r="AU163" s="177" t="s">
        <v>1494</v>
      </c>
      <c r="AV163" s="180" t="s">
        <v>207</v>
      </c>
      <c r="AW163" s="180"/>
      <c r="AX163" s="298" t="s">
        <v>1495</v>
      </c>
      <c r="AY163" s="180"/>
      <c r="AZ163" s="180"/>
      <c r="BA163" s="316"/>
      <c r="BB163" s="316"/>
      <c r="BC163" s="316"/>
      <c r="BD163" s="316"/>
      <c r="BE163" s="316"/>
      <c r="BF163" s="316"/>
      <c r="BG163" s="316"/>
      <c r="BH163" s="187"/>
      <c r="BI163" s="187"/>
      <c r="BJ163" s="187"/>
      <c r="BK163" s="193"/>
      <c r="BL163" s="194"/>
      <c r="BM163" s="195"/>
      <c r="BN163" s="187"/>
      <c r="BO163" s="187"/>
      <c r="BP163" s="187"/>
      <c r="BQ163" s="187"/>
      <c r="BR163" s="187"/>
      <c r="BS163" s="187"/>
      <c r="BT163" s="189"/>
    </row>
    <row r="164" spans="1:74" s="188" customFormat="1" ht="60.75" customHeight="1">
      <c r="A164" s="176"/>
      <c r="B164" s="176" t="s">
        <v>5</v>
      </c>
      <c r="C164" s="379" t="s">
        <v>194</v>
      </c>
      <c r="D164" s="378" t="s">
        <v>1496</v>
      </c>
      <c r="E164" s="473" t="s">
        <v>889</v>
      </c>
      <c r="F164" s="490">
        <v>1</v>
      </c>
      <c r="G164" s="474">
        <v>812257017270</v>
      </c>
      <c r="H164" s="474"/>
      <c r="I164" s="177" t="s">
        <v>205</v>
      </c>
      <c r="J164" s="178">
        <v>30.5</v>
      </c>
      <c r="K164" s="178">
        <v>13.75</v>
      </c>
      <c r="L164" s="178">
        <v>11.75</v>
      </c>
      <c r="M164" s="185">
        <f t="shared" si="36"/>
        <v>2.8516529224537037</v>
      </c>
      <c r="N164" s="178">
        <v>20</v>
      </c>
      <c r="O164" s="178">
        <v>30.75</v>
      </c>
      <c r="P164" s="178">
        <v>14</v>
      </c>
      <c r="Q164" s="178">
        <v>12</v>
      </c>
      <c r="R164" s="185">
        <f t="shared" si="37"/>
        <v>2.9895833333333335</v>
      </c>
      <c r="S164" s="178">
        <f t="shared" si="34"/>
        <v>21</v>
      </c>
      <c r="T164" s="179" t="s">
        <v>321</v>
      </c>
      <c r="U164" s="180" t="s">
        <v>197</v>
      </c>
      <c r="V164" s="181" t="s">
        <v>322</v>
      </c>
      <c r="W164" s="181">
        <v>0.08</v>
      </c>
      <c r="X164" s="180" t="s">
        <v>199</v>
      </c>
      <c r="Y164" s="182" t="e">
        <f>(ROUND((#REF!/R164),0))*F164</f>
        <v>#REF!</v>
      </c>
      <c r="Z164" s="182" t="e">
        <f>(ROUND(#REF!/R164,0))*F164</f>
        <v>#REF!</v>
      </c>
      <c r="AA164" s="182" t="e">
        <f>(ROUND(#REF!/R164,0))*F164</f>
        <v>#REF!</v>
      </c>
      <c r="AB164" s="182" t="e">
        <f>(ROUND(#REF!/R164,0))*F164</f>
        <v>#REF!</v>
      </c>
      <c r="AC164" s="192"/>
      <c r="AD164" s="192" t="s">
        <v>826</v>
      </c>
      <c r="AE164" s="182"/>
      <c r="AF164" s="182"/>
      <c r="AG164" s="540" t="s">
        <v>1497</v>
      </c>
      <c r="AH164" s="476"/>
      <c r="AI164" s="174" t="s">
        <v>1498</v>
      </c>
      <c r="AJ164" s="180" t="s">
        <v>200</v>
      </c>
      <c r="AK164" s="183">
        <v>48</v>
      </c>
      <c r="AL164" s="183">
        <v>125</v>
      </c>
      <c r="AM164" s="459">
        <v>1</v>
      </c>
      <c r="AN164" s="283">
        <f t="shared" si="31"/>
        <v>30.75</v>
      </c>
      <c r="AO164" s="283">
        <f t="shared" si="41"/>
        <v>14</v>
      </c>
      <c r="AP164" s="283">
        <f t="shared" si="41"/>
        <v>12</v>
      </c>
      <c r="AQ164" s="185">
        <f t="shared" si="38"/>
        <v>2.9895833333333335</v>
      </c>
      <c r="AR164" s="283">
        <f t="shared" si="33"/>
        <v>21</v>
      </c>
      <c r="AS164" s="180" t="s">
        <v>201</v>
      </c>
      <c r="AT164" s="183">
        <v>8</v>
      </c>
      <c r="AU164" s="177" t="s">
        <v>1494</v>
      </c>
      <c r="AV164" s="180" t="s">
        <v>207</v>
      </c>
      <c r="AW164" s="185" t="s">
        <v>1369</v>
      </c>
      <c r="AX164" s="185" t="s">
        <v>1369</v>
      </c>
      <c r="AY164" s="180"/>
      <c r="AZ164" s="180"/>
      <c r="BA164" s="316"/>
      <c r="BB164" s="316"/>
      <c r="BC164" s="316"/>
      <c r="BD164" s="316"/>
      <c r="BE164" s="316"/>
      <c r="BF164" s="316"/>
      <c r="BG164" s="316"/>
      <c r="BH164" s="187"/>
      <c r="BI164" s="187"/>
      <c r="BJ164" s="187"/>
      <c r="BK164" s="193"/>
      <c r="BL164" s="194"/>
      <c r="BM164" s="195"/>
      <c r="BN164" s="187"/>
      <c r="BO164" s="187"/>
      <c r="BP164" s="187"/>
      <c r="BQ164" s="187"/>
      <c r="BR164" s="187"/>
      <c r="BS164" s="187"/>
      <c r="BT164" s="189"/>
    </row>
    <row r="165" spans="1:74" s="188" customFormat="1" ht="60.75" customHeight="1">
      <c r="A165" s="314"/>
      <c r="B165" s="176" t="s">
        <v>5</v>
      </c>
      <c r="C165" s="379" t="s">
        <v>831</v>
      </c>
      <c r="D165" s="477" t="s">
        <v>41</v>
      </c>
      <c r="E165" s="464" t="s">
        <v>398</v>
      </c>
      <c r="F165" s="184">
        <v>4</v>
      </c>
      <c r="G165" s="465">
        <v>812257016037</v>
      </c>
      <c r="H165" s="465"/>
      <c r="I165" s="282" t="s">
        <v>240</v>
      </c>
      <c r="J165" s="283">
        <v>23.5</v>
      </c>
      <c r="K165" s="283">
        <v>3.75</v>
      </c>
      <c r="L165" s="283">
        <v>7.25</v>
      </c>
      <c r="M165" s="185">
        <f t="shared" si="36"/>
        <v>0.36973741319444442</v>
      </c>
      <c r="N165" s="283">
        <v>1.55</v>
      </c>
      <c r="O165" s="178">
        <v>24</v>
      </c>
      <c r="P165" s="178">
        <v>12.25</v>
      </c>
      <c r="Q165" s="178">
        <v>7.75</v>
      </c>
      <c r="R165" s="185">
        <f t="shared" si="37"/>
        <v>1.3185763888888888</v>
      </c>
      <c r="S165" s="178">
        <f t="shared" si="34"/>
        <v>7.2</v>
      </c>
      <c r="T165" s="179" t="s">
        <v>302</v>
      </c>
      <c r="U165" s="180" t="s">
        <v>197</v>
      </c>
      <c r="V165" s="181" t="s">
        <v>198</v>
      </c>
      <c r="W165" s="181">
        <v>0</v>
      </c>
      <c r="X165" s="173" t="s">
        <v>297</v>
      </c>
      <c r="Y165" s="182" t="e">
        <f>(ROUND((#REF!/R165),0))*F165</f>
        <v>#REF!</v>
      </c>
      <c r="Z165" s="182" t="e">
        <f>(ROUND(#REF!/R165,0))*F165</f>
        <v>#REF!</v>
      </c>
      <c r="AA165" s="182" t="e">
        <f>(ROUND(#REF!/R165,0))*F165</f>
        <v>#REF!</v>
      </c>
      <c r="AB165" s="182" t="e">
        <f>(ROUND(#REF!/R165,0))*F165</f>
        <v>#REF!</v>
      </c>
      <c r="AC165" s="192"/>
      <c r="AD165" s="192" t="s">
        <v>828</v>
      </c>
      <c r="AE165" s="182"/>
      <c r="AF165" s="182"/>
      <c r="AG165" s="174" t="s">
        <v>303</v>
      </c>
      <c r="AH165" s="174" t="s">
        <v>304</v>
      </c>
      <c r="AI165" s="174" t="s">
        <v>656</v>
      </c>
      <c r="AJ165" s="180" t="s">
        <v>200</v>
      </c>
      <c r="AK165" s="183">
        <v>48</v>
      </c>
      <c r="AL165" s="183">
        <v>125</v>
      </c>
      <c r="AM165" s="459">
        <v>1</v>
      </c>
      <c r="AN165" s="283">
        <f t="shared" si="31"/>
        <v>23.75</v>
      </c>
      <c r="AO165" s="283">
        <f t="shared" si="41"/>
        <v>4</v>
      </c>
      <c r="AP165" s="283">
        <f t="shared" si="41"/>
        <v>7.5</v>
      </c>
      <c r="AQ165" s="185">
        <f t="shared" si="38"/>
        <v>0.4123263888888889</v>
      </c>
      <c r="AR165" s="283">
        <f t="shared" si="33"/>
        <v>1.6275000000000002</v>
      </c>
      <c r="AS165" s="180" t="s">
        <v>201</v>
      </c>
      <c r="AT165" s="183">
        <v>4</v>
      </c>
      <c r="AU165" s="177" t="s">
        <v>1386</v>
      </c>
      <c r="AV165" s="180" t="s">
        <v>207</v>
      </c>
      <c r="AW165" s="180"/>
      <c r="AX165" s="298" t="s">
        <v>1115</v>
      </c>
      <c r="AY165" s="180"/>
      <c r="AZ165" s="180"/>
      <c r="BA165" s="316"/>
      <c r="BB165" s="316"/>
      <c r="BC165" s="316"/>
      <c r="BD165" s="316"/>
      <c r="BE165" s="316"/>
      <c r="BF165" s="316"/>
      <c r="BG165" s="316"/>
      <c r="BH165" s="187"/>
      <c r="BI165" s="187"/>
      <c r="BJ165" s="187"/>
      <c r="BK165" s="193"/>
      <c r="BL165" s="194"/>
      <c r="BM165" s="195"/>
      <c r="BN165" s="187"/>
      <c r="BO165" s="187"/>
      <c r="BP165" s="187"/>
      <c r="BQ165" s="187"/>
      <c r="BR165" s="187"/>
      <c r="BS165" s="187"/>
      <c r="BT165" s="189"/>
    </row>
    <row r="166" spans="1:74" s="188" customFormat="1" ht="60.75" customHeight="1">
      <c r="A166" s="176"/>
      <c r="B166" s="176" t="s">
        <v>203</v>
      </c>
      <c r="C166" s="379" t="s">
        <v>33</v>
      </c>
      <c r="D166" s="457" t="s">
        <v>111</v>
      </c>
      <c r="E166" s="473" t="s">
        <v>1499</v>
      </c>
      <c r="F166" s="184">
        <v>4</v>
      </c>
      <c r="G166" s="175">
        <v>812257019106</v>
      </c>
      <c r="H166" s="175"/>
      <c r="I166" s="173" t="s">
        <v>729</v>
      </c>
      <c r="J166" s="283">
        <v>8.75</v>
      </c>
      <c r="K166" s="283">
        <v>4</v>
      </c>
      <c r="L166" s="283">
        <v>10.5</v>
      </c>
      <c r="M166" s="185">
        <f t="shared" si="36"/>
        <v>0.2126736111111111</v>
      </c>
      <c r="N166" s="283">
        <v>2.5</v>
      </c>
      <c r="O166" s="178">
        <v>11.5</v>
      </c>
      <c r="P166" s="178">
        <v>6.5</v>
      </c>
      <c r="Q166" s="178">
        <v>9</v>
      </c>
      <c r="R166" s="185">
        <f t="shared" si="37"/>
        <v>0.38932291666666669</v>
      </c>
      <c r="S166" s="178">
        <f t="shared" si="34"/>
        <v>11</v>
      </c>
      <c r="T166" s="179">
        <v>8525809000</v>
      </c>
      <c r="U166" s="180" t="s">
        <v>197</v>
      </c>
      <c r="V166" s="181" t="s">
        <v>198</v>
      </c>
      <c r="W166" s="181">
        <v>0</v>
      </c>
      <c r="X166" s="173" t="s">
        <v>297</v>
      </c>
      <c r="Y166" s="182" t="e">
        <f>(ROUND((#REF!/R166),0))*F166</f>
        <v>#REF!</v>
      </c>
      <c r="Z166" s="182" t="e">
        <f>(ROUND(#REF!/R166,0))*F166</f>
        <v>#REF!</v>
      </c>
      <c r="AA166" s="182" t="e">
        <f>(ROUND(#REF!/R166,0))*F166</f>
        <v>#REF!</v>
      </c>
      <c r="AB166" s="182" t="e">
        <f>(ROUND(#REF!/R166,0))*F166</f>
        <v>#REF!</v>
      </c>
      <c r="AC166" s="192"/>
      <c r="AD166" s="192" t="s">
        <v>828</v>
      </c>
      <c r="AE166" s="182"/>
      <c r="AF166" s="182"/>
      <c r="AG166" s="186" t="s">
        <v>890</v>
      </c>
      <c r="AH166" s="174" t="s">
        <v>416</v>
      </c>
      <c r="AI166" s="174" t="s">
        <v>497</v>
      </c>
      <c r="AJ166" s="180" t="s">
        <v>200</v>
      </c>
      <c r="AK166" s="183">
        <v>48</v>
      </c>
      <c r="AL166" s="183">
        <v>125</v>
      </c>
      <c r="AM166" s="459">
        <v>1</v>
      </c>
      <c r="AN166" s="283">
        <f t="shared" si="31"/>
        <v>9</v>
      </c>
      <c r="AO166" s="283">
        <f t="shared" si="41"/>
        <v>4.25</v>
      </c>
      <c r="AP166" s="283">
        <f t="shared" si="41"/>
        <v>10.75</v>
      </c>
      <c r="AQ166" s="185">
        <f t="shared" si="38"/>
        <v>0.23795572916666666</v>
      </c>
      <c r="AR166" s="283">
        <f t="shared" si="33"/>
        <v>2.625</v>
      </c>
      <c r="AS166" s="180" t="s">
        <v>201</v>
      </c>
      <c r="AT166" s="183">
        <v>3</v>
      </c>
      <c r="AU166" s="177" t="s">
        <v>252</v>
      </c>
      <c r="AV166" s="180" t="s">
        <v>207</v>
      </c>
      <c r="AW166" s="180"/>
      <c r="AX166" s="298" t="s">
        <v>1387</v>
      </c>
      <c r="AY166" s="482"/>
      <c r="AZ166" s="482"/>
      <c r="BA166" s="381"/>
      <c r="BB166" s="381"/>
      <c r="BC166" s="381"/>
      <c r="BD166" s="381"/>
      <c r="BE166" s="381"/>
      <c r="BF166" s="381"/>
      <c r="BG166" s="381"/>
      <c r="BH166" s="187"/>
      <c r="BI166" s="187"/>
      <c r="BJ166" s="187"/>
      <c r="BK166" s="193"/>
      <c r="BL166" s="194"/>
      <c r="BM166" s="195"/>
      <c r="BN166" s="187"/>
      <c r="BO166" s="187"/>
      <c r="BP166" s="187"/>
      <c r="BQ166" s="187"/>
      <c r="BR166" s="187"/>
      <c r="BS166" s="187"/>
      <c r="BT166" s="189"/>
    </row>
    <row r="167" spans="1:74" ht="60.75" customHeight="1">
      <c r="B167" s="176" t="s">
        <v>5</v>
      </c>
      <c r="C167" s="379" t="s">
        <v>33</v>
      </c>
      <c r="D167" s="457" t="s">
        <v>479</v>
      </c>
      <c r="E167" s="191" t="s">
        <v>967</v>
      </c>
      <c r="F167" s="184">
        <v>4</v>
      </c>
      <c r="G167" s="175">
        <v>812257019816</v>
      </c>
      <c r="H167" s="175"/>
      <c r="I167" s="173" t="s">
        <v>240</v>
      </c>
      <c r="J167" s="283">
        <v>8.5</v>
      </c>
      <c r="K167" s="283">
        <v>3</v>
      </c>
      <c r="L167" s="283">
        <v>11</v>
      </c>
      <c r="M167" s="185">
        <f t="shared" si="36"/>
        <v>0.1623263888888889</v>
      </c>
      <c r="N167" s="283">
        <v>0.9</v>
      </c>
      <c r="O167" s="178">
        <v>11.5</v>
      </c>
      <c r="P167" s="178">
        <v>6.5</v>
      </c>
      <c r="Q167" s="178">
        <v>9</v>
      </c>
      <c r="R167" s="185">
        <f t="shared" si="37"/>
        <v>0.38932291666666669</v>
      </c>
      <c r="S167" s="178">
        <f t="shared" si="34"/>
        <v>4.5999999999999996</v>
      </c>
      <c r="T167" s="179">
        <v>85258090</v>
      </c>
      <c r="U167" s="180" t="s">
        <v>197</v>
      </c>
      <c r="V167" s="181" t="s">
        <v>198</v>
      </c>
      <c r="W167" s="181">
        <v>0</v>
      </c>
      <c r="X167" s="173" t="s">
        <v>297</v>
      </c>
      <c r="Y167" s="182" t="e">
        <f>(ROUND((#REF!/R167),0))*F167</f>
        <v>#REF!</v>
      </c>
      <c r="Z167" s="182" t="e">
        <f>(ROUND(#REF!/R167,0))*F167</f>
        <v>#REF!</v>
      </c>
      <c r="AA167" s="182" t="e">
        <f>(ROUND(#REF!/R167,0))*F167</f>
        <v>#REF!</v>
      </c>
      <c r="AB167" s="182" t="e">
        <f>(ROUND(#REF!/R167,0))*F167</f>
        <v>#REF!</v>
      </c>
      <c r="AC167" s="192"/>
      <c r="AD167" s="192" t="s">
        <v>828</v>
      </c>
      <c r="AG167" s="186" t="s">
        <v>891</v>
      </c>
      <c r="AH167" s="174" t="s">
        <v>416</v>
      </c>
      <c r="AI167" s="174" t="s">
        <v>497</v>
      </c>
      <c r="AJ167" s="180" t="s">
        <v>200</v>
      </c>
      <c r="AK167" s="183">
        <v>48</v>
      </c>
      <c r="AL167" s="183">
        <v>125</v>
      </c>
      <c r="AM167" s="459">
        <v>1</v>
      </c>
      <c r="AN167" s="283">
        <f t="shared" si="31"/>
        <v>8.75</v>
      </c>
      <c r="AO167" s="283">
        <f t="shared" si="41"/>
        <v>3.25</v>
      </c>
      <c r="AP167" s="283">
        <f t="shared" si="41"/>
        <v>11.25</v>
      </c>
      <c r="AQ167" s="185">
        <f t="shared" si="38"/>
        <v>0.18513997395833334</v>
      </c>
      <c r="AR167" s="283">
        <f t="shared" si="33"/>
        <v>0.94500000000000006</v>
      </c>
      <c r="AS167" s="180" t="s">
        <v>201</v>
      </c>
      <c r="AT167" s="183">
        <v>3</v>
      </c>
      <c r="AU167" s="177" t="s">
        <v>252</v>
      </c>
      <c r="AV167" s="180" t="s">
        <v>207</v>
      </c>
      <c r="AW167" s="180"/>
      <c r="AX167" s="427" t="s">
        <v>1116</v>
      </c>
      <c r="BK167" s="451"/>
      <c r="BL167" s="452"/>
      <c r="BM167" s="453"/>
      <c r="BN167" s="316"/>
      <c r="BO167" s="316"/>
      <c r="BT167" s="454"/>
      <c r="BU167" s="381"/>
      <c r="BV167" s="381"/>
    </row>
    <row r="168" spans="1:74" ht="60.75" customHeight="1">
      <c r="B168" s="176" t="s">
        <v>5</v>
      </c>
      <c r="C168" s="379" t="s">
        <v>831</v>
      </c>
      <c r="D168" s="477" t="s">
        <v>43</v>
      </c>
      <c r="E168" s="501" t="s">
        <v>443</v>
      </c>
      <c r="F168" s="184">
        <v>2</v>
      </c>
      <c r="G168" s="465">
        <v>812257016051</v>
      </c>
      <c r="H168" s="465"/>
      <c r="I168" s="282" t="s">
        <v>195</v>
      </c>
      <c r="J168" s="178">
        <v>27.5</v>
      </c>
      <c r="K168" s="178">
        <v>5.25</v>
      </c>
      <c r="L168" s="178">
        <v>9</v>
      </c>
      <c r="M168" s="185">
        <f t="shared" si="36"/>
        <v>0.751953125</v>
      </c>
      <c r="N168" s="178">
        <v>5.5</v>
      </c>
      <c r="O168" s="178">
        <v>28</v>
      </c>
      <c r="P168" s="178">
        <v>10.75</v>
      </c>
      <c r="Q168" s="178">
        <v>9.25</v>
      </c>
      <c r="R168" s="185">
        <f t="shared" si="37"/>
        <v>1.611255787037037</v>
      </c>
      <c r="S168" s="178">
        <f t="shared" si="34"/>
        <v>12</v>
      </c>
      <c r="T168" s="179" t="s">
        <v>302</v>
      </c>
      <c r="U168" s="180" t="s">
        <v>197</v>
      </c>
      <c r="V168" s="181" t="s">
        <v>198</v>
      </c>
      <c r="W168" s="181">
        <v>0</v>
      </c>
      <c r="X168" s="173" t="s">
        <v>199</v>
      </c>
      <c r="Y168" s="182" t="e">
        <f>(ROUND((#REF!/R168),0))*F168</f>
        <v>#REF!</v>
      </c>
      <c r="Z168" s="182" t="e">
        <f>(ROUND(#REF!/R168,0))*F168</f>
        <v>#REF!</v>
      </c>
      <c r="AA168" s="182" t="e">
        <f>(ROUND(#REF!/R168,0))*F168</f>
        <v>#REF!</v>
      </c>
      <c r="AB168" s="182" t="e">
        <f>(ROUND(#REF!/R168,0))*F168</f>
        <v>#REF!</v>
      </c>
      <c r="AC168" s="192"/>
      <c r="AD168" s="192" t="s">
        <v>828</v>
      </c>
      <c r="AG168" s="186" t="s">
        <v>698</v>
      </c>
      <c r="AH168" s="174"/>
      <c r="AI168" s="508" t="s">
        <v>399</v>
      </c>
      <c r="AJ168" s="180" t="s">
        <v>200</v>
      </c>
      <c r="AK168" s="183">
        <v>48</v>
      </c>
      <c r="AL168" s="183">
        <v>125</v>
      </c>
      <c r="AM168" s="459">
        <v>1</v>
      </c>
      <c r="AN168" s="283">
        <f t="shared" si="31"/>
        <v>27.75</v>
      </c>
      <c r="AO168" s="283">
        <f t="shared" si="41"/>
        <v>5.5</v>
      </c>
      <c r="AP168" s="283">
        <f t="shared" si="41"/>
        <v>9.25</v>
      </c>
      <c r="AQ168" s="185">
        <f t="shared" si="38"/>
        <v>0.81700303819444442</v>
      </c>
      <c r="AR168" s="283">
        <f t="shared" si="33"/>
        <v>5.7750000000000004</v>
      </c>
      <c r="AS168" s="180" t="s">
        <v>201</v>
      </c>
      <c r="AT168" s="428">
        <v>2</v>
      </c>
      <c r="AU168" s="282" t="s">
        <v>237</v>
      </c>
      <c r="AV168" s="180" t="s">
        <v>207</v>
      </c>
      <c r="AW168" s="180"/>
      <c r="AX168" s="298" t="s">
        <v>1117</v>
      </c>
      <c r="AY168" s="482"/>
      <c r="AZ168" s="482"/>
      <c r="BA168" s="381"/>
      <c r="BB168" s="381"/>
      <c r="BC168" s="381"/>
      <c r="BD168" s="381"/>
      <c r="BE168" s="381"/>
      <c r="BF168" s="381"/>
      <c r="BG168" s="381"/>
      <c r="BK168" s="451"/>
      <c r="BL168" s="452"/>
      <c r="BM168" s="453"/>
      <c r="BN168" s="316"/>
      <c r="BO168" s="316"/>
      <c r="BT168" s="454"/>
      <c r="BU168" s="381"/>
      <c r="BV168" s="381"/>
    </row>
    <row r="169" spans="1:74" ht="60.75" customHeight="1">
      <c r="B169" s="176" t="s">
        <v>5</v>
      </c>
      <c r="C169" s="379" t="s">
        <v>831</v>
      </c>
      <c r="D169" s="472" t="s">
        <v>43</v>
      </c>
      <c r="E169" s="186" t="s">
        <v>44</v>
      </c>
      <c r="F169" s="490">
        <v>4</v>
      </c>
      <c r="G169" s="474">
        <v>812257016037</v>
      </c>
      <c r="I169" s="282" t="s">
        <v>195</v>
      </c>
      <c r="J169" s="178">
        <v>28.5</v>
      </c>
      <c r="K169" s="178">
        <v>5.25</v>
      </c>
      <c r="L169" s="178">
        <v>9.25</v>
      </c>
      <c r="M169" s="185">
        <f t="shared" si="36"/>
        <v>0.80094401041666663</v>
      </c>
      <c r="N169" s="178">
        <v>4</v>
      </c>
      <c r="O169" s="178">
        <v>29.5</v>
      </c>
      <c r="P169" s="178">
        <v>22</v>
      </c>
      <c r="Q169" s="178">
        <v>9.75</v>
      </c>
      <c r="R169" s="185">
        <f t="shared" si="37"/>
        <v>3.6618923611111112</v>
      </c>
      <c r="S169" s="178">
        <f t="shared" si="34"/>
        <v>17</v>
      </c>
      <c r="T169" s="179" t="s">
        <v>302</v>
      </c>
      <c r="U169" s="180" t="s">
        <v>197</v>
      </c>
      <c r="V169" s="181" t="s">
        <v>198</v>
      </c>
      <c r="W169" s="181">
        <v>0</v>
      </c>
      <c r="X169" s="173" t="s">
        <v>199</v>
      </c>
      <c r="Y169" s="182" t="e">
        <f>(ROUND((#REF!/R169),0))*F169</f>
        <v>#REF!</v>
      </c>
      <c r="Z169" s="182" t="e">
        <f>(ROUND(#REF!/R169,0))*F169</f>
        <v>#REF!</v>
      </c>
      <c r="AA169" s="182" t="e">
        <f>(ROUND(#REF!/R169,0))*F169</f>
        <v>#REF!</v>
      </c>
      <c r="AB169" s="182" t="e">
        <f>(ROUND(#REF!/R169,0))*F169</f>
        <v>#REF!</v>
      </c>
      <c r="AC169" s="192"/>
      <c r="AD169" s="192" t="s">
        <v>828</v>
      </c>
      <c r="AG169" s="186" t="s">
        <v>400</v>
      </c>
      <c r="AH169" s="174"/>
      <c r="AI169" s="508" t="s">
        <v>401</v>
      </c>
      <c r="AJ169" s="180" t="s">
        <v>200</v>
      </c>
      <c r="AK169" s="183">
        <v>48</v>
      </c>
      <c r="AL169" s="183">
        <v>125</v>
      </c>
      <c r="AM169" s="459">
        <v>1</v>
      </c>
      <c r="AN169" s="283">
        <f t="shared" si="31"/>
        <v>28.75</v>
      </c>
      <c r="AO169" s="283">
        <f t="shared" si="41"/>
        <v>5.5</v>
      </c>
      <c r="AP169" s="283">
        <f t="shared" si="41"/>
        <v>9.5</v>
      </c>
      <c r="AQ169" s="185">
        <f t="shared" si="38"/>
        <v>0.86932146990740744</v>
      </c>
      <c r="AR169" s="283">
        <f t="shared" si="33"/>
        <v>4.2</v>
      </c>
      <c r="AS169" s="180" t="s">
        <v>201</v>
      </c>
      <c r="AT169" s="428">
        <v>2</v>
      </c>
      <c r="AU169" s="282" t="s">
        <v>237</v>
      </c>
      <c r="AV169" s="180" t="s">
        <v>207</v>
      </c>
      <c r="AW169" s="180"/>
      <c r="AX169" s="298" t="s">
        <v>1388</v>
      </c>
      <c r="AY169" s="469"/>
      <c r="AZ169" s="469"/>
      <c r="BA169" s="187"/>
      <c r="BB169" s="187"/>
      <c r="BC169" s="187"/>
      <c r="BD169" s="187"/>
      <c r="BE169" s="187"/>
      <c r="BF169" s="187"/>
      <c r="BG169" s="187"/>
      <c r="BK169" s="451"/>
      <c r="BL169" s="452"/>
      <c r="BM169" s="453"/>
      <c r="BN169" s="316"/>
      <c r="BO169" s="316"/>
      <c r="BT169" s="454"/>
      <c r="BU169" s="381"/>
      <c r="BV169" s="381"/>
    </row>
    <row r="170" spans="1:74" s="188" customFormat="1" ht="60.75" customHeight="1">
      <c r="A170" s="176"/>
      <c r="B170" s="176" t="s">
        <v>5</v>
      </c>
      <c r="C170" s="379" t="s">
        <v>194</v>
      </c>
      <c r="D170" s="472" t="s">
        <v>103</v>
      </c>
      <c r="E170" s="186" t="s">
        <v>450</v>
      </c>
      <c r="F170" s="490">
        <v>1</v>
      </c>
      <c r="G170" s="474">
        <v>812257017874</v>
      </c>
      <c r="H170" s="474"/>
      <c r="I170" s="177" t="s">
        <v>195</v>
      </c>
      <c r="J170" s="178">
        <v>29</v>
      </c>
      <c r="K170" s="178">
        <v>6.25</v>
      </c>
      <c r="L170" s="178">
        <v>14.5</v>
      </c>
      <c r="M170" s="185">
        <f t="shared" si="36"/>
        <v>1.5209056712962963</v>
      </c>
      <c r="N170" s="178">
        <v>25</v>
      </c>
      <c r="O170" s="178">
        <v>29.25</v>
      </c>
      <c r="P170" s="178">
        <v>6.5</v>
      </c>
      <c r="Q170" s="178">
        <v>14.75</v>
      </c>
      <c r="R170" s="185">
        <f t="shared" si="37"/>
        <v>1.6228841145833333</v>
      </c>
      <c r="S170" s="178">
        <f t="shared" si="34"/>
        <v>26</v>
      </c>
      <c r="T170" s="179" t="s">
        <v>321</v>
      </c>
      <c r="U170" s="180" t="s">
        <v>197</v>
      </c>
      <c r="V170" s="181" t="s">
        <v>322</v>
      </c>
      <c r="W170" s="181">
        <v>0.08</v>
      </c>
      <c r="X170" s="180" t="s">
        <v>199</v>
      </c>
      <c r="Y170" s="182" t="e">
        <f>(ROUND((#REF!/R170),0))*F170</f>
        <v>#REF!</v>
      </c>
      <c r="Z170" s="182" t="e">
        <f>(ROUND(#REF!/R170,0))*F170</f>
        <v>#REF!</v>
      </c>
      <c r="AA170" s="182" t="e">
        <f>(ROUND(#REF!/R170,0))*F170</f>
        <v>#REF!</v>
      </c>
      <c r="AB170" s="182" t="e">
        <f>(ROUND(#REF!/R170,0))*F170</f>
        <v>#REF!</v>
      </c>
      <c r="AC170" s="192"/>
      <c r="AD170" s="192" t="s">
        <v>826</v>
      </c>
      <c r="AE170" s="182"/>
      <c r="AF170" s="182"/>
      <c r="AG170" s="531" t="s">
        <v>451</v>
      </c>
      <c r="AH170" s="476"/>
      <c r="AI170" s="541"/>
      <c r="AJ170" s="180" t="s">
        <v>200</v>
      </c>
      <c r="AK170" s="183">
        <v>48</v>
      </c>
      <c r="AL170" s="183">
        <v>125</v>
      </c>
      <c r="AM170" s="459">
        <v>1</v>
      </c>
      <c r="AN170" s="283">
        <f t="shared" si="31"/>
        <v>29.25</v>
      </c>
      <c r="AO170" s="283">
        <f t="shared" si="41"/>
        <v>6.5</v>
      </c>
      <c r="AP170" s="283">
        <f t="shared" si="41"/>
        <v>14.75</v>
      </c>
      <c r="AQ170" s="185">
        <f t="shared" si="38"/>
        <v>1.6228841145833333</v>
      </c>
      <c r="AR170" s="283">
        <f t="shared" si="33"/>
        <v>26.25</v>
      </c>
      <c r="AS170" s="180" t="s">
        <v>201</v>
      </c>
      <c r="AT170" s="183">
        <v>1</v>
      </c>
      <c r="AU170" s="177" t="s">
        <v>1372</v>
      </c>
      <c r="AV170" s="180" t="s">
        <v>201</v>
      </c>
      <c r="AW170" s="185" t="s">
        <v>1369</v>
      </c>
      <c r="AX170" s="185" t="s">
        <v>1369</v>
      </c>
      <c r="AY170" s="180"/>
      <c r="AZ170" s="180"/>
      <c r="BA170" s="316"/>
      <c r="BB170" s="316"/>
      <c r="BC170" s="316"/>
      <c r="BD170" s="316"/>
      <c r="BE170" s="316"/>
      <c r="BF170" s="316"/>
      <c r="BG170" s="316"/>
      <c r="BH170" s="187"/>
      <c r="BI170" s="187"/>
      <c r="BJ170" s="187"/>
      <c r="BK170" s="193"/>
      <c r="BL170" s="194"/>
      <c r="BM170" s="195"/>
      <c r="BN170" s="187"/>
      <c r="BO170" s="187"/>
      <c r="BP170" s="187"/>
      <c r="BQ170" s="187"/>
      <c r="BR170" s="187"/>
      <c r="BS170" s="187"/>
      <c r="BT170" s="189"/>
    </row>
    <row r="171" spans="1:74" s="188" customFormat="1" ht="60.75" customHeight="1">
      <c r="A171" s="176"/>
      <c r="B171" s="176" t="s">
        <v>5</v>
      </c>
      <c r="C171" s="379" t="s">
        <v>194</v>
      </c>
      <c r="D171" s="500" t="s">
        <v>592</v>
      </c>
      <c r="E171" s="501" t="s">
        <v>1500</v>
      </c>
      <c r="F171" s="173">
        <v>1</v>
      </c>
      <c r="G171" s="175">
        <v>812257018765</v>
      </c>
      <c r="H171" s="175"/>
      <c r="I171" s="282" t="s">
        <v>195</v>
      </c>
      <c r="J171" s="178">
        <v>29.25</v>
      </c>
      <c r="K171" s="178">
        <v>6.5</v>
      </c>
      <c r="L171" s="178">
        <v>14</v>
      </c>
      <c r="M171" s="185">
        <f t="shared" si="36"/>
        <v>1.5403645833333333</v>
      </c>
      <c r="N171" s="178">
        <v>15.15</v>
      </c>
      <c r="O171" s="178">
        <v>29.5</v>
      </c>
      <c r="P171" s="178">
        <v>14.5</v>
      </c>
      <c r="Q171" s="178">
        <v>7.75</v>
      </c>
      <c r="R171" s="185">
        <f t="shared" si="37"/>
        <v>1.9184389467592593</v>
      </c>
      <c r="S171" s="178">
        <f t="shared" si="34"/>
        <v>16.149999999999999</v>
      </c>
      <c r="T171" s="179">
        <v>9005804000</v>
      </c>
      <c r="U171" s="180" t="s">
        <v>197</v>
      </c>
      <c r="V171" s="181" t="s">
        <v>198</v>
      </c>
      <c r="W171" s="181">
        <v>0.08</v>
      </c>
      <c r="X171" s="173" t="s">
        <v>199</v>
      </c>
      <c r="Y171" s="182" t="e">
        <f>(ROUND((#REF!/R171),0))*F171</f>
        <v>#REF!</v>
      </c>
      <c r="Z171" s="182" t="e">
        <f>(ROUND(#REF!/R171,0))*F171</f>
        <v>#REF!</v>
      </c>
      <c r="AA171" s="182" t="e">
        <f>(ROUND(#REF!/R171,0))*F171</f>
        <v>#REF!</v>
      </c>
      <c r="AB171" s="182" t="e">
        <f>(ROUND(#REF!/R171,0))*F171</f>
        <v>#REF!</v>
      </c>
      <c r="AC171" s="192"/>
      <c r="AD171" s="192" t="s">
        <v>826</v>
      </c>
      <c r="AE171" s="182"/>
      <c r="AF171" s="182"/>
      <c r="AG171" s="315" t="s">
        <v>389</v>
      </c>
      <c r="AH171" s="315" t="s">
        <v>390</v>
      </c>
      <c r="AI171" s="174" t="s">
        <v>391</v>
      </c>
      <c r="AJ171" s="180" t="s">
        <v>200</v>
      </c>
      <c r="AK171" s="183">
        <v>48</v>
      </c>
      <c r="AL171" s="183">
        <v>125</v>
      </c>
      <c r="AM171" s="459">
        <v>1</v>
      </c>
      <c r="AN171" s="283">
        <f t="shared" si="31"/>
        <v>29.5</v>
      </c>
      <c r="AO171" s="283">
        <f t="shared" si="41"/>
        <v>6.75</v>
      </c>
      <c r="AP171" s="283">
        <f t="shared" si="41"/>
        <v>14.25</v>
      </c>
      <c r="AQ171" s="185">
        <f t="shared" si="38"/>
        <v>1.64208984375</v>
      </c>
      <c r="AR171" s="283">
        <f t="shared" si="33"/>
        <v>15.907500000000001</v>
      </c>
      <c r="AS171" s="180" t="s">
        <v>201</v>
      </c>
      <c r="AT171" s="428">
        <v>1</v>
      </c>
      <c r="AU171" s="177" t="s">
        <v>1372</v>
      </c>
      <c r="AV171" s="180" t="s">
        <v>201</v>
      </c>
      <c r="AW171" s="180"/>
      <c r="AX171" s="422" t="s">
        <v>1118</v>
      </c>
      <c r="AY171" s="180"/>
      <c r="AZ171" s="180"/>
      <c r="BA171" s="316"/>
      <c r="BB171" s="316"/>
      <c r="BC171" s="316"/>
      <c r="BD171" s="316"/>
      <c r="BE171" s="316"/>
      <c r="BF171" s="316"/>
      <c r="BG171" s="316"/>
      <c r="BH171" s="187"/>
      <c r="BI171" s="187"/>
      <c r="BJ171" s="187"/>
      <c r="BK171" s="193"/>
      <c r="BL171" s="194"/>
      <c r="BM171" s="195"/>
      <c r="BN171" s="187"/>
      <c r="BO171" s="187"/>
      <c r="BP171" s="187"/>
      <c r="BQ171" s="187"/>
      <c r="BR171" s="187"/>
      <c r="BS171" s="187"/>
      <c r="BT171" s="189"/>
    </row>
    <row r="172" spans="1:74" s="188" customFormat="1" ht="60.75" customHeight="1">
      <c r="A172" s="176"/>
      <c r="B172" s="176" t="s">
        <v>5</v>
      </c>
      <c r="C172" s="379" t="s">
        <v>194</v>
      </c>
      <c r="D172" s="500" t="s">
        <v>589</v>
      </c>
      <c r="E172" s="501" t="s">
        <v>394</v>
      </c>
      <c r="F172" s="173">
        <v>2</v>
      </c>
      <c r="G172" s="175">
        <v>812257018758</v>
      </c>
      <c r="H172" s="175"/>
      <c r="I172" s="282" t="s">
        <v>195</v>
      </c>
      <c r="J172" s="178">
        <v>29</v>
      </c>
      <c r="K172" s="178">
        <v>6.25</v>
      </c>
      <c r="L172" s="178">
        <v>10</v>
      </c>
      <c r="M172" s="185">
        <f t="shared" si="36"/>
        <v>1.048900462962963</v>
      </c>
      <c r="N172" s="178">
        <v>8</v>
      </c>
      <c r="O172" s="178">
        <v>29.25</v>
      </c>
      <c r="P172" s="178">
        <v>6.5</v>
      </c>
      <c r="Q172" s="178">
        <v>10.25</v>
      </c>
      <c r="R172" s="185">
        <f t="shared" si="37"/>
        <v>1.1277669270833333</v>
      </c>
      <c r="S172" s="178">
        <f t="shared" si="34"/>
        <v>17</v>
      </c>
      <c r="T172" s="179">
        <v>9005804000</v>
      </c>
      <c r="U172" s="180" t="s">
        <v>197</v>
      </c>
      <c r="V172" s="181" t="s">
        <v>198</v>
      </c>
      <c r="W172" s="181">
        <v>0.08</v>
      </c>
      <c r="X172" s="173" t="s">
        <v>199</v>
      </c>
      <c r="Y172" s="182" t="e">
        <f>(ROUND((#REF!/R172),0))*F172</f>
        <v>#REF!</v>
      </c>
      <c r="Z172" s="182" t="e">
        <f>(ROUND(#REF!/R172,0))*F172</f>
        <v>#REF!</v>
      </c>
      <c r="AA172" s="182" t="e">
        <f>(ROUND(#REF!/R172,0))*F172</f>
        <v>#REF!</v>
      </c>
      <c r="AB172" s="182" t="e">
        <f>(ROUND(#REF!/R172,0))*F172</f>
        <v>#REF!</v>
      </c>
      <c r="AC172" s="192"/>
      <c r="AD172" s="192" t="s">
        <v>826</v>
      </c>
      <c r="AE172" s="182"/>
      <c r="AF172" s="182"/>
      <c r="AG172" s="315" t="s">
        <v>395</v>
      </c>
      <c r="AH172" s="315" t="s">
        <v>396</v>
      </c>
      <c r="AI172" s="174" t="s">
        <v>653</v>
      </c>
      <c r="AJ172" s="180" t="s">
        <v>200</v>
      </c>
      <c r="AK172" s="183">
        <v>48</v>
      </c>
      <c r="AL172" s="183">
        <v>125</v>
      </c>
      <c r="AM172" s="459">
        <v>1</v>
      </c>
      <c r="AN172" s="283">
        <f t="shared" si="31"/>
        <v>29.25</v>
      </c>
      <c r="AO172" s="283">
        <f t="shared" si="41"/>
        <v>6.5</v>
      </c>
      <c r="AP172" s="283">
        <f t="shared" si="41"/>
        <v>10.25</v>
      </c>
      <c r="AQ172" s="185">
        <f t="shared" si="38"/>
        <v>1.1277669270833333</v>
      </c>
      <c r="AR172" s="283">
        <f t="shared" si="33"/>
        <v>8.4</v>
      </c>
      <c r="AS172" s="180" t="s">
        <v>201</v>
      </c>
      <c r="AT172" s="428">
        <v>1</v>
      </c>
      <c r="AU172" s="177" t="s">
        <v>1372</v>
      </c>
      <c r="AV172" s="180" t="s">
        <v>201</v>
      </c>
      <c r="AW172" s="180"/>
      <c r="AX172" s="298" t="s">
        <v>1119</v>
      </c>
      <c r="AY172" s="180"/>
      <c r="AZ172" s="180"/>
      <c r="BA172" s="316"/>
      <c r="BB172" s="316"/>
      <c r="BC172" s="316"/>
      <c r="BD172" s="316"/>
      <c r="BE172" s="316"/>
      <c r="BF172" s="316"/>
      <c r="BG172" s="316"/>
      <c r="BH172" s="187"/>
      <c r="BI172" s="187"/>
      <c r="BJ172" s="187"/>
      <c r="BK172" s="193"/>
      <c r="BL172" s="194"/>
      <c r="BM172" s="195"/>
      <c r="BN172" s="187"/>
      <c r="BO172" s="187"/>
      <c r="BP172" s="187"/>
      <c r="BQ172" s="187"/>
      <c r="BR172" s="187"/>
      <c r="BS172" s="187"/>
      <c r="BT172" s="189"/>
    </row>
    <row r="173" spans="1:74" s="188" customFormat="1" ht="60.75" customHeight="1">
      <c r="A173" s="176"/>
      <c r="B173" s="176" t="s">
        <v>5</v>
      </c>
      <c r="C173" s="379" t="s">
        <v>775</v>
      </c>
      <c r="D173" s="477" t="s">
        <v>37</v>
      </c>
      <c r="E173" s="473" t="s">
        <v>38</v>
      </c>
      <c r="F173" s="173">
        <v>6</v>
      </c>
      <c r="G173" s="465">
        <v>812257016129</v>
      </c>
      <c r="H173" s="465"/>
      <c r="I173" s="282" t="s">
        <v>729</v>
      </c>
      <c r="J173" s="283">
        <v>6</v>
      </c>
      <c r="K173" s="283">
        <v>6</v>
      </c>
      <c r="L173" s="283">
        <v>11.75</v>
      </c>
      <c r="M173" s="185">
        <f t="shared" si="36"/>
        <v>0.24479166666666666</v>
      </c>
      <c r="N173" s="283">
        <v>1.3</v>
      </c>
      <c r="O173" s="178">
        <v>12.5</v>
      </c>
      <c r="P173" s="178">
        <v>12.5</v>
      </c>
      <c r="Q173" s="178">
        <v>12</v>
      </c>
      <c r="R173" s="185">
        <f t="shared" si="37"/>
        <v>1.0850694444444444</v>
      </c>
      <c r="S173" s="178">
        <f t="shared" si="34"/>
        <v>8.8000000000000007</v>
      </c>
      <c r="T173" s="179">
        <v>9503000073</v>
      </c>
      <c r="U173" s="180" t="s">
        <v>197</v>
      </c>
      <c r="V173" s="181" t="s">
        <v>198</v>
      </c>
      <c r="W173" s="181">
        <v>0</v>
      </c>
      <c r="X173" s="173" t="s">
        <v>199</v>
      </c>
      <c r="Y173" s="182" t="e">
        <f>(ROUND((#REF!/R173),0))*F173</f>
        <v>#REF!</v>
      </c>
      <c r="Z173" s="182" t="e">
        <f>(ROUND(#REF!/R173,0))*F173</f>
        <v>#REF!</v>
      </c>
      <c r="AA173" s="182" t="e">
        <f>(ROUND(#REF!/R173,0))*F173</f>
        <v>#REF!</v>
      </c>
      <c r="AB173" s="182" t="e">
        <f>(ROUND(#REF!/R173,0))*F173</f>
        <v>#REF!</v>
      </c>
      <c r="AC173" s="192"/>
      <c r="AD173" s="192" t="s">
        <v>828</v>
      </c>
      <c r="AE173" s="182"/>
      <c r="AF173" s="182"/>
      <c r="AG173" s="174" t="s">
        <v>402</v>
      </c>
      <c r="AH173" s="174"/>
      <c r="AI173" s="174" t="s">
        <v>403</v>
      </c>
      <c r="AJ173" s="180" t="s">
        <v>200</v>
      </c>
      <c r="AK173" s="183">
        <v>48</v>
      </c>
      <c r="AL173" s="183">
        <v>125</v>
      </c>
      <c r="AM173" s="459">
        <v>1</v>
      </c>
      <c r="AN173" s="283">
        <f t="shared" si="31"/>
        <v>6.25</v>
      </c>
      <c r="AO173" s="283">
        <f t="shared" si="41"/>
        <v>6.25</v>
      </c>
      <c r="AP173" s="283">
        <f t="shared" si="41"/>
        <v>12</v>
      </c>
      <c r="AQ173" s="185">
        <f t="shared" si="38"/>
        <v>0.2712673611111111</v>
      </c>
      <c r="AR173" s="283">
        <f t="shared" si="33"/>
        <v>1.3650000000000002</v>
      </c>
      <c r="AS173" s="180" t="s">
        <v>207</v>
      </c>
      <c r="AT173" s="428"/>
      <c r="AU173" s="282"/>
      <c r="AV173" s="180" t="s">
        <v>207</v>
      </c>
      <c r="AW173" s="180"/>
      <c r="AX173" s="298" t="s">
        <v>1120</v>
      </c>
      <c r="AY173" s="469"/>
      <c r="AZ173" s="469"/>
      <c r="BA173" s="187"/>
      <c r="BB173" s="187"/>
      <c r="BC173" s="187"/>
      <c r="BD173" s="187"/>
      <c r="BE173" s="187"/>
      <c r="BF173" s="187"/>
      <c r="BG173" s="187"/>
      <c r="BH173" s="187"/>
      <c r="BI173" s="187"/>
      <c r="BJ173" s="187"/>
      <c r="BK173" s="193"/>
      <c r="BL173" s="194"/>
      <c r="BM173" s="195"/>
      <c r="BN173" s="187"/>
      <c r="BO173" s="187"/>
      <c r="BP173" s="187"/>
      <c r="BQ173" s="187"/>
      <c r="BR173" s="187"/>
      <c r="BS173" s="187"/>
      <c r="BT173" s="189"/>
    </row>
    <row r="174" spans="1:74" s="188" customFormat="1" ht="60.75" customHeight="1">
      <c r="A174" s="314"/>
      <c r="B174" s="176" t="s">
        <v>5</v>
      </c>
      <c r="C174" s="379" t="s">
        <v>730</v>
      </c>
      <c r="D174" s="457" t="s">
        <v>720</v>
      </c>
      <c r="E174" s="191" t="s">
        <v>712</v>
      </c>
      <c r="F174" s="184">
        <v>6</v>
      </c>
      <c r="G174" s="175">
        <v>812257015306</v>
      </c>
      <c r="H174" s="175"/>
      <c r="I174" s="173" t="s">
        <v>211</v>
      </c>
      <c r="J174" s="178">
        <v>4</v>
      </c>
      <c r="K174" s="178">
        <v>4</v>
      </c>
      <c r="L174" s="178">
        <v>7.25</v>
      </c>
      <c r="M174" s="185">
        <f t="shared" si="36"/>
        <v>6.7129629629629636E-2</v>
      </c>
      <c r="N174" s="178">
        <v>0.75</v>
      </c>
      <c r="O174" s="178">
        <v>8.5</v>
      </c>
      <c r="P174" s="178">
        <v>12.5</v>
      </c>
      <c r="Q174" s="178">
        <v>7.5</v>
      </c>
      <c r="R174" s="185">
        <f t="shared" si="37"/>
        <v>0.4611545138888889</v>
      </c>
      <c r="S174" s="178">
        <f t="shared" si="34"/>
        <v>5.5</v>
      </c>
      <c r="T174" s="179">
        <v>9503000073</v>
      </c>
      <c r="U174" s="180" t="s">
        <v>197</v>
      </c>
      <c r="V174" s="181" t="s">
        <v>198</v>
      </c>
      <c r="W174" s="181">
        <v>0</v>
      </c>
      <c r="X174" s="173">
        <v>0</v>
      </c>
      <c r="Y174" s="182" t="e">
        <f>(ROUND((#REF!/R174),0))*F174</f>
        <v>#REF!</v>
      </c>
      <c r="Z174" s="182" t="e">
        <f>(ROUND(#REF!/R174,0))*F174</f>
        <v>#REF!</v>
      </c>
      <c r="AA174" s="182" t="e">
        <f>(ROUND(#REF!/R174,0))*F174</f>
        <v>#REF!</v>
      </c>
      <c r="AB174" s="182" t="e">
        <f>(ROUND(#REF!/R174,0))*F174</f>
        <v>#REF!</v>
      </c>
      <c r="AC174" s="192"/>
      <c r="AD174" s="192" t="s">
        <v>826</v>
      </c>
      <c r="AE174" s="182"/>
      <c r="AF174" s="182"/>
      <c r="AG174" s="186" t="s">
        <v>735</v>
      </c>
      <c r="AH174" s="174" t="s">
        <v>416</v>
      </c>
      <c r="AI174" s="174" t="s">
        <v>736</v>
      </c>
      <c r="AJ174" s="180" t="s">
        <v>200</v>
      </c>
      <c r="AK174" s="183">
        <v>48</v>
      </c>
      <c r="AL174" s="183">
        <v>125</v>
      </c>
      <c r="AM174" s="459">
        <v>1</v>
      </c>
      <c r="AN174" s="283">
        <f t="shared" si="31"/>
        <v>4.25</v>
      </c>
      <c r="AO174" s="283">
        <f t="shared" si="41"/>
        <v>4.25</v>
      </c>
      <c r="AP174" s="283">
        <f t="shared" si="41"/>
        <v>7.5</v>
      </c>
      <c r="AQ174" s="185">
        <f t="shared" si="38"/>
        <v>7.8396267361111105E-2</v>
      </c>
      <c r="AR174" s="283">
        <f t="shared" si="33"/>
        <v>0.78750000000000009</v>
      </c>
      <c r="AS174" s="180" t="s">
        <v>201</v>
      </c>
      <c r="AT174" s="183">
        <v>3</v>
      </c>
      <c r="AU174" s="177" t="s">
        <v>1381</v>
      </c>
      <c r="AV174" s="180" t="s">
        <v>201</v>
      </c>
      <c r="AW174" s="185" t="s">
        <v>1369</v>
      </c>
      <c r="AX174" s="185" t="s">
        <v>1369</v>
      </c>
      <c r="AY174" s="180"/>
      <c r="AZ174" s="180"/>
      <c r="BA174" s="316"/>
      <c r="BB174" s="316"/>
      <c r="BC174" s="316"/>
      <c r="BD174" s="316"/>
      <c r="BE174" s="316"/>
      <c r="BF174" s="316"/>
      <c r="BG174" s="316"/>
      <c r="BH174" s="187"/>
      <c r="BI174" s="187"/>
      <c r="BJ174" s="187"/>
      <c r="BK174" s="193"/>
      <c r="BL174" s="194"/>
      <c r="BM174" s="195"/>
      <c r="BN174" s="187"/>
      <c r="BO174" s="187"/>
      <c r="BP174" s="187"/>
      <c r="BQ174" s="187"/>
      <c r="BR174" s="187"/>
      <c r="BS174" s="187"/>
      <c r="BT174" s="189"/>
    </row>
    <row r="175" spans="1:74" s="188" customFormat="1" ht="60.75" customHeight="1">
      <c r="A175" s="176"/>
      <c r="B175" s="176" t="s">
        <v>5</v>
      </c>
      <c r="C175" s="379" t="s">
        <v>730</v>
      </c>
      <c r="D175" s="457" t="s">
        <v>721</v>
      </c>
      <c r="E175" s="191" t="s">
        <v>732</v>
      </c>
      <c r="F175" s="184">
        <v>6</v>
      </c>
      <c r="G175" s="175">
        <v>812257019113</v>
      </c>
      <c r="H175" s="175"/>
      <c r="I175" s="173" t="s">
        <v>211</v>
      </c>
      <c r="J175" s="178">
        <v>7.5</v>
      </c>
      <c r="K175" s="178">
        <v>5.25</v>
      </c>
      <c r="L175" s="178">
        <v>6</v>
      </c>
      <c r="M175" s="185">
        <f t="shared" si="36"/>
        <v>0.13671875</v>
      </c>
      <c r="N175" s="178">
        <v>0.75</v>
      </c>
      <c r="O175" s="178">
        <v>5.75</v>
      </c>
      <c r="P175" s="178">
        <v>17.25</v>
      </c>
      <c r="Q175" s="178">
        <v>8.1999999999999993</v>
      </c>
      <c r="R175" s="185">
        <f t="shared" si="37"/>
        <v>0.47068142361111109</v>
      </c>
      <c r="S175" s="178">
        <f t="shared" si="34"/>
        <v>5.5</v>
      </c>
      <c r="T175" s="179">
        <v>9503000073</v>
      </c>
      <c r="U175" s="180" t="s">
        <v>197</v>
      </c>
      <c r="V175" s="181" t="s">
        <v>198</v>
      </c>
      <c r="W175" s="181">
        <v>0</v>
      </c>
      <c r="X175" s="173">
        <v>0</v>
      </c>
      <c r="Y175" s="182" t="e">
        <f>(ROUND((#REF!/R175),0))*F175</f>
        <v>#REF!</v>
      </c>
      <c r="Z175" s="182" t="e">
        <f>(ROUND(#REF!/R175,0))*F175</f>
        <v>#REF!</v>
      </c>
      <c r="AA175" s="182" t="e">
        <f>(ROUND(#REF!/R175,0))*F175</f>
        <v>#REF!</v>
      </c>
      <c r="AB175" s="182" t="e">
        <f>(ROUND(#REF!/R175,0))*F175</f>
        <v>#REF!</v>
      </c>
      <c r="AC175" s="192"/>
      <c r="AD175" s="192" t="s">
        <v>826</v>
      </c>
      <c r="AE175" s="182"/>
      <c r="AF175" s="182"/>
      <c r="AG175" s="174" t="s">
        <v>733</v>
      </c>
      <c r="AH175" s="174" t="s">
        <v>416</v>
      </c>
      <c r="AI175" s="174" t="s">
        <v>734</v>
      </c>
      <c r="AJ175" s="180" t="s">
        <v>200</v>
      </c>
      <c r="AK175" s="183">
        <v>48</v>
      </c>
      <c r="AL175" s="183">
        <v>125</v>
      </c>
      <c r="AM175" s="459">
        <v>1</v>
      </c>
      <c r="AN175" s="283">
        <f t="shared" si="31"/>
        <v>7.75</v>
      </c>
      <c r="AO175" s="283">
        <f t="shared" si="41"/>
        <v>5.5</v>
      </c>
      <c r="AP175" s="283">
        <f t="shared" si="41"/>
        <v>6.25</v>
      </c>
      <c r="AQ175" s="185">
        <f t="shared" si="38"/>
        <v>0.15417028356481483</v>
      </c>
      <c r="AR175" s="283">
        <f t="shared" si="33"/>
        <v>0.78750000000000009</v>
      </c>
      <c r="AS175" s="180" t="s">
        <v>207</v>
      </c>
      <c r="AT175" s="183"/>
      <c r="AU175" s="177"/>
      <c r="AV175" s="180" t="s">
        <v>207</v>
      </c>
      <c r="AW175" s="185" t="s">
        <v>1369</v>
      </c>
      <c r="AX175" s="185" t="s">
        <v>1369</v>
      </c>
      <c r="AY175" s="180"/>
      <c r="AZ175" s="180"/>
      <c r="BA175" s="316"/>
      <c r="BB175" s="316"/>
      <c r="BC175" s="316"/>
      <c r="BD175" s="316"/>
      <c r="BE175" s="316"/>
      <c r="BF175" s="316"/>
      <c r="BG175" s="316"/>
      <c r="BH175" s="187"/>
      <c r="BI175" s="187"/>
      <c r="BJ175" s="187"/>
      <c r="BK175" s="193"/>
      <c r="BL175" s="194"/>
      <c r="BM175" s="195"/>
      <c r="BN175" s="187"/>
      <c r="BO175" s="187"/>
      <c r="BP175" s="187"/>
      <c r="BQ175" s="187"/>
      <c r="BR175" s="187"/>
      <c r="BS175" s="187"/>
      <c r="BT175" s="189"/>
    </row>
    <row r="176" spans="1:74" s="188" customFormat="1" ht="60.75" customHeight="1">
      <c r="A176" s="176"/>
      <c r="B176" s="176" t="s">
        <v>5</v>
      </c>
      <c r="C176" s="379" t="s">
        <v>775</v>
      </c>
      <c r="D176" s="457" t="s">
        <v>722</v>
      </c>
      <c r="E176" s="191" t="s">
        <v>821</v>
      </c>
      <c r="F176" s="184">
        <v>4</v>
      </c>
      <c r="G176" s="175">
        <v>812257019120</v>
      </c>
      <c r="H176" s="175"/>
      <c r="I176" s="173" t="s">
        <v>211</v>
      </c>
      <c r="J176" s="178">
        <v>12</v>
      </c>
      <c r="K176" s="178">
        <v>4</v>
      </c>
      <c r="L176" s="178">
        <v>12</v>
      </c>
      <c r="M176" s="185">
        <f t="shared" si="36"/>
        <v>0.33333333333333331</v>
      </c>
      <c r="N176" s="178">
        <v>1</v>
      </c>
      <c r="O176" s="178">
        <v>12.5</v>
      </c>
      <c r="P176" s="178">
        <v>12.5</v>
      </c>
      <c r="Q176" s="178">
        <v>12.5</v>
      </c>
      <c r="R176" s="185">
        <f t="shared" si="37"/>
        <v>1.1302806712962963</v>
      </c>
      <c r="S176" s="178">
        <f t="shared" si="34"/>
        <v>5</v>
      </c>
      <c r="T176" s="179">
        <v>0</v>
      </c>
      <c r="U176" s="180" t="s">
        <v>197</v>
      </c>
      <c r="V176" s="181" t="s">
        <v>198</v>
      </c>
      <c r="W176" s="181">
        <v>0</v>
      </c>
      <c r="X176" s="173">
        <v>0</v>
      </c>
      <c r="Y176" s="182" t="e">
        <f>(ROUND((#REF!/R176),0))*F176</f>
        <v>#REF!</v>
      </c>
      <c r="Z176" s="182" t="e">
        <f>(ROUND(#REF!/R176,0))*F176</f>
        <v>#REF!</v>
      </c>
      <c r="AA176" s="182" t="e">
        <f>(ROUND(#REF!/R176,0))*F176</f>
        <v>#REF!</v>
      </c>
      <c r="AB176" s="182" t="e">
        <f>(ROUND(#REF!/R176,0))*F176</f>
        <v>#REF!</v>
      </c>
      <c r="AC176" s="192"/>
      <c r="AD176" s="192" t="s">
        <v>108</v>
      </c>
      <c r="AE176" s="182"/>
      <c r="AF176" s="182"/>
      <c r="AG176" s="186" t="s">
        <v>874</v>
      </c>
      <c r="AH176" s="174" t="s">
        <v>416</v>
      </c>
      <c r="AI176" s="542" t="s">
        <v>875</v>
      </c>
      <c r="AJ176" s="180" t="s">
        <v>200</v>
      </c>
      <c r="AK176" s="183">
        <v>48</v>
      </c>
      <c r="AL176" s="183">
        <v>125</v>
      </c>
      <c r="AM176" s="459">
        <v>1</v>
      </c>
      <c r="AN176" s="283">
        <f t="shared" si="31"/>
        <v>12.25</v>
      </c>
      <c r="AO176" s="283">
        <f t="shared" si="41"/>
        <v>4.25</v>
      </c>
      <c r="AP176" s="283">
        <f t="shared" si="41"/>
        <v>12.25</v>
      </c>
      <c r="AQ176" s="185">
        <f t="shared" si="38"/>
        <v>0.36907732928240738</v>
      </c>
      <c r="AR176" s="283">
        <f t="shared" si="33"/>
        <v>1.05</v>
      </c>
      <c r="AS176" s="180" t="s">
        <v>201</v>
      </c>
      <c r="AT176" s="183"/>
      <c r="AU176" s="177"/>
      <c r="AV176" s="180" t="s">
        <v>207</v>
      </c>
      <c r="AW176" s="185" t="s">
        <v>1369</v>
      </c>
      <c r="AX176" s="185" t="s">
        <v>1369</v>
      </c>
      <c r="AY176" s="180"/>
      <c r="AZ176" s="180"/>
      <c r="BA176" s="316"/>
      <c r="BB176" s="316"/>
      <c r="BC176" s="316"/>
      <c r="BD176" s="316"/>
      <c r="BE176" s="316"/>
      <c r="BF176" s="316"/>
      <c r="BG176" s="316"/>
      <c r="BH176" s="187"/>
      <c r="BI176" s="187"/>
      <c r="BJ176" s="187"/>
      <c r="BK176" s="193"/>
      <c r="BL176" s="194"/>
      <c r="BM176" s="195"/>
      <c r="BN176" s="187"/>
      <c r="BO176" s="187"/>
      <c r="BP176" s="187"/>
      <c r="BQ176" s="187"/>
      <c r="BR176" s="187"/>
      <c r="BS176" s="187"/>
      <c r="BT176" s="189"/>
    </row>
    <row r="177" spans="1:72" s="188" customFormat="1" ht="60.75" customHeight="1">
      <c r="A177" s="176"/>
      <c r="B177" s="176" t="s">
        <v>5</v>
      </c>
      <c r="C177" s="379" t="s">
        <v>775</v>
      </c>
      <c r="D177" s="457" t="s">
        <v>835</v>
      </c>
      <c r="E177" s="191" t="s">
        <v>832</v>
      </c>
      <c r="F177" s="184">
        <v>6</v>
      </c>
      <c r="G177" s="175">
        <v>812257019656</v>
      </c>
      <c r="H177" s="175"/>
      <c r="I177" s="173" t="s">
        <v>211</v>
      </c>
      <c r="J177" s="178">
        <v>12</v>
      </c>
      <c r="K177" s="178">
        <v>4</v>
      </c>
      <c r="L177" s="178">
        <v>12</v>
      </c>
      <c r="M177" s="185">
        <f t="shared" si="36"/>
        <v>0.33333333333333331</v>
      </c>
      <c r="N177" s="178">
        <v>0.25</v>
      </c>
      <c r="O177" s="178">
        <v>8.5</v>
      </c>
      <c r="P177" s="178">
        <v>0.95</v>
      </c>
      <c r="Q177" s="178">
        <v>21.5</v>
      </c>
      <c r="R177" s="185">
        <f t="shared" si="37"/>
        <v>0.10047019675925925</v>
      </c>
      <c r="S177" s="178">
        <f t="shared" si="34"/>
        <v>2.5</v>
      </c>
      <c r="T177" s="179">
        <v>0</v>
      </c>
      <c r="U177" s="180" t="s">
        <v>197</v>
      </c>
      <c r="V177" s="181" t="s">
        <v>198</v>
      </c>
      <c r="W177" s="181">
        <v>0</v>
      </c>
      <c r="X177" s="173">
        <v>0</v>
      </c>
      <c r="Y177" s="182" t="e">
        <f>(ROUND((#REF!/R177),0))*F177</f>
        <v>#REF!</v>
      </c>
      <c r="Z177" s="182" t="e">
        <f>(ROUND(#REF!/R177,0))*F177</f>
        <v>#REF!</v>
      </c>
      <c r="AA177" s="182" t="e">
        <f>(ROUND(#REF!/R177,0))*F177</f>
        <v>#REF!</v>
      </c>
      <c r="AB177" s="182" t="e">
        <f>(ROUND(#REF!/R177,0))*F177</f>
        <v>#REF!</v>
      </c>
      <c r="AC177" s="192"/>
      <c r="AD177" s="192" t="s">
        <v>108</v>
      </c>
      <c r="AE177" s="182"/>
      <c r="AF177" s="182"/>
      <c r="AG177" s="244" t="s">
        <v>872</v>
      </c>
      <c r="AH177" s="174" t="s">
        <v>416</v>
      </c>
      <c r="AI177" s="174" t="s">
        <v>873</v>
      </c>
      <c r="AJ177" s="180" t="s">
        <v>200</v>
      </c>
      <c r="AK177" s="183">
        <v>48</v>
      </c>
      <c r="AL177" s="183">
        <v>125</v>
      </c>
      <c r="AM177" s="459">
        <v>1</v>
      </c>
      <c r="AN177" s="283">
        <f t="shared" si="31"/>
        <v>12.25</v>
      </c>
      <c r="AO177" s="283">
        <f t="shared" si="41"/>
        <v>4.25</v>
      </c>
      <c r="AP177" s="283">
        <f t="shared" si="41"/>
        <v>12.25</v>
      </c>
      <c r="AQ177" s="185">
        <f t="shared" si="38"/>
        <v>0.36907732928240738</v>
      </c>
      <c r="AR177" s="283">
        <f t="shared" si="33"/>
        <v>0.26250000000000001</v>
      </c>
      <c r="AS177" s="180" t="s">
        <v>207</v>
      </c>
      <c r="AT177" s="183"/>
      <c r="AU177" s="177"/>
      <c r="AV177" s="180" t="s">
        <v>207</v>
      </c>
      <c r="AW177" s="185" t="s">
        <v>1369</v>
      </c>
      <c r="AX177" s="185" t="s">
        <v>1369</v>
      </c>
      <c r="AY177" s="180"/>
      <c r="AZ177" s="180"/>
      <c r="BA177" s="316"/>
      <c r="BB177" s="316"/>
      <c r="BC177" s="316"/>
      <c r="BD177" s="316"/>
      <c r="BE177" s="316"/>
      <c r="BF177" s="316"/>
      <c r="BG177" s="316"/>
      <c r="BH177" s="187"/>
      <c r="BI177" s="187"/>
      <c r="BJ177" s="187"/>
      <c r="BK177" s="193"/>
      <c r="BL177" s="194"/>
      <c r="BM177" s="195"/>
      <c r="BN177" s="187"/>
      <c r="BO177" s="187"/>
      <c r="BP177" s="187"/>
      <c r="BQ177" s="187"/>
      <c r="BR177" s="187"/>
      <c r="BS177" s="187"/>
      <c r="BT177" s="189"/>
    </row>
    <row r="178" spans="1:72" s="188" customFormat="1" ht="60.75" customHeight="1">
      <c r="A178" s="176"/>
      <c r="B178" s="176" t="s">
        <v>193</v>
      </c>
      <c r="C178" s="379" t="s">
        <v>33</v>
      </c>
      <c r="D178" s="457" t="s">
        <v>800</v>
      </c>
      <c r="E178" s="294" t="s">
        <v>1501</v>
      </c>
      <c r="F178" s="280">
        <v>6</v>
      </c>
      <c r="G178" s="175">
        <v>812257019021</v>
      </c>
      <c r="H178" s="175"/>
      <c r="I178" s="173" t="s">
        <v>729</v>
      </c>
      <c r="J178" s="283">
        <v>7.75</v>
      </c>
      <c r="K178" s="283">
        <v>2.25</v>
      </c>
      <c r="L178" s="283">
        <v>9</v>
      </c>
      <c r="M178" s="185">
        <f t="shared" si="36"/>
        <v>9.08203125E-2</v>
      </c>
      <c r="N178" s="283">
        <v>0.5</v>
      </c>
      <c r="O178" s="283">
        <v>13.5</v>
      </c>
      <c r="P178" s="283">
        <v>8.5</v>
      </c>
      <c r="Q178" s="283">
        <v>9.5</v>
      </c>
      <c r="R178" s="185">
        <f t="shared" si="37"/>
        <v>0.630859375</v>
      </c>
      <c r="S178" s="283">
        <f t="shared" si="34"/>
        <v>4</v>
      </c>
      <c r="T178" s="179">
        <v>9013809000</v>
      </c>
      <c r="U178" s="180" t="s">
        <v>197</v>
      </c>
      <c r="V178" s="181" t="s">
        <v>198</v>
      </c>
      <c r="W178" s="181">
        <v>4.4999999999999998E-2</v>
      </c>
      <c r="X178" s="173" t="s">
        <v>199</v>
      </c>
      <c r="Y178" s="182" t="e">
        <f>(ROUND((#REF!/R178),0))*F178</f>
        <v>#REF!</v>
      </c>
      <c r="Z178" s="182" t="e">
        <f>(ROUND(#REF!/R178,0))*F178</f>
        <v>#REF!</v>
      </c>
      <c r="AA178" s="182" t="e">
        <f>(ROUND(#REF!/R178,0))*F178</f>
        <v>#REF!</v>
      </c>
      <c r="AB178" s="182" t="e">
        <f>(ROUND(#REF!/R178,0))*F178</f>
        <v>#REF!</v>
      </c>
      <c r="AC178" s="192"/>
      <c r="AD178" s="192"/>
      <c r="AE178" s="182"/>
      <c r="AF178" s="182"/>
      <c r="AG178" s="186" t="s">
        <v>496</v>
      </c>
      <c r="AH178" s="174" t="s">
        <v>416</v>
      </c>
      <c r="AI178" s="174" t="s">
        <v>1466</v>
      </c>
      <c r="AJ178" s="180" t="s">
        <v>200</v>
      </c>
      <c r="AK178" s="183">
        <v>48</v>
      </c>
      <c r="AL178" s="183">
        <v>125</v>
      </c>
      <c r="AM178" s="459">
        <v>1</v>
      </c>
      <c r="AN178" s="283">
        <f t="shared" si="31"/>
        <v>8</v>
      </c>
      <c r="AO178" s="283">
        <f t="shared" si="41"/>
        <v>2.5</v>
      </c>
      <c r="AP178" s="283">
        <f t="shared" si="41"/>
        <v>9.25</v>
      </c>
      <c r="AQ178" s="185">
        <f t="shared" si="38"/>
        <v>0.10706018518518519</v>
      </c>
      <c r="AR178" s="283">
        <f t="shared" si="33"/>
        <v>0.52500000000000002</v>
      </c>
      <c r="AS178" s="180" t="s">
        <v>201</v>
      </c>
      <c r="AT178" s="183">
        <v>3</v>
      </c>
      <c r="AU178" s="177" t="s">
        <v>252</v>
      </c>
      <c r="AV178" s="180" t="s">
        <v>207</v>
      </c>
      <c r="AW178" s="180"/>
      <c r="AX178" s="298" t="s">
        <v>1121</v>
      </c>
      <c r="AY178" s="469"/>
      <c r="AZ178" s="469"/>
      <c r="BA178" s="187"/>
      <c r="BB178" s="187"/>
      <c r="BC178" s="187"/>
      <c r="BD178" s="187"/>
      <c r="BE178" s="187"/>
      <c r="BF178" s="187"/>
      <c r="BG178" s="187"/>
      <c r="BH178" s="187"/>
      <c r="BI178" s="187"/>
      <c r="BJ178" s="187"/>
      <c r="BK178" s="295"/>
      <c r="BL178" s="296"/>
      <c r="BM178" s="297"/>
      <c r="BN178" s="187"/>
      <c r="BO178" s="187"/>
      <c r="BP178" s="187"/>
      <c r="BQ178" s="187"/>
      <c r="BR178" s="187"/>
      <c r="BS178" s="187"/>
      <c r="BT178" s="189"/>
    </row>
    <row r="179" spans="1:72" s="188" customFormat="1" ht="60.75" customHeight="1">
      <c r="A179" s="176"/>
      <c r="B179" s="176" t="s">
        <v>5</v>
      </c>
      <c r="C179" s="379" t="s">
        <v>33</v>
      </c>
      <c r="D179" s="477" t="s">
        <v>36</v>
      </c>
      <c r="E179" s="464" t="s">
        <v>404</v>
      </c>
      <c r="F179" s="184">
        <v>10</v>
      </c>
      <c r="G179" s="175">
        <v>4007922152523</v>
      </c>
      <c r="H179" s="539"/>
      <c r="I179" s="282" t="s">
        <v>211</v>
      </c>
      <c r="J179" s="178">
        <v>8</v>
      </c>
      <c r="K179" s="178">
        <v>3.25</v>
      </c>
      <c r="L179" s="178">
        <v>7.25</v>
      </c>
      <c r="M179" s="185">
        <f t="shared" si="36"/>
        <v>0.10908564814814815</v>
      </c>
      <c r="N179" s="178">
        <v>1.55</v>
      </c>
      <c r="O179" s="178">
        <v>13.5</v>
      </c>
      <c r="P179" s="178">
        <v>16.5</v>
      </c>
      <c r="Q179" s="178">
        <v>7.75</v>
      </c>
      <c r="R179" s="185">
        <f t="shared" si="37"/>
        <v>0.9990234375</v>
      </c>
      <c r="S179" s="178">
        <f t="shared" si="34"/>
        <v>16.5</v>
      </c>
      <c r="T179" s="179">
        <v>0</v>
      </c>
      <c r="U179" s="180" t="s">
        <v>197</v>
      </c>
      <c r="V179" s="181" t="s">
        <v>198</v>
      </c>
      <c r="W179" s="181">
        <v>0</v>
      </c>
      <c r="X179" s="173" t="s">
        <v>297</v>
      </c>
      <c r="Y179" s="182" t="e">
        <f>(ROUND((#REF!/R179),0))*F179</f>
        <v>#REF!</v>
      </c>
      <c r="Z179" s="182" t="e">
        <f>(ROUND(#REF!/R179,0))*F179</f>
        <v>#REF!</v>
      </c>
      <c r="AA179" s="182" t="e">
        <f>(ROUND(#REF!/R179,0))*F179</f>
        <v>#REF!</v>
      </c>
      <c r="AB179" s="182" t="e">
        <f>(ROUND(#REF!/R179,0))*F179</f>
        <v>#REF!</v>
      </c>
      <c r="AC179" s="192"/>
      <c r="AD179" s="192"/>
      <c r="AE179" s="182"/>
      <c r="AF179" s="182"/>
      <c r="AG179" s="174" t="s">
        <v>405</v>
      </c>
      <c r="AH179" s="174" t="s">
        <v>405</v>
      </c>
      <c r="AI179" s="174" t="s">
        <v>406</v>
      </c>
      <c r="AJ179" s="180" t="s">
        <v>200</v>
      </c>
      <c r="AK179" s="183">
        <v>48</v>
      </c>
      <c r="AL179" s="183">
        <v>125</v>
      </c>
      <c r="AM179" s="459">
        <v>1</v>
      </c>
      <c r="AN179" s="283">
        <f t="shared" si="31"/>
        <v>8.25</v>
      </c>
      <c r="AO179" s="283">
        <f t="shared" si="41"/>
        <v>3.5</v>
      </c>
      <c r="AP179" s="283">
        <f t="shared" si="41"/>
        <v>7.5</v>
      </c>
      <c r="AQ179" s="185">
        <f t="shared" si="38"/>
        <v>0.12532552083333334</v>
      </c>
      <c r="AR179" s="283">
        <f t="shared" si="33"/>
        <v>1.6275000000000002</v>
      </c>
      <c r="AS179" s="180" t="s">
        <v>207</v>
      </c>
      <c r="AT179" s="183"/>
      <c r="AU179" s="177"/>
      <c r="AV179" s="180" t="s">
        <v>207</v>
      </c>
      <c r="AW179" s="185" t="s">
        <v>1369</v>
      </c>
      <c r="AX179" s="185" t="s">
        <v>1369</v>
      </c>
      <c r="AY179" s="469"/>
      <c r="AZ179" s="469"/>
      <c r="BA179" s="187"/>
      <c r="BB179" s="187"/>
      <c r="BC179" s="187"/>
      <c r="BD179" s="187"/>
      <c r="BE179" s="187"/>
      <c r="BF179" s="187"/>
      <c r="BG179" s="187"/>
      <c r="BH179" s="187"/>
      <c r="BI179" s="187"/>
      <c r="BJ179" s="187"/>
      <c r="BK179" s="193"/>
      <c r="BL179" s="194"/>
      <c r="BM179" s="195"/>
      <c r="BN179" s="187"/>
      <c r="BO179" s="187"/>
      <c r="BP179" s="187"/>
      <c r="BQ179" s="187"/>
      <c r="BR179" s="187"/>
      <c r="BS179" s="187"/>
      <c r="BT179" s="189"/>
    </row>
    <row r="180" spans="1:72" s="188" customFormat="1" ht="60.75" customHeight="1">
      <c r="A180" s="176"/>
      <c r="B180" s="176" t="s">
        <v>5</v>
      </c>
      <c r="C180" s="379" t="s">
        <v>33</v>
      </c>
      <c r="D180" s="500" t="s">
        <v>112</v>
      </c>
      <c r="E180" s="473" t="s">
        <v>665</v>
      </c>
      <c r="F180" s="490">
        <v>24</v>
      </c>
      <c r="G180" s="458">
        <v>812257014439</v>
      </c>
      <c r="H180" s="458"/>
      <c r="I180" s="173" t="s">
        <v>729</v>
      </c>
      <c r="J180" s="185">
        <v>3</v>
      </c>
      <c r="K180" s="185">
        <v>3</v>
      </c>
      <c r="L180" s="185">
        <v>3</v>
      </c>
      <c r="M180" s="185">
        <f t="shared" si="36"/>
        <v>1.5625E-2</v>
      </c>
      <c r="N180" s="283">
        <v>0.1</v>
      </c>
      <c r="O180" s="178">
        <v>12.5</v>
      </c>
      <c r="P180" s="178">
        <v>9.5</v>
      </c>
      <c r="Q180" s="178">
        <v>8</v>
      </c>
      <c r="R180" s="185">
        <f t="shared" si="37"/>
        <v>0.54976851851851849</v>
      </c>
      <c r="S180" s="178">
        <f t="shared" si="34"/>
        <v>3.4000000000000004</v>
      </c>
      <c r="T180" s="179">
        <v>9013809000</v>
      </c>
      <c r="U180" s="180" t="s">
        <v>197</v>
      </c>
      <c r="V180" s="181" t="s">
        <v>198</v>
      </c>
      <c r="W180" s="181">
        <v>0</v>
      </c>
      <c r="X180" s="173" t="s">
        <v>199</v>
      </c>
      <c r="Y180" s="182" t="e">
        <f>(ROUND((#REF!/R180),0))*F180</f>
        <v>#REF!</v>
      </c>
      <c r="Z180" s="182" t="e">
        <f>(ROUND(#REF!/R180,0))*F180</f>
        <v>#REF!</v>
      </c>
      <c r="AA180" s="182" t="e">
        <f>(ROUND(#REF!/R180,0))*F180</f>
        <v>#REF!</v>
      </c>
      <c r="AB180" s="182" t="e">
        <f>(ROUND(#REF!/R180,0))*F180</f>
        <v>#REF!</v>
      </c>
      <c r="AC180" s="192"/>
      <c r="AD180" s="192"/>
      <c r="AE180" s="182"/>
      <c r="AF180" s="182"/>
      <c r="AG180" s="315" t="s">
        <v>704</v>
      </c>
      <c r="AH180" s="315"/>
      <c r="AI180" s="174" t="s">
        <v>1502</v>
      </c>
      <c r="AJ180" s="180" t="s">
        <v>200</v>
      </c>
      <c r="AK180" s="183">
        <v>48</v>
      </c>
      <c r="AL180" s="183">
        <v>125</v>
      </c>
      <c r="AM180" s="459">
        <v>1</v>
      </c>
      <c r="AN180" s="283">
        <f t="shared" si="31"/>
        <v>3.25</v>
      </c>
      <c r="AO180" s="283">
        <f t="shared" si="41"/>
        <v>3.25</v>
      </c>
      <c r="AP180" s="283">
        <f t="shared" si="41"/>
        <v>3.25</v>
      </c>
      <c r="AQ180" s="185">
        <f t="shared" si="38"/>
        <v>1.9865813078703703E-2</v>
      </c>
      <c r="AR180" s="283">
        <f t="shared" si="33"/>
        <v>0.10500000000000001</v>
      </c>
      <c r="AS180" s="180" t="s">
        <v>207</v>
      </c>
      <c r="AT180" s="428"/>
      <c r="AU180" s="282"/>
      <c r="AV180" s="180" t="s">
        <v>207</v>
      </c>
      <c r="AW180" s="180"/>
      <c r="AX180" s="298" t="s">
        <v>1122</v>
      </c>
      <c r="AY180" s="180"/>
      <c r="AZ180" s="180"/>
      <c r="BA180" s="316"/>
      <c r="BB180" s="316"/>
      <c r="BC180" s="316"/>
      <c r="BD180" s="316"/>
      <c r="BE180" s="316"/>
      <c r="BF180" s="316"/>
      <c r="BG180" s="316"/>
      <c r="BH180" s="187"/>
      <c r="BI180" s="187"/>
      <c r="BJ180" s="187"/>
      <c r="BK180" s="193"/>
      <c r="BL180" s="194"/>
      <c r="BM180" s="195"/>
      <c r="BN180" s="187"/>
      <c r="BO180" s="187"/>
      <c r="BP180" s="187"/>
      <c r="BQ180" s="187"/>
      <c r="BR180" s="187"/>
      <c r="BS180" s="187"/>
      <c r="BT180" s="189"/>
    </row>
    <row r="181" spans="1:72" s="188" customFormat="1" ht="60.75" customHeight="1">
      <c r="A181" s="176"/>
      <c r="B181" s="176" t="s">
        <v>5</v>
      </c>
      <c r="C181" s="379" t="s">
        <v>775</v>
      </c>
      <c r="D181" s="500" t="s">
        <v>668</v>
      </c>
      <c r="E181" s="543" t="s">
        <v>669</v>
      </c>
      <c r="F181" s="490">
        <v>6</v>
      </c>
      <c r="G181" s="458">
        <v>812257014057</v>
      </c>
      <c r="H181" s="458"/>
      <c r="I181" s="282" t="s">
        <v>211</v>
      </c>
      <c r="J181" s="185">
        <v>7</v>
      </c>
      <c r="K181" s="185">
        <v>2.25</v>
      </c>
      <c r="L181" s="185">
        <v>9.5</v>
      </c>
      <c r="M181" s="185">
        <f t="shared" si="36"/>
        <v>8.6588541666666671E-2</v>
      </c>
      <c r="N181" s="178">
        <v>0.2</v>
      </c>
      <c r="O181" s="178">
        <v>7.5</v>
      </c>
      <c r="P181" s="178">
        <v>7.25</v>
      </c>
      <c r="Q181" s="178">
        <v>10</v>
      </c>
      <c r="R181" s="185">
        <f t="shared" si="37"/>
        <v>0.3146701388888889</v>
      </c>
      <c r="S181" s="178">
        <f t="shared" si="34"/>
        <v>2.2000000000000002</v>
      </c>
      <c r="T181" s="179">
        <v>9013809000</v>
      </c>
      <c r="U181" s="180" t="s">
        <v>197</v>
      </c>
      <c r="V181" s="181" t="s">
        <v>198</v>
      </c>
      <c r="W181" s="181">
        <v>0</v>
      </c>
      <c r="X181" s="173" t="s">
        <v>199</v>
      </c>
      <c r="Y181" s="182" t="e">
        <f>(ROUND((#REF!/R181),0))*F181</f>
        <v>#REF!</v>
      </c>
      <c r="Z181" s="182" t="e">
        <f>(ROUND(#REF!/R181,0))*F181</f>
        <v>#REF!</v>
      </c>
      <c r="AA181" s="182" t="e">
        <f>(ROUND(#REF!/R181,0))*F181</f>
        <v>#REF!</v>
      </c>
      <c r="AB181" s="182" t="e">
        <f>(ROUND(#REF!/R181,0))*F181</f>
        <v>#REF!</v>
      </c>
      <c r="AC181" s="192"/>
      <c r="AD181" s="192"/>
      <c r="AE181" s="182"/>
      <c r="AF181" s="182"/>
      <c r="AG181" s="315" t="s">
        <v>674</v>
      </c>
      <c r="AH181" s="315"/>
      <c r="AI181" s="174" t="s">
        <v>673</v>
      </c>
      <c r="AJ181" s="180" t="s">
        <v>200</v>
      </c>
      <c r="AK181" s="183">
        <v>48</v>
      </c>
      <c r="AL181" s="183">
        <v>125</v>
      </c>
      <c r="AM181" s="459">
        <v>1</v>
      </c>
      <c r="AN181" s="283">
        <f t="shared" si="31"/>
        <v>7.25</v>
      </c>
      <c r="AO181" s="283">
        <f t="shared" si="41"/>
        <v>2.5</v>
      </c>
      <c r="AP181" s="283">
        <f t="shared" si="41"/>
        <v>9.75</v>
      </c>
      <c r="AQ181" s="185">
        <f t="shared" si="38"/>
        <v>0.1022677951388889</v>
      </c>
      <c r="AR181" s="283">
        <f t="shared" si="33"/>
        <v>0.21000000000000002</v>
      </c>
      <c r="AS181" s="180" t="s">
        <v>207</v>
      </c>
      <c r="AT181" s="428"/>
      <c r="AU181" s="282"/>
      <c r="AV181" s="180" t="s">
        <v>207</v>
      </c>
      <c r="AW181" s="185" t="s">
        <v>1369</v>
      </c>
      <c r="AX181" s="185" t="s">
        <v>1369</v>
      </c>
      <c r="AY181" s="482"/>
      <c r="AZ181" s="482"/>
      <c r="BA181" s="381"/>
      <c r="BB181" s="381"/>
      <c r="BC181" s="381"/>
      <c r="BD181" s="381"/>
      <c r="BE181" s="381"/>
      <c r="BF181" s="381"/>
      <c r="BG181" s="381"/>
      <c r="BH181" s="187"/>
      <c r="BI181" s="187"/>
      <c r="BJ181" s="187"/>
      <c r="BK181" s="193"/>
      <c r="BL181" s="194"/>
      <c r="BM181" s="195"/>
      <c r="BN181" s="187"/>
      <c r="BO181" s="187"/>
      <c r="BP181" s="187"/>
      <c r="BQ181" s="187"/>
      <c r="BR181" s="187"/>
      <c r="BS181" s="187"/>
      <c r="BT181" s="189"/>
    </row>
    <row r="182" spans="1:72" s="188" customFormat="1" ht="60.75" customHeight="1">
      <c r="A182" s="176"/>
      <c r="B182" s="176" t="s">
        <v>5</v>
      </c>
      <c r="C182" s="379" t="s">
        <v>33</v>
      </c>
      <c r="D182" s="477" t="s">
        <v>34</v>
      </c>
      <c r="E182" s="464" t="s">
        <v>407</v>
      </c>
      <c r="F182" s="184">
        <v>20</v>
      </c>
      <c r="G182" s="458">
        <v>4007922153766</v>
      </c>
      <c r="H182" s="539"/>
      <c r="I182" s="282" t="s">
        <v>218</v>
      </c>
      <c r="J182" s="283">
        <v>10</v>
      </c>
      <c r="K182" s="283">
        <v>3.25</v>
      </c>
      <c r="L182" s="283">
        <v>5.25</v>
      </c>
      <c r="M182" s="185">
        <f t="shared" si="36"/>
        <v>9.8741319444444448E-2</v>
      </c>
      <c r="N182" s="283">
        <v>0.7</v>
      </c>
      <c r="O182" s="178">
        <v>13.5</v>
      </c>
      <c r="P182" s="178">
        <v>16.5</v>
      </c>
      <c r="Q182" s="178">
        <v>7.75</v>
      </c>
      <c r="R182" s="185">
        <f t="shared" si="37"/>
        <v>0.9990234375</v>
      </c>
      <c r="S182" s="178">
        <f t="shared" si="34"/>
        <v>15</v>
      </c>
      <c r="T182" s="179">
        <v>9013809000</v>
      </c>
      <c r="U182" s="180" t="s">
        <v>197</v>
      </c>
      <c r="V182" s="181" t="s">
        <v>198</v>
      </c>
      <c r="W182" s="181">
        <v>0</v>
      </c>
      <c r="X182" s="173" t="s">
        <v>199</v>
      </c>
      <c r="Y182" s="182" t="e">
        <f>(ROUND((#REF!/R182),0))*F182</f>
        <v>#REF!</v>
      </c>
      <c r="Z182" s="182" t="e">
        <f>(ROUND(#REF!/R182,0))*F182</f>
        <v>#REF!</v>
      </c>
      <c r="AA182" s="182" t="e">
        <f>(ROUND(#REF!/R182,0))*F182</f>
        <v>#REF!</v>
      </c>
      <c r="AB182" s="182" t="e">
        <f>(ROUND(#REF!/R182,0))*F182</f>
        <v>#REF!</v>
      </c>
      <c r="AC182" s="192"/>
      <c r="AD182" s="192"/>
      <c r="AE182" s="182"/>
      <c r="AF182" s="182"/>
      <c r="AG182" s="174" t="s">
        <v>408</v>
      </c>
      <c r="AH182" s="174" t="s">
        <v>408</v>
      </c>
      <c r="AI182" s="174" t="s">
        <v>409</v>
      </c>
      <c r="AJ182" s="180" t="s">
        <v>200</v>
      </c>
      <c r="AK182" s="183">
        <v>48</v>
      </c>
      <c r="AL182" s="183">
        <v>125</v>
      </c>
      <c r="AM182" s="459">
        <v>1</v>
      </c>
      <c r="AN182" s="283">
        <f t="shared" ref="AN182:AN236" si="42">SUM(J182+0.25)</f>
        <v>10.25</v>
      </c>
      <c r="AO182" s="283">
        <f t="shared" ref="AO182:AP213" si="43">SUM(K182+0.25)</f>
        <v>3.5</v>
      </c>
      <c r="AP182" s="283">
        <f t="shared" si="43"/>
        <v>5.5</v>
      </c>
      <c r="AQ182" s="185">
        <f t="shared" si="38"/>
        <v>0.11418547453703703</v>
      </c>
      <c r="AR182" s="283">
        <f t="shared" ref="AR182:AR236" si="44">SUM(N182*1.05)</f>
        <v>0.73499999999999999</v>
      </c>
      <c r="AS182" s="180" t="s">
        <v>207</v>
      </c>
      <c r="AT182" s="183"/>
      <c r="AU182" s="177"/>
      <c r="AV182" s="180" t="s">
        <v>207</v>
      </c>
      <c r="AW182" s="180"/>
      <c r="AX182" s="422" t="s">
        <v>1123</v>
      </c>
      <c r="AY182" s="180"/>
      <c r="AZ182" s="180"/>
      <c r="BA182" s="316"/>
      <c r="BB182" s="316"/>
      <c r="BC182" s="316"/>
      <c r="BD182" s="316"/>
      <c r="BE182" s="316"/>
      <c r="BF182" s="316"/>
      <c r="BG182" s="316"/>
      <c r="BH182" s="187"/>
      <c r="BI182" s="187"/>
      <c r="BJ182" s="187"/>
      <c r="BK182" s="193"/>
      <c r="BL182" s="194"/>
      <c r="BM182" s="195"/>
      <c r="BN182" s="187"/>
      <c r="BO182" s="187"/>
      <c r="BP182" s="187"/>
      <c r="BQ182" s="187"/>
      <c r="BR182" s="187"/>
      <c r="BS182" s="187"/>
      <c r="BT182" s="189"/>
    </row>
    <row r="183" spans="1:72" s="188" customFormat="1" ht="60.75" customHeight="1">
      <c r="A183" s="176"/>
      <c r="B183" s="176" t="s">
        <v>5</v>
      </c>
      <c r="C183" s="379" t="s">
        <v>33</v>
      </c>
      <c r="D183" s="477" t="s">
        <v>667</v>
      </c>
      <c r="E183" s="464" t="s">
        <v>407</v>
      </c>
      <c r="F183" s="184">
        <v>6</v>
      </c>
      <c r="G183" s="458">
        <v>4007922153766</v>
      </c>
      <c r="H183" s="539"/>
      <c r="I183" s="282" t="s">
        <v>211</v>
      </c>
      <c r="J183" s="178">
        <v>7.5</v>
      </c>
      <c r="K183" s="178">
        <v>3.5</v>
      </c>
      <c r="L183" s="178">
        <v>11.25</v>
      </c>
      <c r="M183" s="185">
        <f t="shared" si="36"/>
        <v>0.1708984375</v>
      </c>
      <c r="N183" s="178">
        <v>1.55</v>
      </c>
      <c r="O183" s="178">
        <v>15.5</v>
      </c>
      <c r="P183" s="178">
        <v>11</v>
      </c>
      <c r="Q183" s="178">
        <v>11.75</v>
      </c>
      <c r="R183" s="185">
        <f t="shared" si="37"/>
        <v>1.1593605324074074</v>
      </c>
      <c r="S183" s="178">
        <f t="shared" si="34"/>
        <v>10.3</v>
      </c>
      <c r="T183" s="179">
        <v>9013809000</v>
      </c>
      <c r="U183" s="180" t="s">
        <v>197</v>
      </c>
      <c r="V183" s="181" t="s">
        <v>198</v>
      </c>
      <c r="W183" s="181">
        <v>0</v>
      </c>
      <c r="X183" s="173" t="s">
        <v>199</v>
      </c>
      <c r="Y183" s="182" t="e">
        <f>(ROUND((#REF!/R183),0))*F183</f>
        <v>#REF!</v>
      </c>
      <c r="Z183" s="182" t="e">
        <f>(ROUND(#REF!/R183,0))*F183</f>
        <v>#REF!</v>
      </c>
      <c r="AA183" s="182" t="e">
        <f>(ROUND(#REF!/R183,0))*F183</f>
        <v>#REF!</v>
      </c>
      <c r="AB183" s="182" t="e">
        <f>(ROUND(#REF!/R183,0))*F183</f>
        <v>#REF!</v>
      </c>
      <c r="AC183" s="192"/>
      <c r="AD183" s="192"/>
      <c r="AE183" s="182"/>
      <c r="AF183" s="182"/>
      <c r="AG183" s="174" t="s">
        <v>408</v>
      </c>
      <c r="AH183" s="174" t="s">
        <v>408</v>
      </c>
      <c r="AI183" s="174" t="s">
        <v>409</v>
      </c>
      <c r="AJ183" s="180" t="s">
        <v>200</v>
      </c>
      <c r="AK183" s="183">
        <v>48</v>
      </c>
      <c r="AL183" s="183">
        <v>125</v>
      </c>
      <c r="AM183" s="459">
        <v>1</v>
      </c>
      <c r="AN183" s="283">
        <f t="shared" si="42"/>
        <v>7.75</v>
      </c>
      <c r="AO183" s="283">
        <f t="shared" si="43"/>
        <v>3.75</v>
      </c>
      <c r="AP183" s="283">
        <f t="shared" si="43"/>
        <v>11.5</v>
      </c>
      <c r="AQ183" s="185">
        <f t="shared" si="38"/>
        <v>0.19341362847222221</v>
      </c>
      <c r="AR183" s="283">
        <f t="shared" si="44"/>
        <v>1.6275000000000002</v>
      </c>
      <c r="AS183" s="180" t="s">
        <v>207</v>
      </c>
      <c r="AT183" s="183"/>
      <c r="AU183" s="177"/>
      <c r="AV183" s="180" t="s">
        <v>207</v>
      </c>
      <c r="AW183" s="180"/>
      <c r="AX183" s="422" t="s">
        <v>1123</v>
      </c>
      <c r="AY183" s="469"/>
      <c r="AZ183" s="469"/>
      <c r="BA183" s="187"/>
      <c r="BB183" s="187"/>
      <c r="BC183" s="187"/>
      <c r="BD183" s="187"/>
      <c r="BE183" s="187"/>
      <c r="BF183" s="187"/>
      <c r="BG183" s="187"/>
      <c r="BH183" s="187"/>
      <c r="BI183" s="187"/>
      <c r="BJ183" s="187"/>
      <c r="BK183" s="193"/>
      <c r="BL183" s="194"/>
      <c r="BM183" s="195"/>
      <c r="BN183" s="187"/>
      <c r="BO183" s="187"/>
      <c r="BP183" s="187"/>
      <c r="BQ183" s="187"/>
      <c r="BR183" s="187"/>
      <c r="BS183" s="187"/>
      <c r="BT183" s="189"/>
    </row>
    <row r="184" spans="1:72" s="188" customFormat="1" ht="60.75" customHeight="1">
      <c r="A184" s="176"/>
      <c r="B184" s="176" t="s">
        <v>5</v>
      </c>
      <c r="C184" s="379" t="s">
        <v>410</v>
      </c>
      <c r="D184" s="457" t="s">
        <v>19</v>
      </c>
      <c r="E184" s="191" t="s">
        <v>411</v>
      </c>
      <c r="F184" s="502">
        <v>6</v>
      </c>
      <c r="G184" s="465">
        <v>812257013272</v>
      </c>
      <c r="H184" s="465"/>
      <c r="I184" s="282" t="s">
        <v>195</v>
      </c>
      <c r="J184" s="178">
        <v>15</v>
      </c>
      <c r="K184" s="178">
        <v>3</v>
      </c>
      <c r="L184" s="178">
        <v>4.5</v>
      </c>
      <c r="M184" s="185">
        <f t="shared" si="36"/>
        <v>0.1171875</v>
      </c>
      <c r="N184" s="178">
        <v>6.75</v>
      </c>
      <c r="O184" s="178">
        <v>25</v>
      </c>
      <c r="P184" s="178">
        <v>15</v>
      </c>
      <c r="Q184" s="178">
        <v>27</v>
      </c>
      <c r="R184" s="185">
        <f t="shared" si="37"/>
        <v>5.859375</v>
      </c>
      <c r="S184" s="178">
        <f t="shared" ref="S184:S191" si="45">SUM(N184*F184)+1</f>
        <v>41.5</v>
      </c>
      <c r="T184" s="177" t="s">
        <v>666</v>
      </c>
      <c r="U184" s="180" t="s">
        <v>197</v>
      </c>
      <c r="V184" s="181" t="s">
        <v>198</v>
      </c>
      <c r="W184" s="181">
        <v>2.9000000000000001E-2</v>
      </c>
      <c r="X184" s="173" t="s">
        <v>199</v>
      </c>
      <c r="Y184" s="182" t="e">
        <f>(ROUND((#REF!/R184),0))*F184</f>
        <v>#REF!</v>
      </c>
      <c r="Z184" s="182" t="e">
        <f>(ROUND(#REF!/R184,0))*F184</f>
        <v>#REF!</v>
      </c>
      <c r="AA184" s="182" t="e">
        <f>(ROUND(#REF!/R184,0))*F184</f>
        <v>#REF!</v>
      </c>
      <c r="AB184" s="182" t="e">
        <f>(ROUND(#REF!/R184,0))*F184</f>
        <v>#REF!</v>
      </c>
      <c r="AC184" s="192"/>
      <c r="AD184" s="192" t="s">
        <v>826</v>
      </c>
      <c r="AE184" s="182"/>
      <c r="AF184" s="182"/>
      <c r="AG184" s="315" t="s">
        <v>412</v>
      </c>
      <c r="AH184" s="315" t="s">
        <v>412</v>
      </c>
      <c r="AI184" s="506" t="s">
        <v>662</v>
      </c>
      <c r="AJ184" s="180" t="s">
        <v>200</v>
      </c>
      <c r="AK184" s="183">
        <v>48</v>
      </c>
      <c r="AL184" s="183">
        <v>125</v>
      </c>
      <c r="AM184" s="459">
        <v>1</v>
      </c>
      <c r="AN184" s="283">
        <f t="shared" si="42"/>
        <v>15.25</v>
      </c>
      <c r="AO184" s="283">
        <f t="shared" si="43"/>
        <v>3.25</v>
      </c>
      <c r="AP184" s="283">
        <f t="shared" si="43"/>
        <v>4.75</v>
      </c>
      <c r="AQ184" s="185">
        <f t="shared" si="38"/>
        <v>0.13623951099537038</v>
      </c>
      <c r="AR184" s="283">
        <f t="shared" si="44"/>
        <v>7.0875000000000004</v>
      </c>
      <c r="AS184" s="185" t="s">
        <v>201</v>
      </c>
      <c r="AT184" s="428">
        <v>2</v>
      </c>
      <c r="AU184" s="282" t="s">
        <v>234</v>
      </c>
      <c r="AV184" s="180" t="s">
        <v>207</v>
      </c>
      <c r="AW184" s="180"/>
      <c r="AX184" s="298" t="s">
        <v>1124</v>
      </c>
      <c r="AY184" s="469"/>
      <c r="AZ184" s="469"/>
      <c r="BA184" s="187"/>
      <c r="BB184" s="187"/>
      <c r="BC184" s="187"/>
      <c r="BD184" s="187"/>
      <c r="BE184" s="187"/>
      <c r="BF184" s="187"/>
      <c r="BG184" s="187"/>
      <c r="BH184" s="187"/>
      <c r="BI184" s="187"/>
      <c r="BJ184" s="187"/>
      <c r="BK184" s="193"/>
      <c r="BL184" s="194"/>
      <c r="BM184" s="195"/>
      <c r="BN184" s="187"/>
      <c r="BO184" s="187"/>
      <c r="BP184" s="187"/>
      <c r="BQ184" s="187"/>
      <c r="BR184" s="187"/>
      <c r="BS184" s="187"/>
      <c r="BT184" s="189"/>
    </row>
    <row r="185" spans="1:72" s="188" customFormat="1" ht="60.75" customHeight="1">
      <c r="A185" s="176"/>
      <c r="B185" s="176" t="s">
        <v>5</v>
      </c>
      <c r="C185" s="379" t="s">
        <v>410</v>
      </c>
      <c r="D185" s="457" t="s">
        <v>413</v>
      </c>
      <c r="E185" s="191" t="s">
        <v>414</v>
      </c>
      <c r="F185" s="502">
        <v>3</v>
      </c>
      <c r="G185" s="465">
        <v>812257013272</v>
      </c>
      <c r="H185" s="465"/>
      <c r="I185" s="282" t="s">
        <v>195</v>
      </c>
      <c r="J185" s="178">
        <v>11.75</v>
      </c>
      <c r="K185" s="178">
        <v>4.75</v>
      </c>
      <c r="L185" s="178">
        <v>23.5</v>
      </c>
      <c r="M185" s="185">
        <f t="shared" si="36"/>
        <v>0.75902416087962965</v>
      </c>
      <c r="N185" s="178">
        <v>6</v>
      </c>
      <c r="O185" s="178">
        <v>15.5</v>
      </c>
      <c r="P185" s="178">
        <v>23.75</v>
      </c>
      <c r="Q185" s="178">
        <v>12</v>
      </c>
      <c r="R185" s="185">
        <f t="shared" si="37"/>
        <v>2.5564236111111112</v>
      </c>
      <c r="S185" s="178">
        <f t="shared" si="45"/>
        <v>19</v>
      </c>
      <c r="T185" s="177" t="s">
        <v>666</v>
      </c>
      <c r="U185" s="180" t="s">
        <v>197</v>
      </c>
      <c r="V185" s="181" t="s">
        <v>198</v>
      </c>
      <c r="W185" s="181">
        <v>6.5000000000000002E-2</v>
      </c>
      <c r="X185" s="173" t="s">
        <v>199</v>
      </c>
      <c r="Y185" s="182" t="e">
        <f>(ROUND((#REF!/R185),0))*F185</f>
        <v>#REF!</v>
      </c>
      <c r="Z185" s="182" t="e">
        <f>(ROUND(#REF!/R185,0))*F185</f>
        <v>#REF!</v>
      </c>
      <c r="AA185" s="182" t="e">
        <f>(ROUND(#REF!/R185,0))*F185</f>
        <v>#REF!</v>
      </c>
      <c r="AB185" s="182" t="e">
        <f>(ROUND(#REF!/R185,0))*F185</f>
        <v>#REF!</v>
      </c>
      <c r="AC185" s="192"/>
      <c r="AD185" s="192" t="s">
        <v>826</v>
      </c>
      <c r="AE185" s="182"/>
      <c r="AF185" s="182"/>
      <c r="AG185" s="315" t="s">
        <v>412</v>
      </c>
      <c r="AH185" s="315" t="s">
        <v>412</v>
      </c>
      <c r="AI185" s="174" t="s">
        <v>662</v>
      </c>
      <c r="AJ185" s="180" t="s">
        <v>200</v>
      </c>
      <c r="AK185" s="183">
        <v>48</v>
      </c>
      <c r="AL185" s="183">
        <v>125</v>
      </c>
      <c r="AM185" s="459">
        <v>1</v>
      </c>
      <c r="AN185" s="283">
        <f t="shared" si="42"/>
        <v>12</v>
      </c>
      <c r="AO185" s="283">
        <f t="shared" si="43"/>
        <v>5</v>
      </c>
      <c r="AP185" s="283">
        <f t="shared" si="43"/>
        <v>23.75</v>
      </c>
      <c r="AQ185" s="185">
        <f t="shared" si="38"/>
        <v>0.82465277777777779</v>
      </c>
      <c r="AR185" s="283">
        <f t="shared" si="44"/>
        <v>6.3000000000000007</v>
      </c>
      <c r="AS185" s="185" t="s">
        <v>201</v>
      </c>
      <c r="AT185" s="428">
        <v>2</v>
      </c>
      <c r="AU185" s="282" t="s">
        <v>234</v>
      </c>
      <c r="AV185" s="180" t="s">
        <v>207</v>
      </c>
      <c r="AW185" s="180"/>
      <c r="AX185" s="298" t="s">
        <v>1124</v>
      </c>
      <c r="AY185" s="469"/>
      <c r="AZ185" s="469"/>
      <c r="BA185" s="187"/>
      <c r="BB185" s="187"/>
      <c r="BC185" s="187"/>
      <c r="BD185" s="187"/>
      <c r="BE185" s="187"/>
      <c r="BF185" s="187"/>
      <c r="BG185" s="187"/>
      <c r="BH185" s="187"/>
      <c r="BI185" s="187"/>
      <c r="BJ185" s="187"/>
      <c r="BK185" s="193"/>
      <c r="BL185" s="194"/>
      <c r="BM185" s="195"/>
      <c r="BN185" s="187"/>
      <c r="BO185" s="187"/>
      <c r="BP185" s="187"/>
      <c r="BQ185" s="187"/>
      <c r="BR185" s="187"/>
      <c r="BS185" s="187"/>
      <c r="BT185" s="189"/>
    </row>
    <row r="186" spans="1:72" s="188" customFormat="1" ht="60.75" customHeight="1">
      <c r="A186" s="176"/>
      <c r="B186" s="176" t="s">
        <v>5</v>
      </c>
      <c r="C186" s="379" t="s">
        <v>288</v>
      </c>
      <c r="D186" s="457" t="s">
        <v>7</v>
      </c>
      <c r="E186" s="191" t="s">
        <v>415</v>
      </c>
      <c r="F186" s="184">
        <v>4</v>
      </c>
      <c r="G186" s="465">
        <v>812257013593</v>
      </c>
      <c r="H186" s="465"/>
      <c r="I186" s="173" t="s">
        <v>240</v>
      </c>
      <c r="J186" s="178">
        <v>15</v>
      </c>
      <c r="K186" s="178">
        <v>4</v>
      </c>
      <c r="L186" s="178">
        <v>14</v>
      </c>
      <c r="M186" s="185">
        <f t="shared" si="36"/>
        <v>0.4861111111111111</v>
      </c>
      <c r="N186" s="178">
        <v>3.55</v>
      </c>
      <c r="O186" s="178">
        <v>17.25</v>
      </c>
      <c r="P186" s="178">
        <v>15.75</v>
      </c>
      <c r="Q186" s="178">
        <v>14.5</v>
      </c>
      <c r="R186" s="185">
        <f t="shared" si="37"/>
        <v>2.27978515625</v>
      </c>
      <c r="S186" s="178">
        <f t="shared" si="45"/>
        <v>15.2</v>
      </c>
      <c r="T186" s="179">
        <v>9011800000</v>
      </c>
      <c r="U186" s="180" t="s">
        <v>197</v>
      </c>
      <c r="V186" s="181" t="s">
        <v>198</v>
      </c>
      <c r="W186" s="181">
        <v>6.5000000000000002E-2</v>
      </c>
      <c r="X186" s="173" t="s">
        <v>199</v>
      </c>
      <c r="Y186" s="182" t="e">
        <f>(ROUND((#REF!/R186),0))*F186</f>
        <v>#REF!</v>
      </c>
      <c r="Z186" s="182" t="e">
        <f>(ROUND(#REF!/R186,0))*F186</f>
        <v>#REF!</v>
      </c>
      <c r="AA186" s="182" t="e">
        <f>(ROUND(#REF!/R186,0))*F186</f>
        <v>#REF!</v>
      </c>
      <c r="AB186" s="182" t="e">
        <f>(ROUND(#REF!/R186,0))*F186</f>
        <v>#REF!</v>
      </c>
      <c r="AC186" s="192"/>
      <c r="AD186" s="192" t="s">
        <v>826</v>
      </c>
      <c r="AE186" s="182"/>
      <c r="AF186" s="182"/>
      <c r="AG186" s="186" t="s">
        <v>691</v>
      </c>
      <c r="AH186" s="174" t="s">
        <v>416</v>
      </c>
      <c r="AI186" s="174" t="s">
        <v>417</v>
      </c>
      <c r="AJ186" s="180" t="s">
        <v>200</v>
      </c>
      <c r="AK186" s="183">
        <v>48</v>
      </c>
      <c r="AL186" s="183">
        <v>125</v>
      </c>
      <c r="AM186" s="459">
        <v>1</v>
      </c>
      <c r="AN186" s="283">
        <f t="shared" si="42"/>
        <v>15.25</v>
      </c>
      <c r="AO186" s="283">
        <f t="shared" si="43"/>
        <v>4.25</v>
      </c>
      <c r="AP186" s="283">
        <f t="shared" si="43"/>
        <v>14.25</v>
      </c>
      <c r="AQ186" s="185">
        <f t="shared" si="38"/>
        <v>0.53447808159722221</v>
      </c>
      <c r="AR186" s="283">
        <f t="shared" si="44"/>
        <v>3.7275</v>
      </c>
      <c r="AS186" s="180" t="s">
        <v>201</v>
      </c>
      <c r="AT186" s="428">
        <v>2</v>
      </c>
      <c r="AU186" s="282" t="s">
        <v>234</v>
      </c>
      <c r="AV186" s="282" t="s">
        <v>207</v>
      </c>
      <c r="AW186" s="282"/>
      <c r="AX186" s="298" t="s">
        <v>1389</v>
      </c>
      <c r="AY186" s="469"/>
      <c r="AZ186" s="469"/>
      <c r="BA186" s="187"/>
      <c r="BB186" s="187"/>
      <c r="BC186" s="187"/>
      <c r="BD186" s="187"/>
      <c r="BE186" s="187"/>
      <c r="BF186" s="187"/>
      <c r="BG186" s="187"/>
      <c r="BH186" s="187"/>
      <c r="BI186" s="187"/>
      <c r="BJ186" s="187"/>
      <c r="BK186" s="193"/>
      <c r="BL186" s="194"/>
      <c r="BM186" s="195"/>
      <c r="BN186" s="187"/>
      <c r="BO186" s="187"/>
      <c r="BP186" s="187"/>
      <c r="BQ186" s="187"/>
      <c r="BR186" s="187"/>
      <c r="BS186" s="187"/>
      <c r="BT186" s="189"/>
    </row>
    <row r="187" spans="1:72" s="188" customFormat="1" ht="60.75" customHeight="1">
      <c r="A187" s="176"/>
      <c r="B187" s="176" t="s">
        <v>5</v>
      </c>
      <c r="C187" s="379" t="s">
        <v>288</v>
      </c>
      <c r="D187" s="457" t="s">
        <v>109</v>
      </c>
      <c r="E187" s="191" t="s">
        <v>110</v>
      </c>
      <c r="F187" s="184">
        <v>6</v>
      </c>
      <c r="G187" s="465">
        <v>812257015382</v>
      </c>
      <c r="H187" s="465"/>
      <c r="I187" s="173" t="s">
        <v>240</v>
      </c>
      <c r="J187" s="178">
        <v>8.25</v>
      </c>
      <c r="K187" s="178">
        <v>4</v>
      </c>
      <c r="L187" s="178">
        <v>9</v>
      </c>
      <c r="M187" s="185">
        <f t="shared" si="36"/>
        <v>0.171875</v>
      </c>
      <c r="N187" s="178">
        <v>2.75</v>
      </c>
      <c r="O187" s="178">
        <v>17.5</v>
      </c>
      <c r="P187" s="178">
        <v>12.5</v>
      </c>
      <c r="Q187" s="178">
        <v>9.5</v>
      </c>
      <c r="R187" s="185">
        <f t="shared" si="37"/>
        <v>1.2026186342592593</v>
      </c>
      <c r="S187" s="178">
        <f t="shared" si="45"/>
        <v>17.5</v>
      </c>
      <c r="T187" s="179">
        <v>9011800000</v>
      </c>
      <c r="U187" s="180" t="s">
        <v>197</v>
      </c>
      <c r="V187" s="181" t="s">
        <v>198</v>
      </c>
      <c r="W187" s="181">
        <v>6.5000000000000002E-2</v>
      </c>
      <c r="X187" s="173" t="s">
        <v>199</v>
      </c>
      <c r="Y187" s="182" t="e">
        <f>(ROUND((#REF!/R187),0))*F187</f>
        <v>#REF!</v>
      </c>
      <c r="Z187" s="182" t="e">
        <f>(ROUND(#REF!/R187,0))*F187</f>
        <v>#REF!</v>
      </c>
      <c r="AA187" s="182" t="e">
        <f>(ROUND(#REF!/R187,0))*F187</f>
        <v>#REF!</v>
      </c>
      <c r="AB187" s="182" t="e">
        <f>(ROUND(#REF!/R187,0))*F187</f>
        <v>#REF!</v>
      </c>
      <c r="AC187" s="192"/>
      <c r="AD187" s="192" t="s">
        <v>826</v>
      </c>
      <c r="AE187" s="182"/>
      <c r="AF187" s="182"/>
      <c r="AG187" s="174" t="s">
        <v>418</v>
      </c>
      <c r="AH187" s="174" t="s">
        <v>416</v>
      </c>
      <c r="AI187" s="174" t="s">
        <v>419</v>
      </c>
      <c r="AJ187" s="180" t="s">
        <v>200</v>
      </c>
      <c r="AK187" s="183">
        <v>48</v>
      </c>
      <c r="AL187" s="183">
        <v>125</v>
      </c>
      <c r="AM187" s="459">
        <v>1</v>
      </c>
      <c r="AN187" s="283">
        <f t="shared" si="42"/>
        <v>8.5</v>
      </c>
      <c r="AO187" s="283">
        <f t="shared" si="43"/>
        <v>4.25</v>
      </c>
      <c r="AP187" s="283">
        <f t="shared" si="43"/>
        <v>9.25</v>
      </c>
      <c r="AQ187" s="185">
        <f t="shared" si="38"/>
        <v>0.19337745949074073</v>
      </c>
      <c r="AR187" s="283">
        <f t="shared" si="44"/>
        <v>2.8875000000000002</v>
      </c>
      <c r="AS187" s="180" t="s">
        <v>201</v>
      </c>
      <c r="AT187" s="428">
        <v>2</v>
      </c>
      <c r="AU187" s="282" t="s">
        <v>234</v>
      </c>
      <c r="AV187" s="282" t="s">
        <v>207</v>
      </c>
      <c r="AW187" s="185" t="s">
        <v>1369</v>
      </c>
      <c r="AX187" s="185" t="s">
        <v>1369</v>
      </c>
      <c r="AY187" s="469"/>
      <c r="AZ187" s="469"/>
      <c r="BA187" s="187"/>
      <c r="BB187" s="187"/>
      <c r="BC187" s="187"/>
      <c r="BD187" s="187"/>
      <c r="BE187" s="187"/>
      <c r="BF187" s="187"/>
      <c r="BG187" s="187"/>
      <c r="BH187" s="187"/>
      <c r="BI187" s="187"/>
      <c r="BJ187" s="187"/>
      <c r="BK187" s="193"/>
      <c r="BL187" s="194"/>
      <c r="BM187" s="195"/>
      <c r="BN187" s="187"/>
      <c r="BO187" s="187"/>
      <c r="BP187" s="187"/>
      <c r="BQ187" s="187"/>
      <c r="BR187" s="187"/>
      <c r="BS187" s="187"/>
      <c r="BT187" s="189"/>
    </row>
    <row r="188" spans="1:72" s="188" customFormat="1" ht="60.75" customHeight="1">
      <c r="A188" s="176"/>
      <c r="B188" s="176" t="s">
        <v>5</v>
      </c>
      <c r="C188" s="379" t="s">
        <v>33</v>
      </c>
      <c r="D188" s="477" t="s">
        <v>39</v>
      </c>
      <c r="E188" s="464" t="s">
        <v>40</v>
      </c>
      <c r="F188" s="184">
        <v>8</v>
      </c>
      <c r="G188" s="465">
        <v>812257015252</v>
      </c>
      <c r="H188" s="465"/>
      <c r="I188" s="173" t="s">
        <v>240</v>
      </c>
      <c r="J188" s="178">
        <v>8</v>
      </c>
      <c r="K188" s="178">
        <v>3.25</v>
      </c>
      <c r="L188" s="178">
        <v>7.25</v>
      </c>
      <c r="M188" s="185">
        <f t="shared" si="36"/>
        <v>0.10908564814814815</v>
      </c>
      <c r="N188" s="178">
        <v>1.55</v>
      </c>
      <c r="O188" s="178">
        <v>13.5</v>
      </c>
      <c r="P188" s="178">
        <v>16.5</v>
      </c>
      <c r="Q188" s="178">
        <v>7.75</v>
      </c>
      <c r="R188" s="185">
        <f t="shared" si="37"/>
        <v>0.9990234375</v>
      </c>
      <c r="S188" s="178">
        <f t="shared" si="45"/>
        <v>13.4</v>
      </c>
      <c r="T188" s="179">
        <v>9503000073</v>
      </c>
      <c r="U188" s="180" t="s">
        <v>197</v>
      </c>
      <c r="V188" s="181" t="s">
        <v>198</v>
      </c>
      <c r="W188" s="181">
        <v>0</v>
      </c>
      <c r="X188" s="173" t="s">
        <v>297</v>
      </c>
      <c r="Y188" s="182" t="e">
        <f>(ROUND((#REF!/R188),0))*F188</f>
        <v>#REF!</v>
      </c>
      <c r="Z188" s="182" t="e">
        <f>(ROUND(#REF!/R188,0))*F188</f>
        <v>#REF!</v>
      </c>
      <c r="AA188" s="182" t="e">
        <f>(ROUND(#REF!/R188,0))*F188</f>
        <v>#REF!</v>
      </c>
      <c r="AB188" s="182" t="e">
        <f>(ROUND(#REF!/R188,0))*F188</f>
        <v>#REF!</v>
      </c>
      <c r="AC188" s="192"/>
      <c r="AD188" s="192" t="s">
        <v>828</v>
      </c>
      <c r="AE188" s="182"/>
      <c r="AF188" s="182"/>
      <c r="AG188" s="315" t="s">
        <v>315</v>
      </c>
      <c r="AH188" s="315" t="s">
        <v>315</v>
      </c>
      <c r="AI188" s="174" t="s">
        <v>316</v>
      </c>
      <c r="AJ188" s="180" t="s">
        <v>200</v>
      </c>
      <c r="AK188" s="183">
        <v>48</v>
      </c>
      <c r="AL188" s="183">
        <v>125</v>
      </c>
      <c r="AM188" s="459">
        <v>1</v>
      </c>
      <c r="AN188" s="283">
        <f t="shared" si="42"/>
        <v>8.25</v>
      </c>
      <c r="AO188" s="283">
        <f t="shared" si="43"/>
        <v>3.5</v>
      </c>
      <c r="AP188" s="283">
        <f t="shared" si="43"/>
        <v>7.5</v>
      </c>
      <c r="AQ188" s="185">
        <f t="shared" si="38"/>
        <v>0.12532552083333334</v>
      </c>
      <c r="AR188" s="283">
        <f t="shared" si="44"/>
        <v>1.6275000000000002</v>
      </c>
      <c r="AS188" s="180" t="s">
        <v>201</v>
      </c>
      <c r="AT188" s="183">
        <v>4</v>
      </c>
      <c r="AU188" s="177" t="s">
        <v>252</v>
      </c>
      <c r="AV188" s="180" t="s">
        <v>207</v>
      </c>
      <c r="AW188" s="185" t="s">
        <v>1369</v>
      </c>
      <c r="AX188" s="185" t="s">
        <v>1369</v>
      </c>
      <c r="AY188" s="469"/>
      <c r="AZ188" s="469"/>
      <c r="BA188" s="187"/>
      <c r="BB188" s="187"/>
      <c r="BC188" s="187"/>
      <c r="BD188" s="187"/>
      <c r="BE188" s="187"/>
      <c r="BF188" s="187"/>
      <c r="BG188" s="187"/>
      <c r="BH188" s="187"/>
      <c r="BI188" s="187"/>
      <c r="BJ188" s="187"/>
      <c r="BK188" s="193"/>
      <c r="BL188" s="194"/>
      <c r="BM188" s="195"/>
      <c r="BN188" s="187"/>
      <c r="BO188" s="187"/>
      <c r="BP188" s="187"/>
      <c r="BQ188" s="187"/>
      <c r="BR188" s="187"/>
      <c r="BS188" s="187"/>
      <c r="BT188" s="189"/>
    </row>
    <row r="189" spans="1:72" s="188" customFormat="1" ht="60.75" customHeight="1">
      <c r="A189" s="176"/>
      <c r="B189" s="176" t="s">
        <v>5</v>
      </c>
      <c r="C189" s="379" t="s">
        <v>288</v>
      </c>
      <c r="D189" s="457" t="s">
        <v>9</v>
      </c>
      <c r="E189" s="191" t="s">
        <v>1503</v>
      </c>
      <c r="F189" s="184">
        <v>4</v>
      </c>
      <c r="G189" s="465">
        <v>812257017706</v>
      </c>
      <c r="H189" s="465"/>
      <c r="I189" s="173" t="s">
        <v>240</v>
      </c>
      <c r="J189" s="283">
        <v>9.5</v>
      </c>
      <c r="K189" s="283">
        <v>4</v>
      </c>
      <c r="L189" s="283">
        <v>10.75</v>
      </c>
      <c r="M189" s="185">
        <f t="shared" si="36"/>
        <v>0.23640046296296297</v>
      </c>
      <c r="N189" s="283">
        <v>2.2999999999999998</v>
      </c>
      <c r="O189" s="178">
        <v>20.75</v>
      </c>
      <c r="P189" s="178">
        <v>17</v>
      </c>
      <c r="Q189" s="178">
        <v>14.25</v>
      </c>
      <c r="R189" s="185">
        <f t="shared" si="37"/>
        <v>2.9089626736111112</v>
      </c>
      <c r="S189" s="178">
        <f t="shared" si="45"/>
        <v>10.199999999999999</v>
      </c>
      <c r="T189" s="179">
        <v>9011800000</v>
      </c>
      <c r="U189" s="180" t="s">
        <v>197</v>
      </c>
      <c r="V189" s="181" t="s">
        <v>198</v>
      </c>
      <c r="W189" s="181">
        <v>6.5000000000000002E-2</v>
      </c>
      <c r="X189" s="173" t="s">
        <v>199</v>
      </c>
      <c r="Y189" s="182" t="e">
        <f>(ROUND((#REF!/R189),0))*F189</f>
        <v>#REF!</v>
      </c>
      <c r="Z189" s="182" t="e">
        <f>(ROUND(#REF!/R189,0))*F189</f>
        <v>#REF!</v>
      </c>
      <c r="AA189" s="182" t="e">
        <f>(ROUND(#REF!/R189,0))*F189</f>
        <v>#REF!</v>
      </c>
      <c r="AB189" s="182" t="e">
        <f>(ROUND(#REF!/R189,0))*F189</f>
        <v>#REF!</v>
      </c>
      <c r="AC189" s="192"/>
      <c r="AD189" s="192" t="s">
        <v>826</v>
      </c>
      <c r="AE189" s="182"/>
      <c r="AF189" s="182"/>
      <c r="AG189" s="315" t="s">
        <v>420</v>
      </c>
      <c r="AH189" s="315" t="s">
        <v>420</v>
      </c>
      <c r="AI189" s="174" t="s">
        <v>421</v>
      </c>
      <c r="AJ189" s="180" t="s">
        <v>200</v>
      </c>
      <c r="AK189" s="183">
        <v>48</v>
      </c>
      <c r="AL189" s="183">
        <v>125</v>
      </c>
      <c r="AM189" s="459">
        <v>1</v>
      </c>
      <c r="AN189" s="283">
        <f t="shared" si="42"/>
        <v>9.75</v>
      </c>
      <c r="AO189" s="283">
        <f t="shared" si="43"/>
        <v>4.25</v>
      </c>
      <c r="AP189" s="283">
        <f t="shared" si="43"/>
        <v>11</v>
      </c>
      <c r="AQ189" s="185">
        <f t="shared" si="38"/>
        <v>0.26378038194444442</v>
      </c>
      <c r="AR189" s="283">
        <f t="shared" si="44"/>
        <v>2.415</v>
      </c>
      <c r="AS189" s="180" t="s">
        <v>201</v>
      </c>
      <c r="AT189" s="428">
        <v>2</v>
      </c>
      <c r="AU189" s="282" t="s">
        <v>234</v>
      </c>
      <c r="AV189" s="282" t="s">
        <v>207</v>
      </c>
      <c r="AW189" s="282"/>
      <c r="AX189" s="298" t="s">
        <v>1125</v>
      </c>
      <c r="AY189" s="469"/>
      <c r="AZ189" s="469"/>
      <c r="BA189" s="187"/>
      <c r="BB189" s="187"/>
      <c r="BC189" s="187"/>
      <c r="BD189" s="187"/>
      <c r="BE189" s="187"/>
      <c r="BF189" s="187"/>
      <c r="BG189" s="187"/>
      <c r="BH189" s="187"/>
      <c r="BI189" s="187"/>
      <c r="BJ189" s="187"/>
      <c r="BK189" s="193"/>
      <c r="BL189" s="194"/>
      <c r="BM189" s="195"/>
      <c r="BN189" s="187"/>
      <c r="BO189" s="187"/>
      <c r="BP189" s="187"/>
      <c r="BQ189" s="187"/>
      <c r="BR189" s="187"/>
      <c r="BS189" s="187"/>
      <c r="BT189" s="189"/>
    </row>
    <row r="190" spans="1:72" s="188" customFormat="1" ht="60.75" customHeight="1">
      <c r="A190" s="176"/>
      <c r="B190" s="176" t="s">
        <v>5</v>
      </c>
      <c r="C190" s="379" t="s">
        <v>288</v>
      </c>
      <c r="D190" s="457" t="s">
        <v>10</v>
      </c>
      <c r="E190" s="191" t="s">
        <v>11</v>
      </c>
      <c r="F190" s="502">
        <v>4</v>
      </c>
      <c r="G190" s="281">
        <v>4007922152615</v>
      </c>
      <c r="H190" s="539"/>
      <c r="I190" s="173" t="s">
        <v>240</v>
      </c>
      <c r="J190" s="178">
        <v>6.75</v>
      </c>
      <c r="K190" s="178">
        <v>5.5</v>
      </c>
      <c r="L190" s="178">
        <v>10.25</v>
      </c>
      <c r="M190" s="185">
        <f t="shared" si="36"/>
        <v>0.22021484375</v>
      </c>
      <c r="N190" s="178">
        <v>1.7</v>
      </c>
      <c r="O190" s="178">
        <v>18.5</v>
      </c>
      <c r="P190" s="178">
        <v>17.5</v>
      </c>
      <c r="Q190" s="178">
        <v>18.5</v>
      </c>
      <c r="R190" s="185">
        <f t="shared" si="37"/>
        <v>3.4660734953703702</v>
      </c>
      <c r="S190" s="178">
        <f t="shared" si="45"/>
        <v>7.8</v>
      </c>
      <c r="T190" s="179">
        <v>9011800000</v>
      </c>
      <c r="U190" s="180" t="s">
        <v>197</v>
      </c>
      <c r="V190" s="181" t="s">
        <v>198</v>
      </c>
      <c r="W190" s="181">
        <v>6.5000000000000002E-2</v>
      </c>
      <c r="X190" s="173" t="s">
        <v>199</v>
      </c>
      <c r="Y190" s="182" t="e">
        <f>(ROUND((#REF!/R190),0))*F190</f>
        <v>#REF!</v>
      </c>
      <c r="Z190" s="182" t="e">
        <f>(ROUND(#REF!/R190,0))*F190</f>
        <v>#REF!</v>
      </c>
      <c r="AA190" s="182" t="e">
        <f>(ROUND(#REF!/R190,0))*F190</f>
        <v>#REF!</v>
      </c>
      <c r="AB190" s="182" t="e">
        <f>(ROUND(#REF!/R190,0))*F190</f>
        <v>#REF!</v>
      </c>
      <c r="AC190" s="192"/>
      <c r="AD190" s="192" t="s">
        <v>826</v>
      </c>
      <c r="AE190" s="182"/>
      <c r="AF190" s="182"/>
      <c r="AG190" s="174" t="s">
        <v>422</v>
      </c>
      <c r="AH190" s="174" t="s">
        <v>422</v>
      </c>
      <c r="AI190" s="506" t="s">
        <v>423</v>
      </c>
      <c r="AJ190" s="180" t="s">
        <v>200</v>
      </c>
      <c r="AK190" s="183">
        <v>48</v>
      </c>
      <c r="AL190" s="183">
        <v>125</v>
      </c>
      <c r="AM190" s="459">
        <v>1</v>
      </c>
      <c r="AN190" s="283">
        <f t="shared" si="42"/>
        <v>7</v>
      </c>
      <c r="AO190" s="283">
        <f t="shared" si="43"/>
        <v>5.75</v>
      </c>
      <c r="AP190" s="283">
        <f t="shared" si="43"/>
        <v>10.5</v>
      </c>
      <c r="AQ190" s="185">
        <f t="shared" si="38"/>
        <v>0.24457465277777779</v>
      </c>
      <c r="AR190" s="283">
        <f t="shared" si="44"/>
        <v>1.7849999999999999</v>
      </c>
      <c r="AS190" s="180" t="s">
        <v>201</v>
      </c>
      <c r="AT190" s="428">
        <v>2</v>
      </c>
      <c r="AU190" s="282" t="s">
        <v>234</v>
      </c>
      <c r="AV190" s="282" t="s">
        <v>207</v>
      </c>
      <c r="AW190" s="282"/>
      <c r="AX190" s="298" t="s">
        <v>1126</v>
      </c>
      <c r="AY190" s="469"/>
      <c r="AZ190" s="469"/>
      <c r="BA190" s="187"/>
      <c r="BB190" s="187"/>
      <c r="BC190" s="187"/>
      <c r="BD190" s="187"/>
      <c r="BE190" s="187"/>
      <c r="BF190" s="187"/>
      <c r="BG190" s="187"/>
      <c r="BH190" s="187"/>
      <c r="BI190" s="187"/>
      <c r="BJ190" s="187"/>
      <c r="BK190" s="193"/>
      <c r="BL190" s="194"/>
      <c r="BM190" s="195"/>
      <c r="BN190" s="187"/>
      <c r="BO190" s="187"/>
      <c r="BP190" s="187"/>
      <c r="BQ190" s="187"/>
      <c r="BR190" s="187"/>
      <c r="BS190" s="187"/>
      <c r="BT190" s="189"/>
    </row>
    <row r="191" spans="1:72" s="188" customFormat="1" ht="60.75" customHeight="1">
      <c r="A191" s="176"/>
      <c r="B191" s="176" t="s">
        <v>5</v>
      </c>
      <c r="C191" s="379" t="s">
        <v>288</v>
      </c>
      <c r="D191" s="457" t="s">
        <v>14</v>
      </c>
      <c r="E191" s="191" t="s">
        <v>424</v>
      </c>
      <c r="F191" s="184">
        <v>4</v>
      </c>
      <c r="G191" s="465">
        <v>812257013241</v>
      </c>
      <c r="H191" s="465"/>
      <c r="I191" s="173" t="s">
        <v>240</v>
      </c>
      <c r="J191" s="178">
        <v>8</v>
      </c>
      <c r="K191" s="178">
        <v>4.5</v>
      </c>
      <c r="L191" s="178">
        <v>11.5</v>
      </c>
      <c r="M191" s="185">
        <f t="shared" si="36"/>
        <v>0.23958333333333334</v>
      </c>
      <c r="N191" s="178">
        <v>3.5</v>
      </c>
      <c r="O191" s="178">
        <v>17.5</v>
      </c>
      <c r="P191" s="178">
        <v>16</v>
      </c>
      <c r="Q191" s="178">
        <v>14.5</v>
      </c>
      <c r="R191" s="185">
        <f t="shared" si="37"/>
        <v>2.3495370370370372</v>
      </c>
      <c r="S191" s="178">
        <f t="shared" si="45"/>
        <v>15</v>
      </c>
      <c r="T191" s="179">
        <v>9011800000</v>
      </c>
      <c r="U191" s="180" t="s">
        <v>197</v>
      </c>
      <c r="V191" s="181" t="s">
        <v>198</v>
      </c>
      <c r="W191" s="181">
        <v>6.5000000000000002E-2</v>
      </c>
      <c r="X191" s="173" t="s">
        <v>199</v>
      </c>
      <c r="Y191" s="182" t="e">
        <f>(ROUND((#REF!/R191),0))*F191</f>
        <v>#REF!</v>
      </c>
      <c r="Z191" s="182" t="e">
        <f>(ROUND(#REF!/R191,0))*F191</f>
        <v>#REF!</v>
      </c>
      <c r="AA191" s="182" t="e">
        <f>(ROUND(#REF!/R191,0))*F191</f>
        <v>#REF!</v>
      </c>
      <c r="AB191" s="182" t="e">
        <f>(ROUND(#REF!/R191,0))*F191</f>
        <v>#REF!</v>
      </c>
      <c r="AC191" s="192"/>
      <c r="AD191" s="192" t="s">
        <v>826</v>
      </c>
      <c r="AE191" s="182"/>
      <c r="AF191" s="182"/>
      <c r="AG191" s="174" t="s">
        <v>425</v>
      </c>
      <c r="AH191" s="174" t="s">
        <v>425</v>
      </c>
      <c r="AI191" s="174" t="s">
        <v>426</v>
      </c>
      <c r="AJ191" s="180" t="s">
        <v>200</v>
      </c>
      <c r="AK191" s="183">
        <v>48</v>
      </c>
      <c r="AL191" s="183">
        <v>125</v>
      </c>
      <c r="AM191" s="459">
        <v>1</v>
      </c>
      <c r="AN191" s="283">
        <f t="shared" si="42"/>
        <v>8.25</v>
      </c>
      <c r="AO191" s="283">
        <f t="shared" si="43"/>
        <v>4.75</v>
      </c>
      <c r="AP191" s="283">
        <f t="shared" si="43"/>
        <v>11.75</v>
      </c>
      <c r="AQ191" s="185">
        <f t="shared" si="38"/>
        <v>0.26646592881944442</v>
      </c>
      <c r="AR191" s="283">
        <f t="shared" si="44"/>
        <v>3.6750000000000003</v>
      </c>
      <c r="AS191" s="180" t="s">
        <v>201</v>
      </c>
      <c r="AT191" s="428">
        <v>2</v>
      </c>
      <c r="AU191" s="282" t="s">
        <v>234</v>
      </c>
      <c r="AV191" s="282" t="s">
        <v>207</v>
      </c>
      <c r="AW191" s="282"/>
      <c r="AX191" s="298" t="s">
        <v>1127</v>
      </c>
      <c r="AY191" s="469"/>
      <c r="AZ191" s="469"/>
      <c r="BA191" s="187"/>
      <c r="BB191" s="187"/>
      <c r="BC191" s="187"/>
      <c r="BD191" s="187"/>
      <c r="BE191" s="187"/>
      <c r="BF191" s="187"/>
      <c r="BG191" s="187"/>
      <c r="BH191" s="187"/>
      <c r="BI191" s="187"/>
      <c r="BJ191" s="187"/>
      <c r="BK191" s="193"/>
      <c r="BL191" s="194"/>
      <c r="BM191" s="195"/>
      <c r="BN191" s="187"/>
      <c r="BO191" s="187"/>
      <c r="BP191" s="187"/>
      <c r="BQ191" s="187"/>
      <c r="BR191" s="187"/>
      <c r="BS191" s="187"/>
      <c r="BT191" s="189"/>
    </row>
    <row r="192" spans="1:72" s="188" customFormat="1" ht="60.75" customHeight="1">
      <c r="A192" s="176"/>
      <c r="B192" s="176" t="s">
        <v>5</v>
      </c>
      <c r="C192" s="379" t="s">
        <v>467</v>
      </c>
      <c r="D192" s="457" t="s">
        <v>463</v>
      </c>
      <c r="E192" s="473" t="s">
        <v>677</v>
      </c>
      <c r="F192" s="490">
        <v>12</v>
      </c>
      <c r="G192" s="465">
        <v>812257017911</v>
      </c>
      <c r="H192" s="465"/>
      <c r="I192" s="173" t="s">
        <v>211</v>
      </c>
      <c r="J192" s="178">
        <v>5</v>
      </c>
      <c r="K192" s="178">
        <v>2.75</v>
      </c>
      <c r="L192" s="178">
        <v>8.5</v>
      </c>
      <c r="M192" s="185">
        <v>0.6</v>
      </c>
      <c r="N192" s="178">
        <v>1.8749999999999999E-2</v>
      </c>
      <c r="O192" s="178">
        <v>5.25</v>
      </c>
      <c r="P192" s="178">
        <v>3</v>
      </c>
      <c r="Q192" s="178">
        <v>9</v>
      </c>
      <c r="R192" s="185">
        <f t="shared" si="37"/>
        <v>8.203125E-2</v>
      </c>
      <c r="S192" s="178">
        <v>0.9</v>
      </c>
      <c r="T192" s="179">
        <v>9006300000</v>
      </c>
      <c r="U192" s="180" t="s">
        <v>197</v>
      </c>
      <c r="V192" s="181" t="s">
        <v>198</v>
      </c>
      <c r="W192" s="181">
        <v>0</v>
      </c>
      <c r="X192" s="173" t="s">
        <v>477</v>
      </c>
      <c r="Y192" s="182" t="e">
        <f>(ROUND((#REF!/R192),0))*F192</f>
        <v>#REF!</v>
      </c>
      <c r="Z192" s="182" t="e">
        <f>(ROUND(#REF!/R192,0))*F192</f>
        <v>#REF!</v>
      </c>
      <c r="AA192" s="182" t="e">
        <f>(ROUND(#REF!/R192,0))*F192</f>
        <v>#REF!</v>
      </c>
      <c r="AB192" s="182" t="e">
        <f>(ROUND(#REF!/R192,0))*F192</f>
        <v>#REF!</v>
      </c>
      <c r="AC192" s="192"/>
      <c r="AD192" s="192" t="s">
        <v>826</v>
      </c>
      <c r="AE192" s="182"/>
      <c r="AF192" s="182"/>
      <c r="AG192" s="544" t="s">
        <v>728</v>
      </c>
      <c r="AH192" s="174" t="s">
        <v>416</v>
      </c>
      <c r="AI192" s="545" t="s">
        <v>471</v>
      </c>
      <c r="AJ192" s="180" t="s">
        <v>200</v>
      </c>
      <c r="AK192" s="183">
        <v>48</v>
      </c>
      <c r="AL192" s="183">
        <v>125</v>
      </c>
      <c r="AM192" s="459">
        <v>1</v>
      </c>
      <c r="AN192" s="283">
        <f t="shared" si="42"/>
        <v>5.25</v>
      </c>
      <c r="AO192" s="283">
        <f t="shared" si="43"/>
        <v>3</v>
      </c>
      <c r="AP192" s="283">
        <f t="shared" si="43"/>
        <v>8.75</v>
      </c>
      <c r="AQ192" s="185">
        <f t="shared" si="38"/>
        <v>7.9752604166666671E-2</v>
      </c>
      <c r="AR192" s="283">
        <f t="shared" si="44"/>
        <v>1.96875E-2</v>
      </c>
      <c r="AS192" s="180" t="s">
        <v>207</v>
      </c>
      <c r="AT192" s="183"/>
      <c r="AU192" s="177"/>
      <c r="AV192" s="180" t="s">
        <v>207</v>
      </c>
      <c r="AW192" s="185" t="s">
        <v>1369</v>
      </c>
      <c r="AX192" s="185" t="s">
        <v>1369</v>
      </c>
      <c r="AY192" s="469"/>
      <c r="AZ192" s="469"/>
      <c r="BA192" s="187"/>
      <c r="BB192" s="187"/>
      <c r="BC192" s="187"/>
      <c r="BD192" s="187"/>
      <c r="BE192" s="187"/>
      <c r="BF192" s="187"/>
      <c r="BG192" s="187"/>
      <c r="BH192" s="187"/>
      <c r="BI192" s="187"/>
      <c r="BJ192" s="187"/>
      <c r="BK192" s="193"/>
      <c r="BL192" s="194"/>
      <c r="BM192" s="195"/>
      <c r="BN192" s="187"/>
      <c r="BO192" s="187"/>
      <c r="BP192" s="187"/>
      <c r="BQ192" s="187"/>
      <c r="BR192" s="187"/>
      <c r="BS192" s="187"/>
      <c r="BT192" s="189"/>
    </row>
    <row r="193" spans="1:72" s="188" customFormat="1" ht="60.75" customHeight="1">
      <c r="A193" s="176"/>
      <c r="B193" s="176" t="s">
        <v>5</v>
      </c>
      <c r="C193" s="379" t="s">
        <v>467</v>
      </c>
      <c r="D193" s="457" t="s">
        <v>616</v>
      </c>
      <c r="E193" s="473" t="s">
        <v>678</v>
      </c>
      <c r="F193" s="490">
        <v>24</v>
      </c>
      <c r="G193" s="465">
        <v>812257017911</v>
      </c>
      <c r="H193" s="465"/>
      <c r="I193" s="173" t="s">
        <v>211</v>
      </c>
      <c r="J193" s="178">
        <v>5</v>
      </c>
      <c r="K193" s="178">
        <v>2.5</v>
      </c>
      <c r="L193" s="178">
        <v>8.5</v>
      </c>
      <c r="M193" s="185">
        <v>0.6</v>
      </c>
      <c r="N193" s="178">
        <v>1.8749999999999999E-2</v>
      </c>
      <c r="O193" s="178">
        <v>5.25</v>
      </c>
      <c r="P193" s="178">
        <v>3</v>
      </c>
      <c r="Q193" s="178">
        <v>9</v>
      </c>
      <c r="R193" s="185">
        <f t="shared" si="37"/>
        <v>8.203125E-2</v>
      </c>
      <c r="S193" s="178">
        <v>0.9</v>
      </c>
      <c r="T193" s="179">
        <v>9006300000</v>
      </c>
      <c r="U193" s="180" t="s">
        <v>197</v>
      </c>
      <c r="V193" s="181" t="s">
        <v>198</v>
      </c>
      <c r="W193" s="181">
        <v>0</v>
      </c>
      <c r="X193" s="173" t="s">
        <v>477</v>
      </c>
      <c r="Y193" s="182" t="e">
        <f>(ROUND((#REF!/R193),0))*F193</f>
        <v>#REF!</v>
      </c>
      <c r="Z193" s="182" t="e">
        <f>(ROUND(#REF!/R193,0))*F193</f>
        <v>#REF!</v>
      </c>
      <c r="AA193" s="182" t="e">
        <f>(ROUND(#REF!/R193,0))*F193</f>
        <v>#REF!</v>
      </c>
      <c r="AB193" s="182" t="e">
        <f>(ROUND(#REF!/R193,0))*F193</f>
        <v>#REF!</v>
      </c>
      <c r="AC193" s="192"/>
      <c r="AD193" s="192" t="s">
        <v>826</v>
      </c>
      <c r="AE193" s="182"/>
      <c r="AF193" s="182"/>
      <c r="AG193" s="544" t="s">
        <v>728</v>
      </c>
      <c r="AH193" s="174" t="s">
        <v>416</v>
      </c>
      <c r="AI193" s="546" t="s">
        <v>471</v>
      </c>
      <c r="AJ193" s="180" t="s">
        <v>200</v>
      </c>
      <c r="AK193" s="183">
        <v>48</v>
      </c>
      <c r="AL193" s="183">
        <v>125</v>
      </c>
      <c r="AM193" s="459">
        <v>1</v>
      </c>
      <c r="AN193" s="283">
        <f t="shared" si="42"/>
        <v>5.25</v>
      </c>
      <c r="AO193" s="283">
        <f t="shared" si="43"/>
        <v>2.75</v>
      </c>
      <c r="AP193" s="283">
        <f t="shared" si="43"/>
        <v>8.75</v>
      </c>
      <c r="AQ193" s="185">
        <f t="shared" si="38"/>
        <v>7.3106553819444448E-2</v>
      </c>
      <c r="AR193" s="283">
        <f t="shared" si="44"/>
        <v>1.96875E-2</v>
      </c>
      <c r="AS193" s="180" t="s">
        <v>207</v>
      </c>
      <c r="AT193" s="183"/>
      <c r="AU193" s="177"/>
      <c r="AV193" s="180" t="s">
        <v>207</v>
      </c>
      <c r="AW193" s="185" t="s">
        <v>1369</v>
      </c>
      <c r="AX193" s="185" t="s">
        <v>1369</v>
      </c>
      <c r="AY193" s="469"/>
      <c r="AZ193" s="469"/>
      <c r="BA193" s="187"/>
      <c r="BB193" s="187"/>
      <c r="BC193" s="187"/>
      <c r="BD193" s="187"/>
      <c r="BE193" s="187"/>
      <c r="BF193" s="187"/>
      <c r="BG193" s="187"/>
      <c r="BH193" s="187"/>
      <c r="BI193" s="187"/>
      <c r="BJ193" s="187"/>
      <c r="BK193" s="193"/>
      <c r="BL193" s="194"/>
      <c r="BM193" s="195"/>
      <c r="BN193" s="187"/>
      <c r="BO193" s="187"/>
      <c r="BP193" s="187"/>
      <c r="BQ193" s="187"/>
      <c r="BR193" s="187"/>
      <c r="BS193" s="187"/>
      <c r="BT193" s="189"/>
    </row>
    <row r="194" spans="1:72" s="188" customFormat="1" ht="60.75" customHeight="1">
      <c r="A194" s="176"/>
      <c r="B194" s="176" t="s">
        <v>5</v>
      </c>
      <c r="C194" s="379" t="s">
        <v>194</v>
      </c>
      <c r="D194" s="457" t="s">
        <v>465</v>
      </c>
      <c r="E194" s="473" t="s">
        <v>464</v>
      </c>
      <c r="F194" s="490">
        <v>6</v>
      </c>
      <c r="G194" s="465">
        <v>812257017898</v>
      </c>
      <c r="H194" s="465"/>
      <c r="I194" s="173" t="s">
        <v>195</v>
      </c>
      <c r="J194" s="178">
        <v>16.75</v>
      </c>
      <c r="K194" s="178">
        <v>3.75</v>
      </c>
      <c r="L194" s="178">
        <v>7.25</v>
      </c>
      <c r="M194" s="185">
        <f t="shared" ref="M194:M257" si="46">(L194*J194*K194)/(12^3)</f>
        <v>0.26353624131944442</v>
      </c>
      <c r="N194" s="178">
        <v>2.25</v>
      </c>
      <c r="O194" s="178">
        <v>17.25</v>
      </c>
      <c r="P194" s="178">
        <v>15.5</v>
      </c>
      <c r="Q194" s="178">
        <v>7.75</v>
      </c>
      <c r="R194" s="185">
        <f t="shared" si="37"/>
        <v>1.1991644965277777</v>
      </c>
      <c r="S194" s="178">
        <f t="shared" ref="S194:S231" si="47">SUM(N194*F194)+1</f>
        <v>14.5</v>
      </c>
      <c r="T194" s="179">
        <v>9005804000</v>
      </c>
      <c r="U194" s="180" t="s">
        <v>197</v>
      </c>
      <c r="V194" s="181" t="s">
        <v>198</v>
      </c>
      <c r="W194" s="181">
        <v>0.08</v>
      </c>
      <c r="X194" s="173" t="s">
        <v>477</v>
      </c>
      <c r="Y194" s="182" t="e">
        <f>(ROUND((#REF!/R194),0))*F194</f>
        <v>#REF!</v>
      </c>
      <c r="Z194" s="182" t="e">
        <f>(ROUND(#REF!/R194,0))*F194</f>
        <v>#REF!</v>
      </c>
      <c r="AA194" s="182" t="e">
        <f>(ROUND(#REF!/R194,0))*F194</f>
        <v>#REF!</v>
      </c>
      <c r="AB194" s="182" t="e">
        <f>(ROUND(#REF!/R194,0))*F194</f>
        <v>#REF!</v>
      </c>
      <c r="AC194" s="192"/>
      <c r="AD194" s="192" t="s">
        <v>826</v>
      </c>
      <c r="AE194" s="182"/>
      <c r="AF194" s="182"/>
      <c r="AG194" s="507" t="s">
        <v>692</v>
      </c>
      <c r="AH194" s="174" t="s">
        <v>416</v>
      </c>
      <c r="AI194" s="174" t="s">
        <v>686</v>
      </c>
      <c r="AJ194" s="180" t="s">
        <v>200</v>
      </c>
      <c r="AK194" s="183">
        <v>48</v>
      </c>
      <c r="AL194" s="183">
        <v>125</v>
      </c>
      <c r="AM194" s="459">
        <v>1</v>
      </c>
      <c r="AN194" s="283">
        <f t="shared" si="42"/>
        <v>17</v>
      </c>
      <c r="AO194" s="283">
        <f t="shared" si="43"/>
        <v>4</v>
      </c>
      <c r="AP194" s="283">
        <f t="shared" si="43"/>
        <v>7.5</v>
      </c>
      <c r="AQ194" s="185">
        <f t="shared" si="38"/>
        <v>0.2951388888888889</v>
      </c>
      <c r="AR194" s="283">
        <f t="shared" si="44"/>
        <v>2.3625000000000003</v>
      </c>
      <c r="AS194" s="180" t="s">
        <v>207</v>
      </c>
      <c r="AT194" s="183"/>
      <c r="AU194" s="177"/>
      <c r="AV194" s="180" t="s">
        <v>207</v>
      </c>
      <c r="AW194" s="185" t="s">
        <v>1369</v>
      </c>
      <c r="AX194" s="185" t="s">
        <v>1369</v>
      </c>
      <c r="AY194" s="469"/>
      <c r="AZ194" s="469"/>
      <c r="BA194" s="187"/>
      <c r="BB194" s="187"/>
      <c r="BC194" s="187"/>
      <c r="BD194" s="187"/>
      <c r="BE194" s="187"/>
      <c r="BF194" s="187"/>
      <c r="BG194" s="187"/>
      <c r="BH194" s="187"/>
      <c r="BI194" s="187"/>
      <c r="BJ194" s="187"/>
      <c r="BK194" s="193"/>
      <c r="BL194" s="194"/>
      <c r="BM194" s="195"/>
      <c r="BN194" s="187"/>
      <c r="BO194" s="187"/>
      <c r="BP194" s="187"/>
      <c r="BQ194" s="187"/>
      <c r="BR194" s="187"/>
      <c r="BS194" s="187"/>
      <c r="BT194" s="189"/>
    </row>
    <row r="195" spans="1:72" s="188" customFormat="1" ht="60.75" customHeight="1">
      <c r="A195" s="176"/>
      <c r="B195" s="176" t="s">
        <v>5</v>
      </c>
      <c r="C195" s="379" t="s">
        <v>494</v>
      </c>
      <c r="D195" s="457" t="s">
        <v>486</v>
      </c>
      <c r="E195" s="191" t="s">
        <v>493</v>
      </c>
      <c r="F195" s="184">
        <v>4</v>
      </c>
      <c r="G195" s="175">
        <v>812257016082</v>
      </c>
      <c r="H195" s="175"/>
      <c r="I195" s="173" t="s">
        <v>211</v>
      </c>
      <c r="J195" s="178">
        <v>16.75</v>
      </c>
      <c r="K195" s="178">
        <v>3.75</v>
      </c>
      <c r="L195" s="178">
        <v>7.25</v>
      </c>
      <c r="M195" s="185">
        <f t="shared" si="46"/>
        <v>0.26353624131944442</v>
      </c>
      <c r="N195" s="178">
        <v>2.25</v>
      </c>
      <c r="O195" s="178">
        <v>17.25</v>
      </c>
      <c r="P195" s="178">
        <v>11.25</v>
      </c>
      <c r="Q195" s="178">
        <v>15</v>
      </c>
      <c r="R195" s="185">
        <f t="shared" si="37"/>
        <v>1.6845703125</v>
      </c>
      <c r="S195" s="178">
        <f t="shared" si="47"/>
        <v>10</v>
      </c>
      <c r="T195" s="179">
        <v>9005804000</v>
      </c>
      <c r="U195" s="180" t="s">
        <v>197</v>
      </c>
      <c r="V195" s="181" t="s">
        <v>198</v>
      </c>
      <c r="W195" s="181">
        <v>0.08</v>
      </c>
      <c r="X195" s="173">
        <v>0</v>
      </c>
      <c r="Y195" s="182" t="e">
        <f>(ROUND((#REF!/R195),0))*F195</f>
        <v>#REF!</v>
      </c>
      <c r="Z195" s="182" t="e">
        <f>(ROUND(#REF!/R195,0))*F195</f>
        <v>#REF!</v>
      </c>
      <c r="AA195" s="182" t="e">
        <f>(ROUND(#REF!/R195,0))*F195</f>
        <v>#REF!</v>
      </c>
      <c r="AB195" s="182" t="e">
        <f>(ROUND(#REF!/R195,0))*F195</f>
        <v>#REF!</v>
      </c>
      <c r="AC195" s="192"/>
      <c r="AD195" s="192" t="s">
        <v>826</v>
      </c>
      <c r="AE195" s="182"/>
      <c r="AF195" s="182"/>
      <c r="AG195" s="507" t="s">
        <v>693</v>
      </c>
      <c r="AH195" s="174" t="s">
        <v>416</v>
      </c>
      <c r="AI195" s="174" t="s">
        <v>685</v>
      </c>
      <c r="AJ195" s="180" t="s">
        <v>200</v>
      </c>
      <c r="AK195" s="183">
        <v>48</v>
      </c>
      <c r="AL195" s="183">
        <v>125</v>
      </c>
      <c r="AM195" s="459">
        <v>1</v>
      </c>
      <c r="AN195" s="283">
        <f t="shared" si="42"/>
        <v>17</v>
      </c>
      <c r="AO195" s="283">
        <f t="shared" si="43"/>
        <v>4</v>
      </c>
      <c r="AP195" s="283">
        <f t="shared" si="43"/>
        <v>7.5</v>
      </c>
      <c r="AQ195" s="185">
        <f t="shared" si="38"/>
        <v>0.2951388888888889</v>
      </c>
      <c r="AR195" s="283">
        <f t="shared" si="44"/>
        <v>2.3625000000000003</v>
      </c>
      <c r="AS195" s="180" t="s">
        <v>207</v>
      </c>
      <c r="AT195" s="183"/>
      <c r="AU195" s="177"/>
      <c r="AV195" s="180" t="s">
        <v>207</v>
      </c>
      <c r="AW195" s="185" t="s">
        <v>1369</v>
      </c>
      <c r="AX195" s="185" t="s">
        <v>1369</v>
      </c>
      <c r="AY195" s="469"/>
      <c r="AZ195" s="469"/>
      <c r="BA195" s="187"/>
      <c r="BB195" s="187"/>
      <c r="BC195" s="187"/>
      <c r="BD195" s="187"/>
      <c r="BE195" s="187"/>
      <c r="BF195" s="187"/>
      <c r="BG195" s="187"/>
      <c r="BH195" s="187"/>
      <c r="BI195" s="187"/>
      <c r="BJ195" s="187"/>
      <c r="BK195" s="193"/>
      <c r="BL195" s="194"/>
      <c r="BM195" s="195"/>
      <c r="BN195" s="187"/>
      <c r="BO195" s="187"/>
      <c r="BP195" s="187"/>
      <c r="BQ195" s="187"/>
      <c r="BR195" s="187"/>
      <c r="BS195" s="187"/>
      <c r="BT195" s="189"/>
    </row>
    <row r="196" spans="1:72" s="188" customFormat="1" ht="60.75" customHeight="1">
      <c r="A196" s="176"/>
      <c r="B196" s="176" t="s">
        <v>5</v>
      </c>
      <c r="C196" s="176" t="s">
        <v>1504</v>
      </c>
      <c r="D196" s="457" t="s">
        <v>927</v>
      </c>
      <c r="E196" s="191" t="s">
        <v>926</v>
      </c>
      <c r="F196" s="184">
        <v>4</v>
      </c>
      <c r="G196" s="175">
        <v>811803030473</v>
      </c>
      <c r="H196" s="175"/>
      <c r="I196" s="173" t="s">
        <v>218</v>
      </c>
      <c r="J196" s="178">
        <v>18</v>
      </c>
      <c r="K196" s="178">
        <v>4.5</v>
      </c>
      <c r="L196" s="178">
        <v>16</v>
      </c>
      <c r="M196" s="185">
        <f t="shared" si="46"/>
        <v>0.75</v>
      </c>
      <c r="N196" s="178">
        <v>4</v>
      </c>
      <c r="O196" s="178">
        <v>18.25</v>
      </c>
      <c r="P196" s="178">
        <v>18.5</v>
      </c>
      <c r="Q196" s="178">
        <v>16.25</v>
      </c>
      <c r="R196" s="185">
        <f t="shared" si="37"/>
        <v>3.1750036168981484</v>
      </c>
      <c r="S196" s="178">
        <f t="shared" si="47"/>
        <v>17</v>
      </c>
      <c r="T196" s="179">
        <v>9503000070</v>
      </c>
      <c r="U196" s="180" t="s">
        <v>197</v>
      </c>
      <c r="V196" s="181" t="s">
        <v>198</v>
      </c>
      <c r="W196" s="181">
        <v>0</v>
      </c>
      <c r="X196" s="173" t="s">
        <v>213</v>
      </c>
      <c r="Y196" s="182" t="e">
        <f>(ROUND((#REF!/R196),0))*F196</f>
        <v>#REF!</v>
      </c>
      <c r="Z196" s="182" t="e">
        <f>(ROUND(#REF!/R196,0))*F196</f>
        <v>#REF!</v>
      </c>
      <c r="AA196" s="182" t="e">
        <f>(ROUND(#REF!/R196,0))*F196</f>
        <v>#REF!</v>
      </c>
      <c r="AB196" s="182" t="e">
        <f>(ROUND(#REF!/R196,0))*F196</f>
        <v>#REF!</v>
      </c>
      <c r="AC196" s="547"/>
      <c r="AD196" s="547" t="s">
        <v>1505</v>
      </c>
      <c r="AE196" s="182"/>
      <c r="AF196" s="182"/>
      <c r="AG196" s="475" t="s">
        <v>977</v>
      </c>
      <c r="AH196" s="174" t="s">
        <v>416</v>
      </c>
      <c r="AI196" s="174" t="s">
        <v>932</v>
      </c>
      <c r="AJ196" s="180" t="s">
        <v>200</v>
      </c>
      <c r="AK196" s="183">
        <v>48</v>
      </c>
      <c r="AL196" s="183">
        <v>125</v>
      </c>
      <c r="AM196" s="459">
        <v>1</v>
      </c>
      <c r="AN196" s="283">
        <f t="shared" si="42"/>
        <v>18.25</v>
      </c>
      <c r="AO196" s="283">
        <f t="shared" si="43"/>
        <v>4.75</v>
      </c>
      <c r="AP196" s="283">
        <f t="shared" si="43"/>
        <v>16.25</v>
      </c>
      <c r="AQ196" s="185">
        <f t="shared" si="38"/>
        <v>0.8152036313657407</v>
      </c>
      <c r="AR196" s="283">
        <f t="shared" si="44"/>
        <v>4.2</v>
      </c>
      <c r="AS196" s="180" t="s">
        <v>207</v>
      </c>
      <c r="AT196" s="183"/>
      <c r="AU196" s="177"/>
      <c r="AV196" s="180" t="s">
        <v>207</v>
      </c>
      <c r="AW196" s="180"/>
      <c r="AX196" s="298" t="s">
        <v>1390</v>
      </c>
      <c r="AY196" s="469"/>
      <c r="AZ196" s="469"/>
      <c r="BA196" s="187"/>
      <c r="BB196" s="187"/>
      <c r="BC196" s="187"/>
      <c r="BD196" s="187"/>
      <c r="BE196" s="187"/>
      <c r="BF196" s="187"/>
      <c r="BG196" s="187"/>
      <c r="BH196" s="187"/>
      <c r="BI196" s="187"/>
      <c r="BJ196" s="187"/>
      <c r="BK196" s="193"/>
      <c r="BL196" s="194"/>
      <c r="BM196" s="195"/>
      <c r="BN196" s="187"/>
      <c r="BO196" s="187"/>
      <c r="BP196" s="187"/>
      <c r="BQ196" s="187"/>
      <c r="BR196" s="187"/>
      <c r="BS196" s="187"/>
      <c r="BT196" s="189"/>
    </row>
    <row r="197" spans="1:72" s="188" customFormat="1" ht="60.75" customHeight="1">
      <c r="A197" s="176"/>
      <c r="B197" s="176" t="s">
        <v>5</v>
      </c>
      <c r="C197" s="176" t="s">
        <v>1504</v>
      </c>
      <c r="D197" s="457" t="s">
        <v>906</v>
      </c>
      <c r="E197" s="191" t="s">
        <v>911</v>
      </c>
      <c r="F197" s="184">
        <v>4</v>
      </c>
      <c r="G197" s="175">
        <v>811803030176</v>
      </c>
      <c r="H197" s="175"/>
      <c r="I197" s="173" t="s">
        <v>218</v>
      </c>
      <c r="J197" s="178">
        <v>18.5</v>
      </c>
      <c r="K197" s="178">
        <v>3.25</v>
      </c>
      <c r="L197" s="178">
        <v>14.75</v>
      </c>
      <c r="M197" s="185">
        <f t="shared" si="46"/>
        <v>0.51321976273148151</v>
      </c>
      <c r="N197" s="178">
        <v>2.5</v>
      </c>
      <c r="O197" s="178">
        <v>18.75</v>
      </c>
      <c r="P197" s="178">
        <v>13.5</v>
      </c>
      <c r="Q197" s="178">
        <v>15</v>
      </c>
      <c r="R197" s="185">
        <f t="shared" ref="R197:R241" si="48">(Q197*O197*P197)/(12^3)</f>
        <v>2.197265625</v>
      </c>
      <c r="S197" s="178">
        <f t="shared" si="47"/>
        <v>11</v>
      </c>
      <c r="T197" s="179">
        <v>9503000070</v>
      </c>
      <c r="U197" s="180" t="s">
        <v>197</v>
      </c>
      <c r="V197" s="181" t="s">
        <v>198</v>
      </c>
      <c r="W197" s="181">
        <v>0</v>
      </c>
      <c r="X197" s="173">
        <v>0</v>
      </c>
      <c r="Y197" s="182" t="e">
        <f>(ROUND((#REF!/R197),0))*F197</f>
        <v>#REF!</v>
      </c>
      <c r="Z197" s="182" t="e">
        <f>(ROUND(#REF!/R197,0))*F197</f>
        <v>#REF!</v>
      </c>
      <c r="AA197" s="182" t="e">
        <f>(ROUND(#REF!/R197,0))*F197</f>
        <v>#REF!</v>
      </c>
      <c r="AB197" s="182" t="e">
        <f>(ROUND(#REF!/R197,0))*F197</f>
        <v>#REF!</v>
      </c>
      <c r="AC197" s="547"/>
      <c r="AD197" s="547" t="s">
        <v>1505</v>
      </c>
      <c r="AE197" s="182"/>
      <c r="AF197" s="182"/>
      <c r="AG197" s="186" t="s">
        <v>980</v>
      </c>
      <c r="AH197" s="174" t="s">
        <v>416</v>
      </c>
      <c r="AI197" s="548" t="s">
        <v>981</v>
      </c>
      <c r="AJ197" s="180" t="s">
        <v>200</v>
      </c>
      <c r="AK197" s="183">
        <v>48</v>
      </c>
      <c r="AL197" s="183">
        <v>125</v>
      </c>
      <c r="AM197" s="459">
        <v>1</v>
      </c>
      <c r="AN197" s="283">
        <f t="shared" si="42"/>
        <v>18.75</v>
      </c>
      <c r="AO197" s="283">
        <f t="shared" si="43"/>
        <v>3.5</v>
      </c>
      <c r="AP197" s="283">
        <f t="shared" si="43"/>
        <v>15</v>
      </c>
      <c r="AQ197" s="185">
        <f t="shared" ref="AQ197:AQ236" si="49">(AP197*AN197*AO197)/(12^3)</f>
        <v>0.56966145833333337</v>
      </c>
      <c r="AR197" s="283">
        <f t="shared" si="44"/>
        <v>2.625</v>
      </c>
      <c r="AS197" s="180" t="s">
        <v>207</v>
      </c>
      <c r="AT197" s="183"/>
      <c r="AU197" s="177"/>
      <c r="AV197" s="180" t="s">
        <v>207</v>
      </c>
      <c r="AW197" s="180"/>
      <c r="AX197" s="298" t="s">
        <v>1391</v>
      </c>
      <c r="AY197" s="469"/>
      <c r="AZ197" s="469"/>
      <c r="BA197" s="187"/>
      <c r="BB197" s="187"/>
      <c r="BC197" s="187"/>
      <c r="BD197" s="187"/>
      <c r="BE197" s="187"/>
      <c r="BF197" s="187"/>
      <c r="BG197" s="187"/>
      <c r="BH197" s="187"/>
      <c r="BI197" s="187"/>
      <c r="BJ197" s="187"/>
      <c r="BK197" s="193"/>
      <c r="BL197" s="194"/>
      <c r="BM197" s="195"/>
      <c r="BN197" s="187"/>
      <c r="BO197" s="187"/>
      <c r="BP197" s="187"/>
      <c r="BQ197" s="187"/>
      <c r="BR197" s="187"/>
      <c r="BS197" s="187"/>
      <c r="BT197" s="189"/>
    </row>
    <row r="198" spans="1:72" s="188" customFormat="1" ht="60.75" customHeight="1">
      <c r="A198" s="176"/>
      <c r="B198" s="176" t="s">
        <v>5</v>
      </c>
      <c r="C198" s="176" t="s">
        <v>1504</v>
      </c>
      <c r="D198" s="457" t="s">
        <v>907</v>
      </c>
      <c r="E198" s="191" t="s">
        <v>928</v>
      </c>
      <c r="F198" s="184">
        <v>3</v>
      </c>
      <c r="G198" s="175">
        <v>811803030183</v>
      </c>
      <c r="H198" s="175"/>
      <c r="I198" s="173" t="s">
        <v>218</v>
      </c>
      <c r="J198" s="178">
        <v>22</v>
      </c>
      <c r="K198" s="178">
        <v>3</v>
      </c>
      <c r="L198" s="178">
        <v>17</v>
      </c>
      <c r="M198" s="185">
        <f t="shared" si="46"/>
        <v>0.64930555555555558</v>
      </c>
      <c r="N198" s="178">
        <v>2.5</v>
      </c>
      <c r="O198" s="178">
        <v>22.5</v>
      </c>
      <c r="P198" s="178">
        <v>3.5</v>
      </c>
      <c r="Q198" s="178">
        <v>17.5</v>
      </c>
      <c r="R198" s="185">
        <f t="shared" si="48"/>
        <v>0.79752604166666663</v>
      </c>
      <c r="S198" s="178">
        <f t="shared" si="47"/>
        <v>8.5</v>
      </c>
      <c r="T198" s="179">
        <v>9503000070</v>
      </c>
      <c r="U198" s="180" t="s">
        <v>197</v>
      </c>
      <c r="V198" s="181" t="s">
        <v>198</v>
      </c>
      <c r="W198" s="181">
        <v>0</v>
      </c>
      <c r="X198" s="173" t="s">
        <v>213</v>
      </c>
      <c r="Y198" s="182" t="e">
        <f>(ROUND((#REF!/R198),0))*F198</f>
        <v>#REF!</v>
      </c>
      <c r="Z198" s="182" t="e">
        <f>(ROUND(#REF!/R198,0))*F198</f>
        <v>#REF!</v>
      </c>
      <c r="AA198" s="182" t="e">
        <f>(ROUND(#REF!/R198,0))*F198</f>
        <v>#REF!</v>
      </c>
      <c r="AB198" s="182" t="e">
        <f>(ROUND(#REF!/R198,0))*F198</f>
        <v>#REF!</v>
      </c>
      <c r="AC198" s="547"/>
      <c r="AD198" s="547" t="s">
        <v>1505</v>
      </c>
      <c r="AE198" s="182"/>
      <c r="AF198" s="182"/>
      <c r="AG198" s="186" t="s">
        <v>973</v>
      </c>
      <c r="AH198" s="174" t="s">
        <v>416</v>
      </c>
      <c r="AI198" s="174" t="s">
        <v>929</v>
      </c>
      <c r="AJ198" s="180" t="s">
        <v>200</v>
      </c>
      <c r="AK198" s="183">
        <v>48</v>
      </c>
      <c r="AL198" s="183">
        <v>125</v>
      </c>
      <c r="AM198" s="459">
        <v>1</v>
      </c>
      <c r="AN198" s="283">
        <f t="shared" si="42"/>
        <v>22.25</v>
      </c>
      <c r="AO198" s="283">
        <f t="shared" si="43"/>
        <v>3.25</v>
      </c>
      <c r="AP198" s="283">
        <f t="shared" si="43"/>
        <v>17.25</v>
      </c>
      <c r="AQ198" s="185">
        <f t="shared" si="49"/>
        <v>0.72186957465277779</v>
      </c>
      <c r="AR198" s="283">
        <f t="shared" si="44"/>
        <v>2.625</v>
      </c>
      <c r="AS198" s="180" t="s">
        <v>207</v>
      </c>
      <c r="AT198" s="183"/>
      <c r="AU198" s="177"/>
      <c r="AV198" s="180" t="s">
        <v>207</v>
      </c>
      <c r="AW198" s="180"/>
      <c r="AX198" s="298" t="s">
        <v>1392</v>
      </c>
      <c r="AY198" s="469"/>
      <c r="AZ198" s="469"/>
      <c r="BA198" s="187"/>
      <c r="BB198" s="187"/>
      <c r="BC198" s="187"/>
      <c r="BD198" s="187"/>
      <c r="BE198" s="187"/>
      <c r="BF198" s="187"/>
      <c r="BG198" s="187"/>
      <c r="BH198" s="187"/>
      <c r="BI198" s="187"/>
      <c r="BJ198" s="187"/>
      <c r="BK198" s="193"/>
      <c r="BL198" s="194"/>
      <c r="BM198" s="195"/>
      <c r="BN198" s="187"/>
      <c r="BO198" s="187"/>
      <c r="BP198" s="187"/>
      <c r="BQ198" s="187"/>
      <c r="BR198" s="187"/>
      <c r="BS198" s="187"/>
      <c r="BT198" s="189"/>
    </row>
    <row r="199" spans="1:72" s="188" customFormat="1" ht="60.75" customHeight="1">
      <c r="A199" s="176"/>
      <c r="B199" s="176" t="s">
        <v>5</v>
      </c>
      <c r="C199" s="176" t="s">
        <v>1504</v>
      </c>
      <c r="D199" s="457" t="s">
        <v>1019</v>
      </c>
      <c r="E199" s="191" t="s">
        <v>1506</v>
      </c>
      <c r="F199" s="184">
        <v>4</v>
      </c>
      <c r="G199" s="549">
        <v>811803032347</v>
      </c>
      <c r="H199" s="549"/>
      <c r="I199" s="173" t="s">
        <v>218</v>
      </c>
      <c r="J199" s="283">
        <v>15</v>
      </c>
      <c r="K199" s="283">
        <v>4.5</v>
      </c>
      <c r="L199" s="283">
        <v>15</v>
      </c>
      <c r="M199" s="185">
        <f t="shared" si="46"/>
        <v>0.5859375</v>
      </c>
      <c r="N199" s="283">
        <v>2.5</v>
      </c>
      <c r="O199" s="178">
        <v>15.5</v>
      </c>
      <c r="P199" s="178">
        <v>18.5</v>
      </c>
      <c r="Q199" s="178">
        <v>15.5</v>
      </c>
      <c r="R199" s="185">
        <f t="shared" si="48"/>
        <v>2.572120949074074</v>
      </c>
      <c r="S199" s="178">
        <f t="shared" si="47"/>
        <v>11</v>
      </c>
      <c r="T199" s="179">
        <v>9503000070</v>
      </c>
      <c r="U199" s="180" t="s">
        <v>197</v>
      </c>
      <c r="V199" s="181" t="s">
        <v>198</v>
      </c>
      <c r="W199" s="181">
        <v>0</v>
      </c>
      <c r="X199" s="173" t="s">
        <v>213</v>
      </c>
      <c r="Y199" s="182" t="e">
        <f>(ROUND((#REF!/R199),0))*F199</f>
        <v>#REF!</v>
      </c>
      <c r="Z199" s="182" t="e">
        <f>(ROUND(#REF!/R199,0))*F199</f>
        <v>#REF!</v>
      </c>
      <c r="AA199" s="182" t="e">
        <f>(ROUND(#REF!/R199,0))*F199</f>
        <v>#REF!</v>
      </c>
      <c r="AB199" s="182" t="e">
        <f>(ROUND(#REF!/R199,0))*F199</f>
        <v>#REF!</v>
      </c>
      <c r="AC199" s="547"/>
      <c r="AD199" s="547" t="s">
        <v>1505</v>
      </c>
      <c r="AE199" s="182"/>
      <c r="AF199" s="182"/>
      <c r="AG199" s="186" t="s">
        <v>1507</v>
      </c>
      <c r="AH199" s="174" t="s">
        <v>416</v>
      </c>
      <c r="AI199" s="174" t="s">
        <v>1508</v>
      </c>
      <c r="AJ199" s="180" t="s">
        <v>200</v>
      </c>
      <c r="AK199" s="183">
        <v>48</v>
      </c>
      <c r="AL199" s="183">
        <v>125</v>
      </c>
      <c r="AM199" s="459">
        <v>1</v>
      </c>
      <c r="AN199" s="283">
        <f t="shared" si="42"/>
        <v>15.25</v>
      </c>
      <c r="AO199" s="283">
        <f t="shared" si="43"/>
        <v>4.75</v>
      </c>
      <c r="AP199" s="283">
        <f t="shared" si="43"/>
        <v>15.25</v>
      </c>
      <c r="AQ199" s="185">
        <f t="shared" si="49"/>
        <v>0.63927770543981477</v>
      </c>
      <c r="AR199" s="283">
        <f t="shared" si="44"/>
        <v>2.625</v>
      </c>
      <c r="AS199" s="180" t="s">
        <v>207</v>
      </c>
      <c r="AT199" s="183"/>
      <c r="AU199" s="177"/>
      <c r="AV199" s="180" t="s">
        <v>207</v>
      </c>
      <c r="AW199" s="180"/>
      <c r="AX199" s="298" t="s">
        <v>1509</v>
      </c>
      <c r="AY199" s="469"/>
      <c r="AZ199" s="469"/>
      <c r="BA199" s="187"/>
      <c r="BB199" s="187"/>
      <c r="BC199" s="187"/>
      <c r="BD199" s="187"/>
      <c r="BE199" s="187"/>
      <c r="BF199" s="187"/>
      <c r="BG199" s="187"/>
      <c r="BH199" s="187"/>
      <c r="BI199" s="187"/>
      <c r="BJ199" s="187"/>
      <c r="BK199" s="193"/>
      <c r="BL199" s="194"/>
      <c r="BM199" s="195"/>
      <c r="BN199" s="187"/>
      <c r="BO199" s="187"/>
      <c r="BP199" s="187"/>
      <c r="BQ199" s="187"/>
      <c r="BR199" s="187"/>
      <c r="BS199" s="187"/>
      <c r="BT199" s="189"/>
    </row>
    <row r="200" spans="1:72" s="188" customFormat="1" ht="60.75" customHeight="1">
      <c r="A200" s="176"/>
      <c r="B200" s="176" t="s">
        <v>5</v>
      </c>
      <c r="C200" s="176" t="s">
        <v>1504</v>
      </c>
      <c r="D200" s="457" t="s">
        <v>930</v>
      </c>
      <c r="E200" s="191" t="s">
        <v>931</v>
      </c>
      <c r="F200" s="184">
        <v>4</v>
      </c>
      <c r="G200" s="175">
        <v>811803030466</v>
      </c>
      <c r="H200" s="175"/>
      <c r="I200" s="173" t="s">
        <v>218</v>
      </c>
      <c r="J200" s="178">
        <v>23</v>
      </c>
      <c r="K200" s="178">
        <v>6</v>
      </c>
      <c r="L200" s="178">
        <v>17</v>
      </c>
      <c r="M200" s="185">
        <f t="shared" si="46"/>
        <v>1.3576388888888888</v>
      </c>
      <c r="N200" s="178">
        <v>5.5</v>
      </c>
      <c r="O200" s="178">
        <v>23.5</v>
      </c>
      <c r="P200" s="178">
        <v>24.5</v>
      </c>
      <c r="Q200" s="178">
        <v>17.5</v>
      </c>
      <c r="R200" s="185">
        <f t="shared" si="48"/>
        <v>5.8308015046296298</v>
      </c>
      <c r="S200" s="178">
        <f t="shared" si="47"/>
        <v>23</v>
      </c>
      <c r="T200" s="179">
        <v>9503000070</v>
      </c>
      <c r="U200" s="180" t="s">
        <v>197</v>
      </c>
      <c r="V200" s="181" t="s">
        <v>198</v>
      </c>
      <c r="W200" s="181">
        <v>0</v>
      </c>
      <c r="X200" s="173" t="s">
        <v>213</v>
      </c>
      <c r="Y200" s="182" t="e">
        <f>(ROUND((#REF!/R200),0))*F200</f>
        <v>#REF!</v>
      </c>
      <c r="Z200" s="182" t="e">
        <f>(ROUND(#REF!/R200,0))*F200</f>
        <v>#REF!</v>
      </c>
      <c r="AA200" s="182" t="e">
        <f>(ROUND(#REF!/R200,0))*F200</f>
        <v>#REF!</v>
      </c>
      <c r="AB200" s="182" t="e">
        <f>(ROUND(#REF!/R200,0))*F200</f>
        <v>#REF!</v>
      </c>
      <c r="AC200" s="547"/>
      <c r="AD200" s="547" t="s">
        <v>1505</v>
      </c>
      <c r="AE200" s="182"/>
      <c r="AF200" s="182"/>
      <c r="AG200" s="186" t="s">
        <v>976</v>
      </c>
      <c r="AH200" s="174" t="s">
        <v>416</v>
      </c>
      <c r="AI200" s="174" t="s">
        <v>933</v>
      </c>
      <c r="AJ200" s="180" t="s">
        <v>200</v>
      </c>
      <c r="AK200" s="183">
        <v>48</v>
      </c>
      <c r="AL200" s="183">
        <v>125</v>
      </c>
      <c r="AM200" s="459">
        <v>1</v>
      </c>
      <c r="AN200" s="283">
        <f t="shared" si="42"/>
        <v>23.25</v>
      </c>
      <c r="AO200" s="283">
        <f t="shared" si="43"/>
        <v>6.25</v>
      </c>
      <c r="AP200" s="283">
        <f t="shared" si="43"/>
        <v>17.25</v>
      </c>
      <c r="AQ200" s="185">
        <f t="shared" si="49"/>
        <v>1.4506022135416667</v>
      </c>
      <c r="AR200" s="283">
        <f t="shared" si="44"/>
        <v>5.7750000000000004</v>
      </c>
      <c r="AS200" s="180" t="s">
        <v>207</v>
      </c>
      <c r="AT200" s="183"/>
      <c r="AU200" s="177"/>
      <c r="AV200" s="180" t="s">
        <v>207</v>
      </c>
      <c r="AW200" s="180"/>
      <c r="AX200" s="298" t="s">
        <v>1128</v>
      </c>
      <c r="AY200" s="469"/>
      <c r="AZ200" s="469"/>
      <c r="BA200" s="187"/>
      <c r="BB200" s="187"/>
      <c r="BC200" s="187"/>
      <c r="BD200" s="187"/>
      <c r="BE200" s="187"/>
      <c r="BF200" s="187"/>
      <c r="BG200" s="187"/>
      <c r="BH200" s="187"/>
      <c r="BI200" s="187"/>
      <c r="BJ200" s="187"/>
      <c r="BK200" s="193"/>
      <c r="BL200" s="194"/>
      <c r="BM200" s="195"/>
      <c r="BN200" s="187"/>
      <c r="BO200" s="187"/>
      <c r="BP200" s="187"/>
      <c r="BQ200" s="187"/>
      <c r="BR200" s="187"/>
      <c r="BS200" s="187"/>
      <c r="BT200" s="189"/>
    </row>
    <row r="201" spans="1:72" s="188" customFormat="1" ht="60.75" customHeight="1">
      <c r="A201" s="176"/>
      <c r="B201" s="176" t="s">
        <v>918</v>
      </c>
      <c r="C201" s="176" t="s">
        <v>1504</v>
      </c>
      <c r="D201" s="457" t="s">
        <v>920</v>
      </c>
      <c r="E201" s="191" t="s">
        <v>922</v>
      </c>
      <c r="F201" s="184">
        <v>4</v>
      </c>
      <c r="G201" s="175">
        <v>811803030480</v>
      </c>
      <c r="H201" s="175"/>
      <c r="I201" s="173" t="s">
        <v>218</v>
      </c>
      <c r="J201" s="178">
        <v>15</v>
      </c>
      <c r="K201" s="178">
        <v>4.5</v>
      </c>
      <c r="L201" s="178">
        <v>15</v>
      </c>
      <c r="M201" s="185">
        <f t="shared" si="46"/>
        <v>0.5859375</v>
      </c>
      <c r="N201" s="178">
        <v>2.5</v>
      </c>
      <c r="O201" s="178">
        <v>15.5</v>
      </c>
      <c r="P201" s="178">
        <v>18.5</v>
      </c>
      <c r="Q201" s="178">
        <v>15.5</v>
      </c>
      <c r="R201" s="185">
        <f t="shared" si="48"/>
        <v>2.572120949074074</v>
      </c>
      <c r="S201" s="178">
        <f t="shared" si="47"/>
        <v>11</v>
      </c>
      <c r="T201" s="179">
        <v>9503000070</v>
      </c>
      <c r="U201" s="180" t="s">
        <v>197</v>
      </c>
      <c r="V201" s="181" t="s">
        <v>198</v>
      </c>
      <c r="W201" s="181">
        <v>0</v>
      </c>
      <c r="X201" s="173" t="s">
        <v>213</v>
      </c>
      <c r="Y201" s="182" t="e">
        <f>(ROUND((#REF!/R201),0))*F201</f>
        <v>#REF!</v>
      </c>
      <c r="Z201" s="182" t="e">
        <f>(ROUND(#REF!/R201,0))*F201</f>
        <v>#REF!</v>
      </c>
      <c r="AA201" s="182" t="e">
        <f>(ROUND(#REF!/R201,0))*F201</f>
        <v>#REF!</v>
      </c>
      <c r="AB201" s="182" t="e">
        <f>(ROUND(#REF!/R201,0))*F201</f>
        <v>#REF!</v>
      </c>
      <c r="AC201" s="547"/>
      <c r="AD201" s="547" t="s">
        <v>1505</v>
      </c>
      <c r="AE201" s="182"/>
      <c r="AF201" s="182"/>
      <c r="AG201" s="186" t="s">
        <v>974</v>
      </c>
      <c r="AH201" s="174" t="s">
        <v>416</v>
      </c>
      <c r="AI201" s="174" t="s">
        <v>921</v>
      </c>
      <c r="AJ201" s="180" t="s">
        <v>200</v>
      </c>
      <c r="AK201" s="183">
        <v>48</v>
      </c>
      <c r="AL201" s="183">
        <v>125</v>
      </c>
      <c r="AM201" s="459">
        <v>1</v>
      </c>
      <c r="AN201" s="283">
        <f t="shared" si="42"/>
        <v>15.25</v>
      </c>
      <c r="AO201" s="283">
        <f t="shared" si="43"/>
        <v>4.75</v>
      </c>
      <c r="AP201" s="283">
        <f t="shared" si="43"/>
        <v>15.25</v>
      </c>
      <c r="AQ201" s="185">
        <f t="shared" si="49"/>
        <v>0.63927770543981477</v>
      </c>
      <c r="AR201" s="283">
        <f t="shared" si="44"/>
        <v>2.625</v>
      </c>
      <c r="AS201" s="180" t="s">
        <v>207</v>
      </c>
      <c r="AT201" s="183"/>
      <c r="AU201" s="177"/>
      <c r="AV201" s="180" t="s">
        <v>207</v>
      </c>
      <c r="AW201" s="449"/>
      <c r="AX201" s="450" t="s">
        <v>1450</v>
      </c>
      <c r="AY201" s="311"/>
      <c r="AZ201" s="469"/>
      <c r="BA201" s="187"/>
      <c r="BB201" s="187"/>
      <c r="BC201" s="187"/>
      <c r="BD201" s="187"/>
      <c r="BE201" s="187"/>
      <c r="BF201" s="187"/>
      <c r="BG201" s="187"/>
      <c r="BH201" s="187"/>
      <c r="BI201" s="187"/>
      <c r="BJ201" s="187"/>
      <c r="BK201" s="193"/>
      <c r="BL201" s="194"/>
      <c r="BM201" s="195"/>
      <c r="BN201" s="187"/>
      <c r="BO201" s="187"/>
      <c r="BP201" s="187"/>
      <c r="BQ201" s="187"/>
      <c r="BR201" s="187"/>
      <c r="BS201" s="187"/>
      <c r="BT201" s="189"/>
    </row>
    <row r="202" spans="1:72" s="188" customFormat="1" ht="60.75" customHeight="1">
      <c r="A202" s="176"/>
      <c r="B202" s="176" t="s">
        <v>5</v>
      </c>
      <c r="C202" s="176" t="s">
        <v>1504</v>
      </c>
      <c r="D202" s="457" t="s">
        <v>923</v>
      </c>
      <c r="E202" s="191" t="s">
        <v>924</v>
      </c>
      <c r="F202" s="184">
        <v>4</v>
      </c>
      <c r="G202" s="175">
        <v>811803030497</v>
      </c>
      <c r="H202" s="175"/>
      <c r="I202" s="173" t="s">
        <v>218</v>
      </c>
      <c r="J202" s="178">
        <v>15</v>
      </c>
      <c r="K202" s="178">
        <v>4.5</v>
      </c>
      <c r="L202" s="178">
        <v>15</v>
      </c>
      <c r="M202" s="185">
        <f t="shared" si="46"/>
        <v>0.5859375</v>
      </c>
      <c r="N202" s="178">
        <v>2.5</v>
      </c>
      <c r="O202" s="178">
        <v>15.5</v>
      </c>
      <c r="P202" s="178">
        <v>18.5</v>
      </c>
      <c r="Q202" s="178">
        <v>15.5</v>
      </c>
      <c r="R202" s="185">
        <f t="shared" si="48"/>
        <v>2.572120949074074</v>
      </c>
      <c r="S202" s="178">
        <f t="shared" si="47"/>
        <v>11</v>
      </c>
      <c r="T202" s="179">
        <v>9503000070</v>
      </c>
      <c r="U202" s="180" t="s">
        <v>197</v>
      </c>
      <c r="V202" s="181" t="s">
        <v>198</v>
      </c>
      <c r="W202" s="181">
        <v>0</v>
      </c>
      <c r="X202" s="173" t="s">
        <v>213</v>
      </c>
      <c r="Y202" s="182" t="e">
        <f>(ROUND((#REF!/R202),0))*F202</f>
        <v>#REF!</v>
      </c>
      <c r="Z202" s="182" t="e">
        <f>(ROUND(#REF!/R202,0))*F202</f>
        <v>#REF!</v>
      </c>
      <c r="AA202" s="182" t="e">
        <f>(ROUND(#REF!/R202,0))*F202</f>
        <v>#REF!</v>
      </c>
      <c r="AB202" s="182" t="e">
        <f>(ROUND(#REF!/R202,0))*F202</f>
        <v>#REF!</v>
      </c>
      <c r="AC202" s="547"/>
      <c r="AD202" s="547" t="s">
        <v>1505</v>
      </c>
      <c r="AE202" s="182"/>
      <c r="AF202" s="182"/>
      <c r="AG202" s="186" t="s">
        <v>975</v>
      </c>
      <c r="AH202" s="174" t="s">
        <v>416</v>
      </c>
      <c r="AI202" s="174" t="s">
        <v>921</v>
      </c>
      <c r="AJ202" s="180" t="s">
        <v>200</v>
      </c>
      <c r="AK202" s="183">
        <v>48</v>
      </c>
      <c r="AL202" s="183">
        <v>125</v>
      </c>
      <c r="AM202" s="459">
        <v>1</v>
      </c>
      <c r="AN202" s="283">
        <f t="shared" si="42"/>
        <v>15.25</v>
      </c>
      <c r="AO202" s="283">
        <f t="shared" si="43"/>
        <v>4.75</v>
      </c>
      <c r="AP202" s="283">
        <f t="shared" si="43"/>
        <v>15.25</v>
      </c>
      <c r="AQ202" s="185">
        <f t="shared" si="49"/>
        <v>0.63927770543981477</v>
      </c>
      <c r="AR202" s="283">
        <f t="shared" si="44"/>
        <v>2.625</v>
      </c>
      <c r="AS202" s="180" t="s">
        <v>207</v>
      </c>
      <c r="AT202" s="183"/>
      <c r="AU202" s="177"/>
      <c r="AV202" s="180" t="s">
        <v>207</v>
      </c>
      <c r="AW202" s="180"/>
      <c r="AX202" s="298" t="s">
        <v>1393</v>
      </c>
      <c r="AY202" s="469"/>
      <c r="AZ202" s="469"/>
      <c r="BA202" s="187"/>
      <c r="BB202" s="187"/>
      <c r="BC202" s="187"/>
      <c r="BD202" s="187"/>
      <c r="BE202" s="187"/>
      <c r="BF202" s="187"/>
      <c r="BG202" s="187"/>
      <c r="BH202" s="187"/>
      <c r="BI202" s="187"/>
      <c r="BJ202" s="187"/>
      <c r="BK202" s="193"/>
      <c r="BL202" s="194"/>
      <c r="BM202" s="195"/>
      <c r="BN202" s="187"/>
      <c r="BO202" s="187"/>
      <c r="BP202" s="187"/>
      <c r="BQ202" s="187"/>
      <c r="BR202" s="187"/>
      <c r="BS202" s="187"/>
      <c r="BT202" s="189"/>
    </row>
    <row r="203" spans="1:72" s="188" customFormat="1" ht="60.75" customHeight="1">
      <c r="A203" s="176"/>
      <c r="B203" s="176" t="s">
        <v>5</v>
      </c>
      <c r="C203" s="176" t="s">
        <v>1504</v>
      </c>
      <c r="D203" s="457" t="s">
        <v>964</v>
      </c>
      <c r="E203" s="191" t="s">
        <v>934</v>
      </c>
      <c r="F203" s="184">
        <v>4</v>
      </c>
      <c r="G203" s="175">
        <v>811803030503</v>
      </c>
      <c r="H203" s="175"/>
      <c r="I203" s="173" t="s">
        <v>218</v>
      </c>
      <c r="J203" s="178">
        <v>25</v>
      </c>
      <c r="K203" s="178">
        <v>3</v>
      </c>
      <c r="L203" s="178">
        <v>23.5</v>
      </c>
      <c r="M203" s="185">
        <f t="shared" si="46"/>
        <v>1.0199652777777777</v>
      </c>
      <c r="N203" s="178">
        <v>6</v>
      </c>
      <c r="O203" s="178">
        <v>25.5</v>
      </c>
      <c r="P203" s="178">
        <v>12.5</v>
      </c>
      <c r="Q203" s="178">
        <v>24</v>
      </c>
      <c r="R203" s="185">
        <f t="shared" si="48"/>
        <v>4.427083333333333</v>
      </c>
      <c r="S203" s="178">
        <f t="shared" si="47"/>
        <v>25</v>
      </c>
      <c r="T203" s="179">
        <v>9503000070</v>
      </c>
      <c r="U203" s="180" t="s">
        <v>197</v>
      </c>
      <c r="V203" s="181" t="s">
        <v>198</v>
      </c>
      <c r="W203" s="181">
        <v>0</v>
      </c>
      <c r="X203" s="173" t="s">
        <v>213</v>
      </c>
      <c r="Y203" s="182" t="e">
        <f>(ROUND((#REF!/R203),0))*F203</f>
        <v>#REF!</v>
      </c>
      <c r="Z203" s="182" t="e">
        <f>(ROUND(#REF!/R203,0))*F203</f>
        <v>#REF!</v>
      </c>
      <c r="AA203" s="182" t="e">
        <f>(ROUND(#REF!/R203,0))*F203</f>
        <v>#REF!</v>
      </c>
      <c r="AB203" s="182" t="e">
        <f>(ROUND(#REF!/R203,0))*F203</f>
        <v>#REF!</v>
      </c>
      <c r="AC203" s="547"/>
      <c r="AD203" s="547" t="s">
        <v>1505</v>
      </c>
      <c r="AE203" s="182"/>
      <c r="AF203" s="182"/>
      <c r="AG203" s="186" t="s">
        <v>978</v>
      </c>
      <c r="AH203" s="174" t="s">
        <v>416</v>
      </c>
      <c r="AI203" s="174" t="s">
        <v>935</v>
      </c>
      <c r="AJ203" s="180" t="s">
        <v>200</v>
      </c>
      <c r="AK203" s="183">
        <v>48</v>
      </c>
      <c r="AL203" s="183">
        <v>125</v>
      </c>
      <c r="AM203" s="459">
        <v>1</v>
      </c>
      <c r="AN203" s="283">
        <f t="shared" si="42"/>
        <v>25.25</v>
      </c>
      <c r="AO203" s="283">
        <f t="shared" si="43"/>
        <v>3.25</v>
      </c>
      <c r="AP203" s="283">
        <f t="shared" si="43"/>
        <v>23.75</v>
      </c>
      <c r="AQ203" s="185">
        <f t="shared" si="49"/>
        <v>1.1278844762731481</v>
      </c>
      <c r="AR203" s="283">
        <f t="shared" si="44"/>
        <v>6.3000000000000007</v>
      </c>
      <c r="AS203" s="180" t="s">
        <v>207</v>
      </c>
      <c r="AT203" s="183"/>
      <c r="AU203" s="177"/>
      <c r="AV203" s="180" t="s">
        <v>207</v>
      </c>
      <c r="AW203" s="180"/>
      <c r="AX203" s="298" t="s">
        <v>1394</v>
      </c>
      <c r="AY203" s="469"/>
      <c r="AZ203" s="469"/>
      <c r="BA203" s="187"/>
      <c r="BB203" s="187"/>
      <c r="BC203" s="187"/>
      <c r="BD203" s="187"/>
      <c r="BE203" s="187"/>
      <c r="BF203" s="187"/>
      <c r="BG203" s="187"/>
      <c r="BH203" s="187"/>
      <c r="BI203" s="187"/>
      <c r="BJ203" s="187"/>
      <c r="BK203" s="193"/>
      <c r="BL203" s="194"/>
      <c r="BM203" s="195"/>
      <c r="BN203" s="187"/>
      <c r="BO203" s="187"/>
      <c r="BP203" s="187"/>
      <c r="BQ203" s="187"/>
      <c r="BR203" s="187"/>
      <c r="BS203" s="187"/>
      <c r="BT203" s="189"/>
    </row>
    <row r="204" spans="1:72" s="188" customFormat="1" ht="60.75" customHeight="1">
      <c r="A204" s="176"/>
      <c r="B204" s="176" t="s">
        <v>5</v>
      </c>
      <c r="C204" s="379" t="s">
        <v>1504</v>
      </c>
      <c r="D204" s="379" t="s">
        <v>951</v>
      </c>
      <c r="E204" s="191" t="s">
        <v>946</v>
      </c>
      <c r="F204" s="184">
        <v>4</v>
      </c>
      <c r="G204" s="175">
        <v>811803030527</v>
      </c>
      <c r="H204" s="175"/>
      <c r="I204" s="173" t="s">
        <v>218</v>
      </c>
      <c r="J204" s="178">
        <v>14</v>
      </c>
      <c r="K204" s="178">
        <v>2.5</v>
      </c>
      <c r="L204" s="178">
        <v>14</v>
      </c>
      <c r="M204" s="185">
        <f t="shared" si="46"/>
        <v>0.28356481481481483</v>
      </c>
      <c r="N204" s="178">
        <v>1.6</v>
      </c>
      <c r="O204" s="178">
        <v>14.5</v>
      </c>
      <c r="P204" s="178">
        <v>10.5</v>
      </c>
      <c r="Q204" s="178">
        <v>14.5</v>
      </c>
      <c r="R204" s="185">
        <f t="shared" si="48"/>
        <v>1.2775607638888888</v>
      </c>
      <c r="S204" s="178">
        <f t="shared" si="47"/>
        <v>7.4</v>
      </c>
      <c r="T204" s="179">
        <v>9503000070</v>
      </c>
      <c r="U204" s="180" t="s">
        <v>197</v>
      </c>
      <c r="V204" s="181" t="s">
        <v>198</v>
      </c>
      <c r="W204" s="181">
        <v>0</v>
      </c>
      <c r="X204" s="173" t="s">
        <v>213</v>
      </c>
      <c r="Y204" s="182" t="e">
        <f>(ROUND((#REF!/R204),0))*F204</f>
        <v>#REF!</v>
      </c>
      <c r="Z204" s="182" t="e">
        <f>(ROUND(#REF!/R204,0))*F204</f>
        <v>#REF!</v>
      </c>
      <c r="AA204" s="182" t="e">
        <f>(ROUND(#REF!/R204,0))*F204</f>
        <v>#REF!</v>
      </c>
      <c r="AB204" s="182" t="e">
        <f>(ROUND(#REF!/R204,0))*F204</f>
        <v>#REF!</v>
      </c>
      <c r="AC204" s="547"/>
      <c r="AD204" s="547" t="s">
        <v>1505</v>
      </c>
      <c r="AE204" s="182"/>
      <c r="AF204" s="182"/>
      <c r="AG204" s="186" t="s">
        <v>947</v>
      </c>
      <c r="AH204" s="174" t="s">
        <v>416</v>
      </c>
      <c r="AI204" s="174" t="s">
        <v>948</v>
      </c>
      <c r="AJ204" s="180" t="s">
        <v>200</v>
      </c>
      <c r="AK204" s="183">
        <v>48</v>
      </c>
      <c r="AL204" s="183">
        <v>125</v>
      </c>
      <c r="AM204" s="459">
        <v>1</v>
      </c>
      <c r="AN204" s="283">
        <f t="shared" si="42"/>
        <v>14.25</v>
      </c>
      <c r="AO204" s="283">
        <f t="shared" si="43"/>
        <v>2.75</v>
      </c>
      <c r="AP204" s="283">
        <f t="shared" si="43"/>
        <v>14.25</v>
      </c>
      <c r="AQ204" s="185">
        <f t="shared" si="49"/>
        <v>0.32316080729166669</v>
      </c>
      <c r="AR204" s="283">
        <f t="shared" si="44"/>
        <v>1.6800000000000002</v>
      </c>
      <c r="AS204" s="180" t="s">
        <v>207</v>
      </c>
      <c r="AT204" s="183"/>
      <c r="AU204" s="177"/>
      <c r="AV204" s="180" t="s">
        <v>207</v>
      </c>
      <c r="AW204" s="180"/>
      <c r="AX204" s="298" t="s">
        <v>1395</v>
      </c>
      <c r="AY204" s="469"/>
      <c r="AZ204" s="469"/>
      <c r="BA204" s="187"/>
      <c r="BB204" s="187"/>
      <c r="BC204" s="187"/>
      <c r="BD204" s="187"/>
      <c r="BE204" s="187"/>
      <c r="BF204" s="187"/>
      <c r="BG204" s="187"/>
      <c r="BH204" s="187"/>
      <c r="BI204" s="187"/>
      <c r="BJ204" s="187"/>
      <c r="BK204" s="193"/>
      <c r="BL204" s="194"/>
      <c r="BM204" s="195"/>
      <c r="BN204" s="187"/>
      <c r="BO204" s="187"/>
      <c r="BP204" s="187"/>
      <c r="BQ204" s="187"/>
      <c r="BR204" s="187"/>
      <c r="BS204" s="187"/>
      <c r="BT204" s="189"/>
    </row>
    <row r="205" spans="1:72" s="188" customFormat="1" ht="60.75" customHeight="1">
      <c r="A205" s="176"/>
      <c r="B205" s="176" t="s">
        <v>5</v>
      </c>
      <c r="C205" s="176" t="s">
        <v>1504</v>
      </c>
      <c r="D205" s="457" t="s">
        <v>949</v>
      </c>
      <c r="E205" s="191" t="s">
        <v>952</v>
      </c>
      <c r="F205" s="184">
        <v>4</v>
      </c>
      <c r="G205" s="175">
        <v>811803030879</v>
      </c>
      <c r="H205" s="175"/>
      <c r="I205" s="173" t="s">
        <v>218</v>
      </c>
      <c r="J205" s="178">
        <v>20</v>
      </c>
      <c r="K205" s="178">
        <v>2.5</v>
      </c>
      <c r="L205" s="178">
        <v>20</v>
      </c>
      <c r="M205" s="185">
        <f t="shared" si="46"/>
        <v>0.57870370370370372</v>
      </c>
      <c r="N205" s="178">
        <v>5</v>
      </c>
      <c r="O205" s="178">
        <v>20.5</v>
      </c>
      <c r="P205" s="178">
        <v>10.5</v>
      </c>
      <c r="Q205" s="178">
        <v>20.5</v>
      </c>
      <c r="R205" s="185">
        <f t="shared" si="48"/>
        <v>2.5536024305555554</v>
      </c>
      <c r="S205" s="178">
        <f t="shared" si="47"/>
        <v>21</v>
      </c>
      <c r="T205" s="179">
        <v>9503000070</v>
      </c>
      <c r="U205" s="180" t="s">
        <v>197</v>
      </c>
      <c r="V205" s="181" t="s">
        <v>198</v>
      </c>
      <c r="W205" s="181">
        <v>0</v>
      </c>
      <c r="X205" s="173" t="s">
        <v>213</v>
      </c>
      <c r="Y205" s="182" t="e">
        <f>(ROUND((#REF!/R205),0))*F205</f>
        <v>#REF!</v>
      </c>
      <c r="Z205" s="182" t="e">
        <f>(ROUND(#REF!/R205,0))*F205</f>
        <v>#REF!</v>
      </c>
      <c r="AA205" s="182" t="e">
        <f>(ROUND(#REF!/R205,0))*F205</f>
        <v>#REF!</v>
      </c>
      <c r="AB205" s="182" t="e">
        <f>(ROUND(#REF!/R205,0))*F205</f>
        <v>#REF!</v>
      </c>
      <c r="AC205" s="547"/>
      <c r="AD205" s="547" t="s">
        <v>1505</v>
      </c>
      <c r="AE205" s="182"/>
      <c r="AF205" s="182"/>
      <c r="AG205" s="186" t="s">
        <v>953</v>
      </c>
      <c r="AH205" s="174" t="s">
        <v>416</v>
      </c>
      <c r="AI205" s="174" t="s">
        <v>954</v>
      </c>
      <c r="AJ205" s="180" t="s">
        <v>200</v>
      </c>
      <c r="AK205" s="183">
        <v>48</v>
      </c>
      <c r="AL205" s="183">
        <v>125</v>
      </c>
      <c r="AM205" s="459">
        <v>1</v>
      </c>
      <c r="AN205" s="283">
        <f t="shared" si="42"/>
        <v>20.25</v>
      </c>
      <c r="AO205" s="283">
        <f t="shared" si="43"/>
        <v>2.75</v>
      </c>
      <c r="AP205" s="283">
        <f t="shared" si="43"/>
        <v>20.25</v>
      </c>
      <c r="AQ205" s="185">
        <f t="shared" si="49"/>
        <v>0.652587890625</v>
      </c>
      <c r="AR205" s="283">
        <f t="shared" si="44"/>
        <v>5.25</v>
      </c>
      <c r="AS205" s="180" t="s">
        <v>207</v>
      </c>
      <c r="AT205" s="183"/>
      <c r="AU205" s="177"/>
      <c r="AV205" s="180" t="s">
        <v>207</v>
      </c>
      <c r="AW205" s="185" t="s">
        <v>1369</v>
      </c>
      <c r="AX205" s="185" t="s">
        <v>1369</v>
      </c>
      <c r="AY205" s="469"/>
      <c r="AZ205" s="469"/>
      <c r="BA205" s="187"/>
      <c r="BB205" s="187"/>
      <c r="BC205" s="187"/>
      <c r="BD205" s="187"/>
      <c r="BE205" s="187"/>
      <c r="BF205" s="187"/>
      <c r="BG205" s="187"/>
      <c r="BH205" s="187"/>
      <c r="BI205" s="187"/>
      <c r="BJ205" s="187"/>
      <c r="BK205" s="193"/>
      <c r="BL205" s="194"/>
      <c r="BM205" s="195"/>
      <c r="BN205" s="187"/>
      <c r="BO205" s="187"/>
      <c r="BP205" s="187"/>
      <c r="BQ205" s="187"/>
      <c r="BR205" s="187"/>
      <c r="BS205" s="187"/>
      <c r="BT205" s="189"/>
    </row>
    <row r="206" spans="1:72" s="188" customFormat="1" ht="60.75" customHeight="1">
      <c r="A206" s="176"/>
      <c r="B206" s="176" t="s">
        <v>5</v>
      </c>
      <c r="C206" s="176" t="s">
        <v>1504</v>
      </c>
      <c r="D206" s="457" t="s">
        <v>997</v>
      </c>
      <c r="E206" s="191" t="s">
        <v>998</v>
      </c>
      <c r="F206" s="184">
        <v>4</v>
      </c>
      <c r="G206" s="175">
        <v>811803031654</v>
      </c>
      <c r="H206" s="175"/>
      <c r="I206" s="173" t="s">
        <v>218</v>
      </c>
      <c r="J206" s="178">
        <v>22</v>
      </c>
      <c r="K206" s="178">
        <v>3</v>
      </c>
      <c r="L206" s="178">
        <v>17</v>
      </c>
      <c r="M206" s="185">
        <f t="shared" si="46"/>
        <v>0.64930555555555558</v>
      </c>
      <c r="N206" s="178">
        <v>2.5</v>
      </c>
      <c r="O206" s="178">
        <v>22.5</v>
      </c>
      <c r="P206" s="178">
        <v>3.5</v>
      </c>
      <c r="Q206" s="178">
        <v>17.5</v>
      </c>
      <c r="R206" s="185">
        <f t="shared" si="48"/>
        <v>0.79752604166666663</v>
      </c>
      <c r="S206" s="178">
        <f t="shared" si="47"/>
        <v>11</v>
      </c>
      <c r="T206" s="179">
        <v>9503000070</v>
      </c>
      <c r="U206" s="180" t="s">
        <v>197</v>
      </c>
      <c r="V206" s="181" t="s">
        <v>198</v>
      </c>
      <c r="W206" s="181">
        <v>0</v>
      </c>
      <c r="X206" s="173" t="s">
        <v>213</v>
      </c>
      <c r="Y206" s="182" t="e">
        <f>(ROUND((#REF!/R206),0))*F206</f>
        <v>#REF!</v>
      </c>
      <c r="Z206" s="182" t="e">
        <f>(ROUND(#REF!/R206,0))*F206</f>
        <v>#REF!</v>
      </c>
      <c r="AA206" s="182" t="e">
        <f>(ROUND(#REF!/R206,0))*F206</f>
        <v>#REF!</v>
      </c>
      <c r="AB206" s="182" t="e">
        <f>(ROUND(#REF!/R206,0))*F206</f>
        <v>#REF!</v>
      </c>
      <c r="AC206" s="547"/>
      <c r="AD206" s="547" t="s">
        <v>1505</v>
      </c>
      <c r="AE206" s="182"/>
      <c r="AF206" s="182"/>
      <c r="AG206" s="186" t="s">
        <v>999</v>
      </c>
      <c r="AH206" s="174" t="s">
        <v>416</v>
      </c>
      <c r="AI206" s="174" t="s">
        <v>929</v>
      </c>
      <c r="AJ206" s="180" t="s">
        <v>200</v>
      </c>
      <c r="AK206" s="183">
        <v>48</v>
      </c>
      <c r="AL206" s="183">
        <v>125</v>
      </c>
      <c r="AM206" s="459">
        <v>1</v>
      </c>
      <c r="AN206" s="283">
        <f t="shared" si="42"/>
        <v>22.25</v>
      </c>
      <c r="AO206" s="283">
        <f t="shared" si="43"/>
        <v>3.25</v>
      </c>
      <c r="AP206" s="283">
        <f t="shared" si="43"/>
        <v>17.25</v>
      </c>
      <c r="AQ206" s="185">
        <f t="shared" si="49"/>
        <v>0.72186957465277779</v>
      </c>
      <c r="AR206" s="283">
        <f t="shared" si="44"/>
        <v>2.625</v>
      </c>
      <c r="AS206" s="180" t="s">
        <v>207</v>
      </c>
      <c r="AT206" s="183"/>
      <c r="AU206" s="177"/>
      <c r="AV206" s="180" t="s">
        <v>207</v>
      </c>
      <c r="AW206" s="185" t="s">
        <v>1369</v>
      </c>
      <c r="AX206" s="185" t="s">
        <v>1369</v>
      </c>
      <c r="AY206" s="469"/>
      <c r="AZ206" s="469"/>
      <c r="BA206" s="187"/>
      <c r="BB206" s="187"/>
      <c r="BC206" s="187"/>
      <c r="BD206" s="187"/>
      <c r="BE206" s="187"/>
      <c r="BF206" s="187"/>
      <c r="BG206" s="187"/>
      <c r="BH206" s="187"/>
      <c r="BI206" s="187"/>
      <c r="BJ206" s="187"/>
      <c r="BK206" s="193"/>
      <c r="BL206" s="194"/>
      <c r="BM206" s="195"/>
      <c r="BN206" s="187"/>
      <c r="BO206" s="187"/>
      <c r="BP206" s="187"/>
      <c r="BQ206" s="187"/>
      <c r="BR206" s="187"/>
      <c r="BS206" s="187"/>
      <c r="BT206" s="189"/>
    </row>
    <row r="207" spans="1:72" s="188" customFormat="1" ht="60.75" customHeight="1">
      <c r="A207" s="176"/>
      <c r="B207" s="176" t="s">
        <v>5</v>
      </c>
      <c r="C207" s="176" t="s">
        <v>1504</v>
      </c>
      <c r="D207" s="457" t="s">
        <v>950</v>
      </c>
      <c r="E207" s="191" t="s">
        <v>939</v>
      </c>
      <c r="F207" s="184">
        <v>4</v>
      </c>
      <c r="G207" s="175">
        <v>811803030886</v>
      </c>
      <c r="H207" s="175"/>
      <c r="I207" s="173" t="s">
        <v>943</v>
      </c>
      <c r="J207" s="178">
        <v>21</v>
      </c>
      <c r="K207" s="178">
        <v>3.5</v>
      </c>
      <c r="L207" s="178">
        <v>17</v>
      </c>
      <c r="M207" s="185">
        <f t="shared" si="46"/>
        <v>0.72309027777777779</v>
      </c>
      <c r="N207" s="178">
        <v>5</v>
      </c>
      <c r="O207" s="178">
        <v>21.5</v>
      </c>
      <c r="P207" s="178">
        <v>14.5</v>
      </c>
      <c r="Q207" s="178">
        <v>17.5</v>
      </c>
      <c r="R207" s="185">
        <f t="shared" si="48"/>
        <v>3.1571903935185186</v>
      </c>
      <c r="S207" s="178">
        <f t="shared" si="47"/>
        <v>21</v>
      </c>
      <c r="T207" s="179">
        <v>9503000070</v>
      </c>
      <c r="U207" s="180" t="s">
        <v>197</v>
      </c>
      <c r="V207" s="181" t="s">
        <v>198</v>
      </c>
      <c r="W207" s="181">
        <v>0</v>
      </c>
      <c r="X207" s="173" t="s">
        <v>213</v>
      </c>
      <c r="Y207" s="182" t="e">
        <f>(ROUND((#REF!/R207),0))*F207</f>
        <v>#REF!</v>
      </c>
      <c r="Z207" s="182" t="e">
        <f>(ROUND(#REF!/R207,0))*F207</f>
        <v>#REF!</v>
      </c>
      <c r="AA207" s="182" t="e">
        <f>(ROUND(#REF!/R207,0))*F207</f>
        <v>#REF!</v>
      </c>
      <c r="AB207" s="182" t="e">
        <f>(ROUND(#REF!/R207,0))*F207</f>
        <v>#REF!</v>
      </c>
      <c r="AC207" s="547"/>
      <c r="AD207" s="547" t="s">
        <v>1505</v>
      </c>
      <c r="AE207" s="182"/>
      <c r="AF207" s="182"/>
      <c r="AG207" s="186" t="s">
        <v>940</v>
      </c>
      <c r="AH207" s="174" t="s">
        <v>416</v>
      </c>
      <c r="AI207" s="174" t="s">
        <v>941</v>
      </c>
      <c r="AJ207" s="180" t="s">
        <v>200</v>
      </c>
      <c r="AK207" s="183">
        <v>48</v>
      </c>
      <c r="AL207" s="183">
        <v>125</v>
      </c>
      <c r="AM207" s="459">
        <v>1</v>
      </c>
      <c r="AN207" s="283">
        <f t="shared" si="42"/>
        <v>21.25</v>
      </c>
      <c r="AO207" s="283">
        <f t="shared" si="43"/>
        <v>3.75</v>
      </c>
      <c r="AP207" s="283">
        <f t="shared" si="43"/>
        <v>17.25</v>
      </c>
      <c r="AQ207" s="185">
        <f t="shared" si="49"/>
        <v>0.79549153645833337</v>
      </c>
      <c r="AR207" s="283">
        <f t="shared" si="44"/>
        <v>5.25</v>
      </c>
      <c r="AS207" s="180" t="s">
        <v>207</v>
      </c>
      <c r="AT207" s="183"/>
      <c r="AU207" s="177"/>
      <c r="AV207" s="180" t="s">
        <v>207</v>
      </c>
      <c r="AW207" s="185" t="s">
        <v>1369</v>
      </c>
      <c r="AX207" s="185" t="s">
        <v>1369</v>
      </c>
      <c r="AY207" s="469"/>
      <c r="AZ207" s="469"/>
      <c r="BA207" s="187"/>
      <c r="BB207" s="187"/>
      <c r="BC207" s="187"/>
      <c r="BD207" s="187"/>
      <c r="BE207" s="187"/>
      <c r="BF207" s="187"/>
      <c r="BG207" s="187"/>
      <c r="BH207" s="187"/>
      <c r="BI207" s="187"/>
      <c r="BJ207" s="187"/>
      <c r="BK207" s="193"/>
      <c r="BL207" s="194"/>
      <c r="BM207" s="195"/>
      <c r="BN207" s="187"/>
      <c r="BO207" s="187"/>
      <c r="BP207" s="187"/>
      <c r="BQ207" s="187"/>
      <c r="BR207" s="187"/>
      <c r="BS207" s="187"/>
      <c r="BT207" s="189"/>
    </row>
    <row r="208" spans="1:72" s="188" customFormat="1" ht="60.75" customHeight="1">
      <c r="A208" s="176"/>
      <c r="B208" s="176" t="s">
        <v>5</v>
      </c>
      <c r="C208" s="176" t="s">
        <v>1504</v>
      </c>
      <c r="D208" s="457" t="s">
        <v>966</v>
      </c>
      <c r="E208" s="191" t="s">
        <v>942</v>
      </c>
      <c r="F208" s="184">
        <v>4</v>
      </c>
      <c r="G208" s="175">
        <v>811803030909</v>
      </c>
      <c r="H208" s="175"/>
      <c r="I208" s="173" t="s">
        <v>943</v>
      </c>
      <c r="J208" s="178">
        <v>21</v>
      </c>
      <c r="K208" s="178">
        <v>3.5</v>
      </c>
      <c r="L208" s="178">
        <v>17</v>
      </c>
      <c r="M208" s="185">
        <f t="shared" si="46"/>
        <v>0.72309027777777779</v>
      </c>
      <c r="N208" s="178">
        <v>5</v>
      </c>
      <c r="O208" s="178">
        <v>21.5</v>
      </c>
      <c r="P208" s="178">
        <v>14.5</v>
      </c>
      <c r="Q208" s="178">
        <v>17.5</v>
      </c>
      <c r="R208" s="185">
        <f t="shared" si="48"/>
        <v>3.1571903935185186</v>
      </c>
      <c r="S208" s="178">
        <f t="shared" si="47"/>
        <v>21</v>
      </c>
      <c r="T208" s="179">
        <v>9503000070</v>
      </c>
      <c r="U208" s="180" t="s">
        <v>197</v>
      </c>
      <c r="V208" s="181" t="s">
        <v>198</v>
      </c>
      <c r="W208" s="181">
        <v>0</v>
      </c>
      <c r="X208" s="173" t="s">
        <v>213</v>
      </c>
      <c r="Y208" s="182" t="e">
        <f>(ROUND((#REF!/R208),0))*F208</f>
        <v>#REF!</v>
      </c>
      <c r="Z208" s="182" t="e">
        <f>(ROUND(#REF!/R208,0))*F208</f>
        <v>#REF!</v>
      </c>
      <c r="AA208" s="182" t="e">
        <f>(ROUND(#REF!/R208,0))*F208</f>
        <v>#REF!</v>
      </c>
      <c r="AB208" s="182" t="e">
        <f>(ROUND(#REF!/R208,0))*F208</f>
        <v>#REF!</v>
      </c>
      <c r="AC208" s="547"/>
      <c r="AD208" s="547" t="s">
        <v>1505</v>
      </c>
      <c r="AE208" s="182"/>
      <c r="AF208" s="182"/>
      <c r="AG208" s="186" t="s">
        <v>944</v>
      </c>
      <c r="AH208" s="174" t="s">
        <v>416</v>
      </c>
      <c r="AI208" s="174" t="s">
        <v>945</v>
      </c>
      <c r="AJ208" s="180" t="s">
        <v>200</v>
      </c>
      <c r="AK208" s="183">
        <v>48</v>
      </c>
      <c r="AL208" s="183">
        <v>125</v>
      </c>
      <c r="AM208" s="459">
        <v>1</v>
      </c>
      <c r="AN208" s="283">
        <f t="shared" si="42"/>
        <v>21.25</v>
      </c>
      <c r="AO208" s="283">
        <f t="shared" si="43"/>
        <v>3.75</v>
      </c>
      <c r="AP208" s="283">
        <f t="shared" si="43"/>
        <v>17.25</v>
      </c>
      <c r="AQ208" s="185">
        <f t="shared" si="49"/>
        <v>0.79549153645833337</v>
      </c>
      <c r="AR208" s="283">
        <f t="shared" si="44"/>
        <v>5.25</v>
      </c>
      <c r="AS208" s="180" t="s">
        <v>207</v>
      </c>
      <c r="AT208" s="183"/>
      <c r="AU208" s="177"/>
      <c r="AV208" s="180" t="s">
        <v>207</v>
      </c>
      <c r="AW208" s="185" t="s">
        <v>1369</v>
      </c>
      <c r="AX208" s="185" t="s">
        <v>1369</v>
      </c>
      <c r="AY208" s="469"/>
      <c r="AZ208" s="469"/>
      <c r="BA208" s="187"/>
      <c r="BB208" s="187"/>
      <c r="BC208" s="187"/>
      <c r="BD208" s="187"/>
      <c r="BE208" s="187"/>
      <c r="BF208" s="187"/>
      <c r="BG208" s="187"/>
      <c r="BH208" s="187"/>
      <c r="BI208" s="187"/>
      <c r="BJ208" s="187"/>
      <c r="BK208" s="193"/>
      <c r="BL208" s="194"/>
      <c r="BM208" s="195"/>
      <c r="BN208" s="187"/>
      <c r="BO208" s="187"/>
      <c r="BP208" s="187"/>
      <c r="BQ208" s="187"/>
      <c r="BR208" s="187"/>
      <c r="BS208" s="187"/>
      <c r="BT208" s="189"/>
    </row>
    <row r="209" spans="1:72" s="188" customFormat="1" ht="60.75" customHeight="1">
      <c r="A209" s="176"/>
      <c r="B209" s="176" t="s">
        <v>918</v>
      </c>
      <c r="C209" s="176" t="s">
        <v>1504</v>
      </c>
      <c r="D209" s="457" t="s">
        <v>992</v>
      </c>
      <c r="E209" s="191" t="s">
        <v>991</v>
      </c>
      <c r="F209" s="184">
        <v>4</v>
      </c>
      <c r="G209" s="175">
        <v>811803031272</v>
      </c>
      <c r="H209" s="175"/>
      <c r="I209" s="173" t="s">
        <v>218</v>
      </c>
      <c r="J209" s="178">
        <v>15.25</v>
      </c>
      <c r="K209" s="178">
        <v>4.5</v>
      </c>
      <c r="L209" s="178">
        <v>15</v>
      </c>
      <c r="M209" s="185">
        <f t="shared" si="46"/>
        <v>0.595703125</v>
      </c>
      <c r="N209" s="178">
        <v>2.2999999999999998</v>
      </c>
      <c r="O209" s="178">
        <v>15.5</v>
      </c>
      <c r="P209" s="178">
        <v>18.5</v>
      </c>
      <c r="Q209" s="178">
        <v>15.5</v>
      </c>
      <c r="R209" s="185">
        <f t="shared" si="48"/>
        <v>2.572120949074074</v>
      </c>
      <c r="S209" s="178">
        <f t="shared" si="47"/>
        <v>10.199999999999999</v>
      </c>
      <c r="T209" s="179">
        <v>9503000070</v>
      </c>
      <c r="U209" s="180" t="s">
        <v>197</v>
      </c>
      <c r="V209" s="181" t="s">
        <v>198</v>
      </c>
      <c r="W209" s="181">
        <v>0</v>
      </c>
      <c r="X209" s="173" t="s">
        <v>213</v>
      </c>
      <c r="Y209" s="182" t="e">
        <f>(ROUND((#REF!/R209),0))*F209</f>
        <v>#REF!</v>
      </c>
      <c r="Z209" s="182" t="e">
        <f>(ROUND(#REF!/R209,0))*F209</f>
        <v>#REF!</v>
      </c>
      <c r="AA209" s="182" t="e">
        <f>(ROUND(#REF!/R209,0))*F209</f>
        <v>#REF!</v>
      </c>
      <c r="AB209" s="182" t="e">
        <f>(ROUND(#REF!/R209,0))*F209</f>
        <v>#REF!</v>
      </c>
      <c r="AC209" s="547"/>
      <c r="AD209" s="547" t="s">
        <v>1505</v>
      </c>
      <c r="AE209" s="182"/>
      <c r="AF209" s="182"/>
      <c r="AG209" s="186" t="s">
        <v>996</v>
      </c>
      <c r="AH209" s="174" t="s">
        <v>416</v>
      </c>
      <c r="AI209" s="174" t="s">
        <v>921</v>
      </c>
      <c r="AJ209" s="180" t="s">
        <v>200</v>
      </c>
      <c r="AK209" s="183">
        <v>48</v>
      </c>
      <c r="AL209" s="183">
        <v>125</v>
      </c>
      <c r="AM209" s="459">
        <v>1</v>
      </c>
      <c r="AN209" s="283">
        <f t="shared" si="42"/>
        <v>15.5</v>
      </c>
      <c r="AO209" s="283">
        <f t="shared" si="43"/>
        <v>4.75</v>
      </c>
      <c r="AP209" s="283">
        <f t="shared" si="43"/>
        <v>15.25</v>
      </c>
      <c r="AQ209" s="185">
        <f t="shared" si="49"/>
        <v>0.64975766782407407</v>
      </c>
      <c r="AR209" s="283">
        <f t="shared" si="44"/>
        <v>2.415</v>
      </c>
      <c r="AS209" s="180" t="s">
        <v>207</v>
      </c>
      <c r="AT209" s="183"/>
      <c r="AU209" s="177"/>
      <c r="AV209" s="180" t="s">
        <v>207</v>
      </c>
      <c r="AW209" s="180"/>
      <c r="AX209" s="298" t="s">
        <v>1396</v>
      </c>
      <c r="AY209" s="469"/>
      <c r="AZ209" s="469"/>
      <c r="BA209" s="187"/>
      <c r="BB209" s="187"/>
      <c r="BC209" s="187"/>
      <c r="BD209" s="187"/>
      <c r="BE209" s="187"/>
      <c r="BF209" s="187"/>
      <c r="BG209" s="187"/>
      <c r="BH209" s="187"/>
      <c r="BI209" s="187"/>
      <c r="BJ209" s="187"/>
      <c r="BK209" s="193"/>
      <c r="BL209" s="194"/>
      <c r="BM209" s="195"/>
      <c r="BN209" s="187"/>
      <c r="BO209" s="187"/>
      <c r="BP209" s="187"/>
      <c r="BQ209" s="187"/>
      <c r="BR209" s="187"/>
      <c r="BS209" s="187"/>
      <c r="BT209" s="189"/>
    </row>
    <row r="210" spans="1:72" s="188" customFormat="1" ht="60.75" customHeight="1">
      <c r="A210" s="176"/>
      <c r="B210" s="176" t="s">
        <v>5</v>
      </c>
      <c r="C210" s="176" t="s">
        <v>1504</v>
      </c>
      <c r="D210" s="457" t="s">
        <v>965</v>
      </c>
      <c r="E210" s="191" t="s">
        <v>936</v>
      </c>
      <c r="F210" s="184">
        <v>4</v>
      </c>
      <c r="G210" s="175">
        <v>811803030893</v>
      </c>
      <c r="H210" s="175"/>
      <c r="I210" s="173" t="s">
        <v>218</v>
      </c>
      <c r="J210" s="178">
        <v>21</v>
      </c>
      <c r="K210" s="178">
        <v>3.5</v>
      </c>
      <c r="L210" s="178">
        <v>19</v>
      </c>
      <c r="M210" s="185">
        <f t="shared" si="46"/>
        <v>0.80815972222222221</v>
      </c>
      <c r="N210" s="178">
        <v>5</v>
      </c>
      <c r="O210" s="178">
        <v>21.5</v>
      </c>
      <c r="P210" s="178">
        <v>14.5</v>
      </c>
      <c r="Q210" s="178">
        <v>19.5</v>
      </c>
      <c r="R210" s="185">
        <f t="shared" si="48"/>
        <v>3.5180121527777777</v>
      </c>
      <c r="S210" s="178">
        <f t="shared" si="47"/>
        <v>21</v>
      </c>
      <c r="T210" s="179">
        <v>9503000070</v>
      </c>
      <c r="U210" s="180" t="s">
        <v>197</v>
      </c>
      <c r="V210" s="181" t="s">
        <v>198</v>
      </c>
      <c r="W210" s="181">
        <v>0</v>
      </c>
      <c r="X210" s="173" t="s">
        <v>213</v>
      </c>
      <c r="Y210" s="182" t="e">
        <f>(ROUND((#REF!/R210),0))*F210</f>
        <v>#REF!</v>
      </c>
      <c r="Z210" s="182" t="e">
        <f>(ROUND(#REF!/R210,0))*F210</f>
        <v>#REF!</v>
      </c>
      <c r="AA210" s="182" t="e">
        <f>(ROUND(#REF!/R210,0))*F210</f>
        <v>#REF!</v>
      </c>
      <c r="AB210" s="182" t="e">
        <f>(ROUND(#REF!/R210,0))*F210</f>
        <v>#REF!</v>
      </c>
      <c r="AC210" s="547"/>
      <c r="AD210" s="547" t="s">
        <v>1505</v>
      </c>
      <c r="AE210" s="182"/>
      <c r="AF210" s="182"/>
      <c r="AG210" s="186" t="s">
        <v>937</v>
      </c>
      <c r="AH210" s="174" t="s">
        <v>416</v>
      </c>
      <c r="AI210" s="174" t="s">
        <v>938</v>
      </c>
      <c r="AJ210" s="180" t="s">
        <v>200</v>
      </c>
      <c r="AK210" s="183">
        <v>48</v>
      </c>
      <c r="AL210" s="183">
        <v>125</v>
      </c>
      <c r="AM210" s="459">
        <v>1</v>
      </c>
      <c r="AN210" s="283">
        <f t="shared" si="42"/>
        <v>21.25</v>
      </c>
      <c r="AO210" s="283">
        <f t="shared" si="43"/>
        <v>3.75</v>
      </c>
      <c r="AP210" s="283">
        <f t="shared" si="43"/>
        <v>19.25</v>
      </c>
      <c r="AQ210" s="185">
        <f t="shared" si="49"/>
        <v>0.88772243923611116</v>
      </c>
      <c r="AR210" s="283">
        <f t="shared" si="44"/>
        <v>5.25</v>
      </c>
      <c r="AS210" s="180" t="s">
        <v>207</v>
      </c>
      <c r="AT210" s="183"/>
      <c r="AU210" s="177"/>
      <c r="AV210" s="180" t="s">
        <v>207</v>
      </c>
      <c r="AW210" s="185" t="s">
        <v>1369</v>
      </c>
      <c r="AX210" s="185" t="s">
        <v>1369</v>
      </c>
      <c r="AY210" s="469"/>
      <c r="AZ210" s="469"/>
      <c r="BA210" s="187"/>
      <c r="BB210" s="187"/>
      <c r="BC210" s="187"/>
      <c r="BD210" s="187"/>
      <c r="BE210" s="187"/>
      <c r="BF210" s="187"/>
      <c r="BG210" s="187"/>
      <c r="BH210" s="187"/>
      <c r="BI210" s="187"/>
      <c r="BJ210" s="187"/>
      <c r="BK210" s="193"/>
      <c r="BL210" s="194"/>
      <c r="BM210" s="195"/>
      <c r="BN210" s="187"/>
      <c r="BO210" s="187"/>
      <c r="BP210" s="187"/>
      <c r="BQ210" s="187"/>
      <c r="BR210" s="187"/>
      <c r="BS210" s="187"/>
      <c r="BT210" s="189"/>
    </row>
    <row r="211" spans="1:72" s="188" customFormat="1" ht="60.75" customHeight="1">
      <c r="A211" s="176"/>
      <c r="B211" s="176" t="s">
        <v>5</v>
      </c>
      <c r="C211" s="379" t="s">
        <v>29</v>
      </c>
      <c r="D211" s="457" t="s">
        <v>466</v>
      </c>
      <c r="E211" s="473" t="s">
        <v>468</v>
      </c>
      <c r="F211" s="490">
        <v>8</v>
      </c>
      <c r="G211" s="465">
        <v>812257017904</v>
      </c>
      <c r="H211" s="465"/>
      <c r="I211" s="173" t="s">
        <v>211</v>
      </c>
      <c r="J211" s="178">
        <v>5.5</v>
      </c>
      <c r="K211" s="178">
        <v>1.5</v>
      </c>
      <c r="L211" s="178">
        <v>6</v>
      </c>
      <c r="M211" s="185">
        <f t="shared" si="46"/>
        <v>2.8645833333333332E-2</v>
      </c>
      <c r="N211" s="178">
        <v>0.2</v>
      </c>
      <c r="O211" s="178">
        <v>11.5</v>
      </c>
      <c r="P211" s="178">
        <v>6.5</v>
      </c>
      <c r="Q211" s="178">
        <v>6.25</v>
      </c>
      <c r="R211" s="185">
        <f t="shared" si="48"/>
        <v>0.27036313657407407</v>
      </c>
      <c r="S211" s="178">
        <f t="shared" si="47"/>
        <v>2.6</v>
      </c>
      <c r="T211" s="179">
        <v>9005100000</v>
      </c>
      <c r="U211" s="180" t="s">
        <v>197</v>
      </c>
      <c r="V211" s="181" t="s">
        <v>198</v>
      </c>
      <c r="W211" s="181">
        <v>0</v>
      </c>
      <c r="X211" s="173" t="s">
        <v>213</v>
      </c>
      <c r="Y211" s="182" t="e">
        <f>(ROUND((#REF!/R211),0))*F211</f>
        <v>#REF!</v>
      </c>
      <c r="Z211" s="182" t="e">
        <f>(ROUND(#REF!/R211,0))*F211</f>
        <v>#REF!</v>
      </c>
      <c r="AA211" s="182" t="e">
        <f>(ROUND(#REF!/R211,0))*F211</f>
        <v>#REF!</v>
      </c>
      <c r="AB211" s="182" t="e">
        <f>(ROUND(#REF!/R211,0))*F211</f>
        <v>#REF!</v>
      </c>
      <c r="AC211" s="192"/>
      <c r="AD211" s="192" t="s">
        <v>827</v>
      </c>
      <c r="AE211" s="182"/>
      <c r="AF211" s="182"/>
      <c r="AG211" s="550" t="s">
        <v>469</v>
      </c>
      <c r="AH211" s="174" t="s">
        <v>416</v>
      </c>
      <c r="AI211" s="545" t="s">
        <v>470</v>
      </c>
      <c r="AJ211" s="180" t="s">
        <v>200</v>
      </c>
      <c r="AK211" s="183">
        <v>48</v>
      </c>
      <c r="AL211" s="183">
        <v>125</v>
      </c>
      <c r="AM211" s="459">
        <v>1</v>
      </c>
      <c r="AN211" s="283">
        <f t="shared" si="42"/>
        <v>5.75</v>
      </c>
      <c r="AO211" s="283">
        <f t="shared" si="43"/>
        <v>1.75</v>
      </c>
      <c r="AP211" s="283">
        <f t="shared" si="43"/>
        <v>6.25</v>
      </c>
      <c r="AQ211" s="185">
        <f t="shared" si="49"/>
        <v>3.6395037615740741E-2</v>
      </c>
      <c r="AR211" s="283">
        <f t="shared" si="44"/>
        <v>0.21000000000000002</v>
      </c>
      <c r="AS211" s="180" t="s">
        <v>207</v>
      </c>
      <c r="AT211" s="183"/>
      <c r="AU211" s="177"/>
      <c r="AV211" s="180" t="s">
        <v>207</v>
      </c>
      <c r="AW211" s="185" t="s">
        <v>1369</v>
      </c>
      <c r="AX211" s="185" t="s">
        <v>1369</v>
      </c>
      <c r="AY211" s="469"/>
      <c r="AZ211" s="469"/>
      <c r="BA211" s="187"/>
      <c r="BB211" s="187"/>
      <c r="BC211" s="187"/>
      <c r="BD211" s="187"/>
      <c r="BE211" s="187"/>
      <c r="BF211" s="187"/>
      <c r="BG211" s="187"/>
      <c r="BH211" s="187"/>
      <c r="BI211" s="187"/>
      <c r="BJ211" s="187"/>
      <c r="BK211" s="193"/>
      <c r="BL211" s="194"/>
      <c r="BM211" s="195"/>
      <c r="BN211" s="187"/>
      <c r="BO211" s="187"/>
      <c r="BP211" s="187"/>
      <c r="BQ211" s="187"/>
      <c r="BR211" s="187"/>
      <c r="BS211" s="187"/>
      <c r="BT211" s="189"/>
    </row>
    <row r="212" spans="1:72" s="188" customFormat="1" ht="60.75" customHeight="1">
      <c r="A212" s="176"/>
      <c r="B212" s="176" t="s">
        <v>5</v>
      </c>
      <c r="C212" s="379" t="s">
        <v>472</v>
      </c>
      <c r="D212" s="457" t="s">
        <v>710</v>
      </c>
      <c r="E212" s="473" t="s">
        <v>701</v>
      </c>
      <c r="F212" s="184">
        <v>4</v>
      </c>
      <c r="G212" s="175">
        <v>812257019090</v>
      </c>
      <c r="H212" s="175"/>
      <c r="I212" s="173" t="s">
        <v>240</v>
      </c>
      <c r="J212" s="178">
        <v>9</v>
      </c>
      <c r="K212" s="178">
        <v>2.5</v>
      </c>
      <c r="L212" s="178">
        <v>10.5</v>
      </c>
      <c r="M212" s="185">
        <f t="shared" si="46"/>
        <v>0.13671875</v>
      </c>
      <c r="N212" s="178">
        <v>0.8</v>
      </c>
      <c r="O212" s="178">
        <v>10</v>
      </c>
      <c r="P212" s="178">
        <v>10.75</v>
      </c>
      <c r="Q212" s="178">
        <v>11</v>
      </c>
      <c r="R212" s="185">
        <f t="shared" si="48"/>
        <v>0.68431712962962965</v>
      </c>
      <c r="S212" s="178">
        <f t="shared" si="47"/>
        <v>4.2</v>
      </c>
      <c r="T212" s="179">
        <v>8525804000</v>
      </c>
      <c r="U212" s="180" t="s">
        <v>197</v>
      </c>
      <c r="V212" s="181" t="s">
        <v>198</v>
      </c>
      <c r="W212" s="181">
        <v>0</v>
      </c>
      <c r="X212" s="173" t="s">
        <v>740</v>
      </c>
      <c r="Y212" s="182" t="e">
        <f>(ROUND((#REF!/R212),0))*F212</f>
        <v>#REF!</v>
      </c>
      <c r="Z212" s="182" t="e">
        <f>(ROUND(#REF!/R212,0))*F212</f>
        <v>#REF!</v>
      </c>
      <c r="AA212" s="182" t="e">
        <f>(ROUND(#REF!/R212,0))*F212</f>
        <v>#REF!</v>
      </c>
      <c r="AB212" s="182" t="e">
        <f>(ROUND(#REF!/R212,0))*F212</f>
        <v>#REF!</v>
      </c>
      <c r="AC212" s="192"/>
      <c r="AD212" s="192" t="s">
        <v>829</v>
      </c>
      <c r="AE212" s="182"/>
      <c r="AF212" s="182"/>
      <c r="AG212" s="473" t="s">
        <v>473</v>
      </c>
      <c r="AH212" s="174" t="s">
        <v>416</v>
      </c>
      <c r="AI212" s="186" t="s">
        <v>711</v>
      </c>
      <c r="AJ212" s="180" t="s">
        <v>200</v>
      </c>
      <c r="AK212" s="183">
        <v>48</v>
      </c>
      <c r="AL212" s="183">
        <v>125</v>
      </c>
      <c r="AM212" s="459">
        <v>1</v>
      </c>
      <c r="AN212" s="283">
        <f t="shared" si="42"/>
        <v>9.25</v>
      </c>
      <c r="AO212" s="283">
        <f t="shared" si="43"/>
        <v>2.75</v>
      </c>
      <c r="AP212" s="283">
        <f t="shared" si="43"/>
        <v>10.75</v>
      </c>
      <c r="AQ212" s="185">
        <f t="shared" si="49"/>
        <v>0.15824833622685186</v>
      </c>
      <c r="AR212" s="283">
        <f t="shared" si="44"/>
        <v>0.84000000000000008</v>
      </c>
      <c r="AS212" s="180" t="s">
        <v>201</v>
      </c>
      <c r="AT212" s="183">
        <v>1</v>
      </c>
      <c r="AU212" s="177" t="s">
        <v>1376</v>
      </c>
      <c r="AV212" s="180" t="s">
        <v>201</v>
      </c>
      <c r="AW212" s="185" t="s">
        <v>1369</v>
      </c>
      <c r="AX212" s="185" t="s">
        <v>1369</v>
      </c>
      <c r="AY212" s="469"/>
      <c r="AZ212" s="469"/>
      <c r="BA212" s="187"/>
      <c r="BB212" s="187"/>
      <c r="BC212" s="187"/>
      <c r="BD212" s="187"/>
      <c r="BE212" s="187"/>
      <c r="BF212" s="187"/>
      <c r="BG212" s="187"/>
      <c r="BH212" s="187"/>
      <c r="BI212" s="187"/>
      <c r="BJ212" s="187"/>
      <c r="BK212" s="193"/>
      <c r="BL212" s="194"/>
      <c r="BM212" s="195"/>
      <c r="BN212" s="187"/>
      <c r="BO212" s="187"/>
      <c r="BP212" s="187"/>
      <c r="BQ212" s="187"/>
      <c r="BR212" s="187"/>
      <c r="BS212" s="187"/>
      <c r="BT212" s="189"/>
    </row>
    <row r="213" spans="1:72" s="188" customFormat="1" ht="60.75" customHeight="1">
      <c r="A213" s="176"/>
      <c r="B213" s="176" t="s">
        <v>5</v>
      </c>
      <c r="C213" s="379" t="s">
        <v>472</v>
      </c>
      <c r="D213" s="457" t="s">
        <v>919</v>
      </c>
      <c r="E213" s="473" t="s">
        <v>886</v>
      </c>
      <c r="F213" s="184">
        <v>4</v>
      </c>
      <c r="G213" s="175">
        <v>812257019410</v>
      </c>
      <c r="H213" s="175"/>
      <c r="I213" s="173" t="s">
        <v>240</v>
      </c>
      <c r="J213" s="178">
        <v>4</v>
      </c>
      <c r="K213" s="178">
        <v>4</v>
      </c>
      <c r="L213" s="178">
        <v>9.75</v>
      </c>
      <c r="M213" s="185">
        <f t="shared" si="46"/>
        <v>9.0277777777777776E-2</v>
      </c>
      <c r="N213" s="178">
        <v>0.8</v>
      </c>
      <c r="O213" s="178">
        <v>9.5</v>
      </c>
      <c r="P213" s="178">
        <v>9.5</v>
      </c>
      <c r="Q213" s="178">
        <v>10</v>
      </c>
      <c r="R213" s="185">
        <f t="shared" si="48"/>
        <v>0.52228009259259256</v>
      </c>
      <c r="S213" s="178">
        <f t="shared" si="47"/>
        <v>4.2</v>
      </c>
      <c r="T213" s="179">
        <v>8525804000</v>
      </c>
      <c r="U213" s="180" t="s">
        <v>197</v>
      </c>
      <c r="V213" s="181" t="s">
        <v>198</v>
      </c>
      <c r="W213" s="181">
        <v>0</v>
      </c>
      <c r="X213" s="173" t="s">
        <v>740</v>
      </c>
      <c r="Y213" s="182" t="e">
        <f>(ROUND((#REF!/R213),0))*F213</f>
        <v>#REF!</v>
      </c>
      <c r="Z213" s="182" t="e">
        <f>(ROUND(#REF!/R213,0))*F213</f>
        <v>#REF!</v>
      </c>
      <c r="AA213" s="182" t="e">
        <f>(ROUND(#REF!/R213,0))*F213</f>
        <v>#REF!</v>
      </c>
      <c r="AB213" s="182" t="e">
        <f>(ROUND(#REF!/R213,0))*F213</f>
        <v>#REF!</v>
      </c>
      <c r="AC213" s="192"/>
      <c r="AD213" s="192" t="s">
        <v>829</v>
      </c>
      <c r="AE213" s="182"/>
      <c r="AF213" s="182"/>
      <c r="AG213" s="473" t="s">
        <v>473</v>
      </c>
      <c r="AH213" s="174" t="s">
        <v>416</v>
      </c>
      <c r="AI213" s="186" t="s">
        <v>711</v>
      </c>
      <c r="AJ213" s="180" t="s">
        <v>200</v>
      </c>
      <c r="AK213" s="183">
        <v>48</v>
      </c>
      <c r="AL213" s="183">
        <v>125</v>
      </c>
      <c r="AM213" s="459">
        <v>1</v>
      </c>
      <c r="AN213" s="283">
        <f t="shared" si="42"/>
        <v>4.25</v>
      </c>
      <c r="AO213" s="283">
        <f t="shared" si="43"/>
        <v>4.25</v>
      </c>
      <c r="AP213" s="283">
        <f t="shared" si="43"/>
        <v>10</v>
      </c>
      <c r="AQ213" s="185">
        <f t="shared" si="49"/>
        <v>0.10452835648148148</v>
      </c>
      <c r="AR213" s="283">
        <f t="shared" si="44"/>
        <v>0.84000000000000008</v>
      </c>
      <c r="AS213" s="180" t="s">
        <v>201</v>
      </c>
      <c r="AT213" s="183">
        <v>1</v>
      </c>
      <c r="AU213" s="177" t="s">
        <v>1376</v>
      </c>
      <c r="AV213" s="180" t="s">
        <v>201</v>
      </c>
      <c r="AW213" s="180"/>
      <c r="AX213" s="298" t="s">
        <v>1397</v>
      </c>
      <c r="AY213" s="469"/>
      <c r="AZ213" s="469"/>
      <c r="BA213" s="187"/>
      <c r="BB213" s="187"/>
      <c r="BC213" s="187"/>
      <c r="BD213" s="187"/>
      <c r="BE213" s="187"/>
      <c r="BF213" s="187"/>
      <c r="BG213" s="187"/>
      <c r="BH213" s="187"/>
      <c r="BI213" s="187"/>
      <c r="BJ213" s="187"/>
      <c r="BK213" s="193"/>
      <c r="BL213" s="194"/>
      <c r="BM213" s="195"/>
      <c r="BN213" s="187"/>
      <c r="BO213" s="187"/>
      <c r="BP213" s="187"/>
      <c r="BQ213" s="187"/>
      <c r="BR213" s="187"/>
      <c r="BS213" s="187"/>
      <c r="BT213" s="189"/>
    </row>
    <row r="214" spans="1:72" s="188" customFormat="1" ht="60.75" customHeight="1">
      <c r="A214" s="176"/>
      <c r="B214" s="176" t="s">
        <v>5</v>
      </c>
      <c r="C214" s="379" t="s">
        <v>472</v>
      </c>
      <c r="D214" s="457" t="s">
        <v>758</v>
      </c>
      <c r="E214" s="473" t="s">
        <v>795</v>
      </c>
      <c r="F214" s="184">
        <v>4</v>
      </c>
      <c r="G214" s="313">
        <v>812257019465</v>
      </c>
      <c r="H214" s="313"/>
      <c r="I214" s="173" t="s">
        <v>240</v>
      </c>
      <c r="J214" s="178">
        <v>9</v>
      </c>
      <c r="K214" s="178">
        <v>2.5</v>
      </c>
      <c r="L214" s="178">
        <v>10.5</v>
      </c>
      <c r="M214" s="185">
        <f t="shared" si="46"/>
        <v>0.13671875</v>
      </c>
      <c r="N214" s="178">
        <v>0.8</v>
      </c>
      <c r="O214" s="178">
        <v>10</v>
      </c>
      <c r="P214" s="178">
        <v>10.75</v>
      </c>
      <c r="Q214" s="178">
        <v>11</v>
      </c>
      <c r="R214" s="185">
        <f t="shared" si="48"/>
        <v>0.68431712962962965</v>
      </c>
      <c r="S214" s="178">
        <f t="shared" si="47"/>
        <v>4.2</v>
      </c>
      <c r="T214" s="179">
        <v>8525804000</v>
      </c>
      <c r="U214" s="180" t="s">
        <v>197</v>
      </c>
      <c r="V214" s="181" t="s">
        <v>198</v>
      </c>
      <c r="W214" s="181">
        <v>0</v>
      </c>
      <c r="X214" s="173" t="s">
        <v>740</v>
      </c>
      <c r="Y214" s="182" t="e">
        <f>(ROUND((#REF!/R214),0))*F214</f>
        <v>#REF!</v>
      </c>
      <c r="Z214" s="182" t="e">
        <f>(ROUND(#REF!/R214,0))*F214</f>
        <v>#REF!</v>
      </c>
      <c r="AA214" s="182" t="e">
        <f>(ROUND(#REF!/R214,0))*F214</f>
        <v>#REF!</v>
      </c>
      <c r="AB214" s="182" t="e">
        <f>(ROUND(#REF!/R214,0))*F214</f>
        <v>#REF!</v>
      </c>
      <c r="AC214" s="192"/>
      <c r="AD214" s="192" t="s">
        <v>829</v>
      </c>
      <c r="AE214" s="182"/>
      <c r="AF214" s="182"/>
      <c r="AG214" s="473" t="s">
        <v>473</v>
      </c>
      <c r="AH214" s="174" t="s">
        <v>416</v>
      </c>
      <c r="AI214" s="186" t="s">
        <v>885</v>
      </c>
      <c r="AJ214" s="180" t="s">
        <v>200</v>
      </c>
      <c r="AK214" s="183">
        <v>48</v>
      </c>
      <c r="AL214" s="183">
        <v>125</v>
      </c>
      <c r="AM214" s="459">
        <v>1</v>
      </c>
      <c r="AN214" s="283">
        <f t="shared" si="42"/>
        <v>9.25</v>
      </c>
      <c r="AO214" s="283">
        <f t="shared" ref="AO214:AP236" si="50">SUM(K214+0.25)</f>
        <v>2.75</v>
      </c>
      <c r="AP214" s="283">
        <f t="shared" si="50"/>
        <v>10.75</v>
      </c>
      <c r="AQ214" s="185">
        <f t="shared" si="49"/>
        <v>0.15824833622685186</v>
      </c>
      <c r="AR214" s="283">
        <f t="shared" si="44"/>
        <v>0.84000000000000008</v>
      </c>
      <c r="AS214" s="180" t="s">
        <v>201</v>
      </c>
      <c r="AT214" s="183">
        <v>1</v>
      </c>
      <c r="AU214" s="177" t="s">
        <v>1376</v>
      </c>
      <c r="AV214" s="180" t="s">
        <v>201</v>
      </c>
      <c r="AW214" s="185" t="s">
        <v>1369</v>
      </c>
      <c r="AX214" s="185" t="s">
        <v>1369</v>
      </c>
      <c r="AY214" s="469"/>
      <c r="AZ214" s="469"/>
      <c r="BA214" s="187"/>
      <c r="BB214" s="187"/>
      <c r="BC214" s="187"/>
      <c r="BD214" s="187"/>
      <c r="BE214" s="187"/>
      <c r="BF214" s="187"/>
      <c r="BG214" s="187"/>
      <c r="BH214" s="187"/>
      <c r="BI214" s="187"/>
      <c r="BJ214" s="187"/>
      <c r="BK214" s="193"/>
      <c r="BL214" s="194"/>
      <c r="BM214" s="195"/>
      <c r="BN214" s="187"/>
      <c r="BO214" s="187"/>
      <c r="BP214" s="187"/>
      <c r="BQ214" s="187"/>
      <c r="BR214" s="187"/>
      <c r="BS214" s="187"/>
      <c r="BT214" s="189"/>
    </row>
    <row r="215" spans="1:72" s="188" customFormat="1" ht="60.75" customHeight="1">
      <c r="A215" s="176"/>
      <c r="B215" s="176" t="s">
        <v>5</v>
      </c>
      <c r="C215" s="379" t="s">
        <v>472</v>
      </c>
      <c r="D215" s="457" t="s">
        <v>759</v>
      </c>
      <c r="E215" s="473" t="s">
        <v>880</v>
      </c>
      <c r="F215" s="184">
        <v>4</v>
      </c>
      <c r="G215" s="313">
        <v>812257019472</v>
      </c>
      <c r="H215" s="313"/>
      <c r="I215" s="173" t="s">
        <v>240</v>
      </c>
      <c r="J215" s="178">
        <v>9</v>
      </c>
      <c r="K215" s="178">
        <v>2.5</v>
      </c>
      <c r="L215" s="178">
        <v>10.5</v>
      </c>
      <c r="M215" s="185">
        <f t="shared" si="46"/>
        <v>0.13671875</v>
      </c>
      <c r="N215" s="178">
        <v>0.8</v>
      </c>
      <c r="O215" s="178">
        <v>10</v>
      </c>
      <c r="P215" s="178">
        <v>10.75</v>
      </c>
      <c r="Q215" s="178">
        <v>11</v>
      </c>
      <c r="R215" s="185">
        <f t="shared" si="48"/>
        <v>0.68431712962962965</v>
      </c>
      <c r="S215" s="178">
        <f t="shared" si="47"/>
        <v>4.2</v>
      </c>
      <c r="T215" s="179">
        <v>8525804000</v>
      </c>
      <c r="U215" s="180" t="s">
        <v>197</v>
      </c>
      <c r="V215" s="181" t="s">
        <v>198</v>
      </c>
      <c r="W215" s="181">
        <v>0</v>
      </c>
      <c r="X215" s="173" t="s">
        <v>740</v>
      </c>
      <c r="Y215" s="182" t="e">
        <f>(ROUND((#REF!/R215),0))*F215</f>
        <v>#REF!</v>
      </c>
      <c r="Z215" s="182" t="e">
        <f>(ROUND(#REF!/R215,0))*F215</f>
        <v>#REF!</v>
      </c>
      <c r="AA215" s="182" t="e">
        <f>(ROUND(#REF!/R215,0))*F215</f>
        <v>#REF!</v>
      </c>
      <c r="AB215" s="182" t="e">
        <f>(ROUND(#REF!/R215,0))*F215</f>
        <v>#REF!</v>
      </c>
      <c r="AC215" s="192"/>
      <c r="AD215" s="192" t="s">
        <v>829</v>
      </c>
      <c r="AE215" s="182"/>
      <c r="AF215" s="182"/>
      <c r="AG215" s="473" t="s">
        <v>1006</v>
      </c>
      <c r="AH215" s="174" t="s">
        <v>416</v>
      </c>
      <c r="AI215" s="186" t="s">
        <v>884</v>
      </c>
      <c r="AJ215" s="180" t="s">
        <v>200</v>
      </c>
      <c r="AK215" s="183">
        <v>48</v>
      </c>
      <c r="AL215" s="183">
        <v>125</v>
      </c>
      <c r="AM215" s="459">
        <v>1</v>
      </c>
      <c r="AN215" s="283">
        <f t="shared" si="42"/>
        <v>9.25</v>
      </c>
      <c r="AO215" s="283">
        <f t="shared" si="50"/>
        <v>2.75</v>
      </c>
      <c r="AP215" s="283">
        <f t="shared" si="50"/>
        <v>10.75</v>
      </c>
      <c r="AQ215" s="185">
        <f t="shared" si="49"/>
        <v>0.15824833622685186</v>
      </c>
      <c r="AR215" s="283">
        <f t="shared" si="44"/>
        <v>0.84000000000000008</v>
      </c>
      <c r="AS215" s="180" t="s">
        <v>201</v>
      </c>
      <c r="AT215" s="183">
        <v>1</v>
      </c>
      <c r="AU215" s="177" t="s">
        <v>1376</v>
      </c>
      <c r="AV215" s="180" t="s">
        <v>201</v>
      </c>
      <c r="AW215" s="185" t="s">
        <v>1369</v>
      </c>
      <c r="AX215" s="185" t="s">
        <v>1369</v>
      </c>
      <c r="AY215" s="469"/>
      <c r="AZ215" s="469"/>
      <c r="BA215" s="187"/>
      <c r="BB215" s="187"/>
      <c r="BC215" s="187"/>
      <c r="BD215" s="187"/>
      <c r="BE215" s="187"/>
      <c r="BF215" s="187"/>
      <c r="BG215" s="187"/>
      <c r="BH215" s="187"/>
      <c r="BI215" s="187"/>
      <c r="BJ215" s="187"/>
      <c r="BK215" s="193"/>
      <c r="BL215" s="194"/>
      <c r="BM215" s="195"/>
      <c r="BN215" s="187"/>
      <c r="BO215" s="187"/>
      <c r="BP215" s="187"/>
      <c r="BQ215" s="187"/>
      <c r="BR215" s="187"/>
      <c r="BS215" s="187"/>
      <c r="BT215" s="189"/>
    </row>
    <row r="216" spans="1:72" s="188" customFormat="1" ht="60.75" customHeight="1">
      <c r="A216" s="176"/>
      <c r="B216" s="176" t="s">
        <v>5</v>
      </c>
      <c r="C216" s="379" t="s">
        <v>472</v>
      </c>
      <c r="D216" s="457" t="s">
        <v>760</v>
      </c>
      <c r="E216" s="473" t="s">
        <v>881</v>
      </c>
      <c r="F216" s="184">
        <v>4</v>
      </c>
      <c r="G216" s="313">
        <v>812257019489</v>
      </c>
      <c r="H216" s="313"/>
      <c r="I216" s="173" t="s">
        <v>240</v>
      </c>
      <c r="J216" s="178">
        <v>9</v>
      </c>
      <c r="K216" s="178">
        <v>2.5</v>
      </c>
      <c r="L216" s="178">
        <v>10.5</v>
      </c>
      <c r="M216" s="185">
        <f t="shared" si="46"/>
        <v>0.13671875</v>
      </c>
      <c r="N216" s="178">
        <v>0.8</v>
      </c>
      <c r="O216" s="178">
        <v>10</v>
      </c>
      <c r="P216" s="178">
        <v>10.75</v>
      </c>
      <c r="Q216" s="178">
        <v>11</v>
      </c>
      <c r="R216" s="185">
        <f t="shared" si="48"/>
        <v>0.68431712962962965</v>
      </c>
      <c r="S216" s="178">
        <f t="shared" si="47"/>
        <v>4.2</v>
      </c>
      <c r="T216" s="179">
        <v>8525804000</v>
      </c>
      <c r="U216" s="180" t="s">
        <v>197</v>
      </c>
      <c r="V216" s="181" t="s">
        <v>198</v>
      </c>
      <c r="W216" s="181">
        <v>0</v>
      </c>
      <c r="X216" s="173" t="s">
        <v>740</v>
      </c>
      <c r="Y216" s="182" t="e">
        <f>(ROUND((#REF!/R216),0))*F216</f>
        <v>#REF!</v>
      </c>
      <c r="Z216" s="182" t="e">
        <f>(ROUND(#REF!/R216,0))*F216</f>
        <v>#REF!</v>
      </c>
      <c r="AA216" s="182" t="e">
        <f>(ROUND(#REF!/R216,0))*F216</f>
        <v>#REF!</v>
      </c>
      <c r="AB216" s="182" t="e">
        <f>(ROUND(#REF!/R216,0))*F216</f>
        <v>#REF!</v>
      </c>
      <c r="AC216" s="192"/>
      <c r="AD216" s="192" t="s">
        <v>829</v>
      </c>
      <c r="AE216" s="182"/>
      <c r="AF216" s="182"/>
      <c r="AG216" s="473" t="s">
        <v>882</v>
      </c>
      <c r="AH216" s="174" t="s">
        <v>416</v>
      </c>
      <c r="AI216" s="186" t="s">
        <v>883</v>
      </c>
      <c r="AJ216" s="180" t="s">
        <v>200</v>
      </c>
      <c r="AK216" s="183">
        <v>48</v>
      </c>
      <c r="AL216" s="183">
        <v>125</v>
      </c>
      <c r="AM216" s="459">
        <v>1</v>
      </c>
      <c r="AN216" s="283">
        <f t="shared" si="42"/>
        <v>9.25</v>
      </c>
      <c r="AO216" s="283">
        <f t="shared" si="50"/>
        <v>2.75</v>
      </c>
      <c r="AP216" s="283">
        <f t="shared" si="50"/>
        <v>10.75</v>
      </c>
      <c r="AQ216" s="185">
        <f t="shared" si="49"/>
        <v>0.15824833622685186</v>
      </c>
      <c r="AR216" s="283">
        <f t="shared" si="44"/>
        <v>0.84000000000000008</v>
      </c>
      <c r="AS216" s="180" t="s">
        <v>201</v>
      </c>
      <c r="AT216" s="183">
        <v>1</v>
      </c>
      <c r="AU216" s="177" t="s">
        <v>1376</v>
      </c>
      <c r="AV216" s="180" t="s">
        <v>201</v>
      </c>
      <c r="AW216" s="185" t="s">
        <v>1369</v>
      </c>
      <c r="AX216" s="185" t="s">
        <v>1369</v>
      </c>
      <c r="AY216" s="469"/>
      <c r="AZ216" s="469"/>
      <c r="BA216" s="187"/>
      <c r="BB216" s="187"/>
      <c r="BC216" s="187"/>
      <c r="BD216" s="187"/>
      <c r="BE216" s="187"/>
      <c r="BF216" s="187"/>
      <c r="BG216" s="187"/>
      <c r="BH216" s="187"/>
      <c r="BI216" s="187"/>
      <c r="BJ216" s="187"/>
      <c r="BK216" s="193"/>
      <c r="BL216" s="194"/>
      <c r="BM216" s="195"/>
      <c r="BN216" s="187"/>
      <c r="BO216" s="187"/>
      <c r="BP216" s="187"/>
      <c r="BQ216" s="187"/>
      <c r="BR216" s="187"/>
      <c r="BS216" s="187"/>
      <c r="BT216" s="189"/>
    </row>
    <row r="217" spans="1:72" s="188" customFormat="1" ht="60.75" customHeight="1">
      <c r="A217" s="176"/>
      <c r="B217" s="176" t="s">
        <v>5</v>
      </c>
      <c r="C217" s="379" t="s">
        <v>912</v>
      </c>
      <c r="D217" s="457" t="s">
        <v>984</v>
      </c>
      <c r="E217" s="191" t="s">
        <v>993</v>
      </c>
      <c r="F217" s="184">
        <v>4</v>
      </c>
      <c r="G217" s="175">
        <v>811803031128</v>
      </c>
      <c r="H217" s="175"/>
      <c r="I217" s="173" t="s">
        <v>218</v>
      </c>
      <c r="J217" s="178">
        <v>15.5</v>
      </c>
      <c r="K217" s="178">
        <v>3.75</v>
      </c>
      <c r="L217" s="178">
        <v>12</v>
      </c>
      <c r="M217" s="185">
        <f t="shared" si="46"/>
        <v>0.40364583333333331</v>
      </c>
      <c r="N217" s="178">
        <v>2.5</v>
      </c>
      <c r="O217" s="178">
        <v>15.75</v>
      </c>
      <c r="P217" s="178">
        <v>15.25</v>
      </c>
      <c r="Q217" s="178">
        <v>12.25</v>
      </c>
      <c r="R217" s="185">
        <f t="shared" si="48"/>
        <v>1.7027180989583333</v>
      </c>
      <c r="S217" s="178">
        <f t="shared" si="47"/>
        <v>11</v>
      </c>
      <c r="T217" s="179">
        <v>0</v>
      </c>
      <c r="U217" s="180" t="s">
        <v>197</v>
      </c>
      <c r="V217" s="181" t="s">
        <v>198</v>
      </c>
      <c r="W217" s="181">
        <v>0</v>
      </c>
      <c r="X217" s="173">
        <v>0</v>
      </c>
      <c r="Y217" s="182" t="e">
        <f>(ROUND((#REF!/R217),0))*F217</f>
        <v>#REF!</v>
      </c>
      <c r="Z217" s="182" t="e">
        <f>(ROUND(#REF!/R217,0))*F217</f>
        <v>#REF!</v>
      </c>
      <c r="AA217" s="182" t="e">
        <f>(ROUND(#REF!/R217,0))*F217</f>
        <v>#REF!</v>
      </c>
      <c r="AB217" s="182" t="e">
        <f>(ROUND(#REF!/R217,0))*F217</f>
        <v>#REF!</v>
      </c>
      <c r="AC217" s="192"/>
      <c r="AD217" s="192"/>
      <c r="AE217" s="182"/>
      <c r="AF217" s="182"/>
      <c r="AG217" s="186">
        <v>0</v>
      </c>
      <c r="AH217" s="174" t="s">
        <v>416</v>
      </c>
      <c r="AI217" s="380">
        <v>0</v>
      </c>
      <c r="AJ217" s="180" t="s">
        <v>200</v>
      </c>
      <c r="AK217" s="183">
        <v>48</v>
      </c>
      <c r="AL217" s="183">
        <v>125</v>
      </c>
      <c r="AM217" s="459">
        <v>1</v>
      </c>
      <c r="AN217" s="283">
        <f t="shared" si="42"/>
        <v>15.75</v>
      </c>
      <c r="AO217" s="283">
        <f t="shared" si="50"/>
        <v>4</v>
      </c>
      <c r="AP217" s="283">
        <f t="shared" si="50"/>
        <v>12.25</v>
      </c>
      <c r="AQ217" s="185">
        <f t="shared" si="49"/>
        <v>0.44661458333333331</v>
      </c>
      <c r="AR217" s="283">
        <f t="shared" si="44"/>
        <v>2.625</v>
      </c>
      <c r="AS217" s="180" t="s">
        <v>207</v>
      </c>
      <c r="AT217" s="183"/>
      <c r="AU217" s="177"/>
      <c r="AV217" s="180" t="s">
        <v>207</v>
      </c>
      <c r="AW217" s="185" t="s">
        <v>1369</v>
      </c>
      <c r="AX217" s="185" t="s">
        <v>1369</v>
      </c>
      <c r="AY217" s="469"/>
      <c r="AZ217" s="469"/>
      <c r="BA217" s="187"/>
      <c r="BB217" s="187"/>
      <c r="BC217" s="187"/>
      <c r="BD217" s="187"/>
      <c r="BE217" s="187"/>
      <c r="BF217" s="187"/>
      <c r="BG217" s="187"/>
      <c r="BH217" s="187"/>
      <c r="BI217" s="187"/>
      <c r="BJ217" s="187"/>
      <c r="BK217" s="193"/>
      <c r="BL217" s="194"/>
      <c r="BM217" s="195"/>
      <c r="BN217" s="187"/>
      <c r="BO217" s="187"/>
      <c r="BP217" s="187"/>
      <c r="BQ217" s="187"/>
      <c r="BR217" s="187"/>
      <c r="BS217" s="187"/>
      <c r="BT217" s="189"/>
    </row>
    <row r="218" spans="1:72" s="188" customFormat="1" ht="60.75" customHeight="1">
      <c r="A218" s="176"/>
      <c r="B218" s="176" t="s">
        <v>5</v>
      </c>
      <c r="C218" s="379" t="s">
        <v>1172</v>
      </c>
      <c r="D218" s="530" t="s">
        <v>1146</v>
      </c>
      <c r="E218" s="191" t="s">
        <v>1510</v>
      </c>
      <c r="F218" s="184">
        <v>3</v>
      </c>
      <c r="G218" s="458">
        <v>811803032507</v>
      </c>
      <c r="H218" s="458"/>
      <c r="I218" s="173" t="s">
        <v>240</v>
      </c>
      <c r="J218" s="178">
        <v>14.5</v>
      </c>
      <c r="K218" s="178">
        <v>3.25</v>
      </c>
      <c r="L218" s="178">
        <v>11</v>
      </c>
      <c r="M218" s="185">
        <f t="shared" si="46"/>
        <v>0.29998553240740738</v>
      </c>
      <c r="N218" s="178">
        <v>1.75</v>
      </c>
      <c r="O218" s="178">
        <v>14.75</v>
      </c>
      <c r="P218" s="178">
        <v>9.9</v>
      </c>
      <c r="Q218" s="178">
        <v>11.5</v>
      </c>
      <c r="R218" s="185">
        <f t="shared" si="48"/>
        <v>0.97180989583333344</v>
      </c>
      <c r="S218" s="178">
        <f t="shared" si="47"/>
        <v>6.25</v>
      </c>
      <c r="T218" s="179" t="s">
        <v>1281</v>
      </c>
      <c r="U218" s="180" t="s">
        <v>197</v>
      </c>
      <c r="V218" s="181" t="s">
        <v>198</v>
      </c>
      <c r="W218" s="181">
        <v>0</v>
      </c>
      <c r="X218" s="173">
        <v>0</v>
      </c>
      <c r="Y218" s="182" t="e">
        <f>(ROUND((#REF!/R218),0))*F218</f>
        <v>#REF!</v>
      </c>
      <c r="Z218" s="182" t="e">
        <f>(ROUND(#REF!/R218,0))*F218</f>
        <v>#REF!</v>
      </c>
      <c r="AA218" s="182" t="e">
        <f>(ROUND(#REF!/R218,0))*F218</f>
        <v>#REF!</v>
      </c>
      <c r="AB218" s="182" t="e">
        <f>(ROUND(#REF!/R218,0))*F218</f>
        <v>#REF!</v>
      </c>
      <c r="AC218" s="192"/>
      <c r="AD218" s="192"/>
      <c r="AE218" s="182"/>
      <c r="AF218" s="182"/>
      <c r="AG218" s="186">
        <v>0</v>
      </c>
      <c r="AH218" s="174" t="s">
        <v>416</v>
      </c>
      <c r="AI218" s="380">
        <v>0</v>
      </c>
      <c r="AJ218" s="180" t="s">
        <v>200</v>
      </c>
      <c r="AK218" s="183">
        <v>48</v>
      </c>
      <c r="AL218" s="183">
        <v>125</v>
      </c>
      <c r="AM218" s="459">
        <v>1</v>
      </c>
      <c r="AN218" s="283">
        <f t="shared" si="42"/>
        <v>14.75</v>
      </c>
      <c r="AO218" s="283">
        <f t="shared" si="50"/>
        <v>3.5</v>
      </c>
      <c r="AP218" s="283">
        <f t="shared" si="50"/>
        <v>11.25</v>
      </c>
      <c r="AQ218" s="185">
        <f t="shared" si="49"/>
        <v>0.33610026041666669</v>
      </c>
      <c r="AR218" s="283">
        <f t="shared" si="44"/>
        <v>1.8375000000000001</v>
      </c>
      <c r="AS218" s="180" t="s">
        <v>201</v>
      </c>
      <c r="AT218" s="183">
        <v>2</v>
      </c>
      <c r="AU218" s="177" t="s">
        <v>234</v>
      </c>
      <c r="AV218" s="180" t="s">
        <v>207</v>
      </c>
      <c r="AW218" s="180"/>
      <c r="AX218" s="298" t="s">
        <v>1408</v>
      </c>
      <c r="AY218" s="469"/>
      <c r="AZ218" s="469"/>
      <c r="BA218" s="187"/>
      <c r="BB218" s="187"/>
      <c r="BC218" s="187"/>
      <c r="BD218" s="187"/>
      <c r="BE218" s="187"/>
      <c r="BF218" s="187"/>
      <c r="BG218" s="187"/>
      <c r="BH218" s="187"/>
      <c r="BI218" s="187"/>
      <c r="BJ218" s="187"/>
      <c r="BK218" s="193"/>
      <c r="BL218" s="194"/>
      <c r="BM218" s="195"/>
      <c r="BN218" s="187"/>
      <c r="BO218" s="187"/>
      <c r="BP218" s="187"/>
      <c r="BQ218" s="187"/>
      <c r="BR218" s="187"/>
      <c r="BS218" s="187"/>
      <c r="BT218" s="189"/>
    </row>
    <row r="219" spans="1:72" s="188" customFormat="1" ht="60.75" customHeight="1">
      <c r="A219" s="176"/>
      <c r="B219" s="176" t="s">
        <v>5</v>
      </c>
      <c r="C219" s="379" t="s">
        <v>1163</v>
      </c>
      <c r="D219" s="530" t="s">
        <v>1511</v>
      </c>
      <c r="E219" s="191" t="s">
        <v>1512</v>
      </c>
      <c r="F219" s="184">
        <v>3</v>
      </c>
      <c r="G219" s="458">
        <v>811803032514</v>
      </c>
      <c r="H219" s="458"/>
      <c r="I219" s="173" t="s">
        <v>240</v>
      </c>
      <c r="J219" s="178">
        <v>14.25</v>
      </c>
      <c r="K219" s="178">
        <v>3.25</v>
      </c>
      <c r="L219" s="178">
        <v>10.5</v>
      </c>
      <c r="M219" s="185">
        <f t="shared" si="46"/>
        <v>0.28141276041666669</v>
      </c>
      <c r="N219" s="178">
        <v>1.5</v>
      </c>
      <c r="O219" s="178">
        <v>14.75</v>
      </c>
      <c r="P219" s="178">
        <v>9.9</v>
      </c>
      <c r="Q219" s="178">
        <v>11.5</v>
      </c>
      <c r="R219" s="185">
        <f t="shared" si="48"/>
        <v>0.97180989583333344</v>
      </c>
      <c r="S219" s="178">
        <f t="shared" si="47"/>
        <v>5.5</v>
      </c>
      <c r="T219" s="179" t="s">
        <v>1281</v>
      </c>
      <c r="U219" s="180" t="s">
        <v>197</v>
      </c>
      <c r="V219" s="181" t="s">
        <v>198</v>
      </c>
      <c r="W219" s="181">
        <v>0</v>
      </c>
      <c r="X219" s="173">
        <v>0</v>
      </c>
      <c r="Y219" s="182" t="e">
        <f>(ROUND((#REF!/R219),0))*F219</f>
        <v>#REF!</v>
      </c>
      <c r="Z219" s="182" t="e">
        <f>(ROUND(#REF!/R219,0))*F219</f>
        <v>#REF!</v>
      </c>
      <c r="AA219" s="182" t="e">
        <f>(ROUND(#REF!/R219,0))*F219</f>
        <v>#REF!</v>
      </c>
      <c r="AB219" s="182" t="e">
        <f>(ROUND(#REF!/R219,0))*F219</f>
        <v>#REF!</v>
      </c>
      <c r="AC219" s="192"/>
      <c r="AD219" s="192"/>
      <c r="AE219" s="182"/>
      <c r="AF219" s="182"/>
      <c r="AG219" s="186">
        <v>0</v>
      </c>
      <c r="AH219" s="174" t="s">
        <v>416</v>
      </c>
      <c r="AI219" s="380">
        <v>0</v>
      </c>
      <c r="AJ219" s="180" t="s">
        <v>200</v>
      </c>
      <c r="AK219" s="183">
        <v>48</v>
      </c>
      <c r="AL219" s="183">
        <v>125</v>
      </c>
      <c r="AM219" s="459">
        <v>1</v>
      </c>
      <c r="AN219" s="283">
        <f t="shared" si="42"/>
        <v>14.5</v>
      </c>
      <c r="AO219" s="283">
        <f t="shared" si="50"/>
        <v>3.5</v>
      </c>
      <c r="AP219" s="283">
        <f t="shared" si="50"/>
        <v>10.75</v>
      </c>
      <c r="AQ219" s="185">
        <f t="shared" si="49"/>
        <v>0.31571903935185186</v>
      </c>
      <c r="AR219" s="283">
        <f t="shared" si="44"/>
        <v>1.5750000000000002</v>
      </c>
      <c r="AS219" s="180" t="s">
        <v>207</v>
      </c>
      <c r="AT219" s="183"/>
      <c r="AU219" s="177"/>
      <c r="AV219" s="180" t="s">
        <v>207</v>
      </c>
      <c r="AW219" s="185" t="s">
        <v>1369</v>
      </c>
      <c r="AX219" s="185" t="s">
        <v>1369</v>
      </c>
      <c r="AY219" s="469"/>
      <c r="AZ219" s="469"/>
      <c r="BA219" s="187"/>
      <c r="BB219" s="187"/>
      <c r="BC219" s="187"/>
      <c r="BD219" s="187"/>
      <c r="BE219" s="187"/>
      <c r="BF219" s="187"/>
      <c r="BG219" s="187"/>
      <c r="BH219" s="187"/>
      <c r="BI219" s="187"/>
      <c r="BJ219" s="187"/>
      <c r="BK219" s="193"/>
      <c r="BL219" s="194"/>
      <c r="BM219" s="195"/>
      <c r="BN219" s="187"/>
      <c r="BO219" s="187"/>
      <c r="BP219" s="187"/>
      <c r="BQ219" s="187"/>
      <c r="BR219" s="187"/>
      <c r="BS219" s="187"/>
      <c r="BT219" s="189"/>
    </row>
    <row r="220" spans="1:72" s="188" customFormat="1" ht="60.75" customHeight="1">
      <c r="A220" s="176"/>
      <c r="B220" s="176" t="s">
        <v>5</v>
      </c>
      <c r="C220" s="379" t="s">
        <v>1172</v>
      </c>
      <c r="D220" s="530" t="s">
        <v>1152</v>
      </c>
      <c r="E220" s="191" t="s">
        <v>1513</v>
      </c>
      <c r="F220" s="184">
        <v>3</v>
      </c>
      <c r="G220" s="458">
        <v>811803032521</v>
      </c>
      <c r="H220" s="458"/>
      <c r="I220" s="173" t="s">
        <v>240</v>
      </c>
      <c r="J220" s="178">
        <v>13.5</v>
      </c>
      <c r="K220" s="178">
        <v>3.25</v>
      </c>
      <c r="L220" s="178">
        <v>10.5</v>
      </c>
      <c r="M220" s="185">
        <f t="shared" si="46"/>
        <v>0.2666015625</v>
      </c>
      <c r="N220" s="178">
        <v>1.7</v>
      </c>
      <c r="O220" s="178">
        <v>13.88</v>
      </c>
      <c r="P220" s="178">
        <v>10.07</v>
      </c>
      <c r="Q220" s="178">
        <v>11.13</v>
      </c>
      <c r="R220" s="185">
        <f t="shared" si="48"/>
        <v>0.90026499305555574</v>
      </c>
      <c r="S220" s="178">
        <f t="shared" si="47"/>
        <v>6.1</v>
      </c>
      <c r="T220" s="179" t="s">
        <v>1281</v>
      </c>
      <c r="U220" s="180" t="s">
        <v>197</v>
      </c>
      <c r="V220" s="181" t="s">
        <v>198</v>
      </c>
      <c r="W220" s="181">
        <v>0</v>
      </c>
      <c r="X220" s="173">
        <v>0</v>
      </c>
      <c r="Y220" s="182" t="e">
        <f>(ROUND((#REF!/R220),0))*F220</f>
        <v>#REF!</v>
      </c>
      <c r="Z220" s="182" t="e">
        <f>(ROUND(#REF!/R220,0))*F220</f>
        <v>#REF!</v>
      </c>
      <c r="AA220" s="182" t="e">
        <f>(ROUND(#REF!/R220,0))*F220</f>
        <v>#REF!</v>
      </c>
      <c r="AB220" s="182" t="e">
        <f>(ROUND(#REF!/R220,0))*F220</f>
        <v>#REF!</v>
      </c>
      <c r="AC220" s="192"/>
      <c r="AD220" s="192"/>
      <c r="AE220" s="182"/>
      <c r="AF220" s="182"/>
      <c r="AG220" s="186">
        <v>0</v>
      </c>
      <c r="AH220" s="174" t="s">
        <v>416</v>
      </c>
      <c r="AI220" s="380">
        <v>0</v>
      </c>
      <c r="AJ220" s="180" t="s">
        <v>200</v>
      </c>
      <c r="AK220" s="183">
        <v>48</v>
      </c>
      <c r="AL220" s="183">
        <v>125</v>
      </c>
      <c r="AM220" s="459">
        <v>1</v>
      </c>
      <c r="AN220" s="283">
        <f t="shared" si="42"/>
        <v>13.75</v>
      </c>
      <c r="AO220" s="283">
        <f t="shared" si="50"/>
        <v>3.5</v>
      </c>
      <c r="AP220" s="283">
        <f t="shared" si="50"/>
        <v>10.75</v>
      </c>
      <c r="AQ220" s="185">
        <f t="shared" si="49"/>
        <v>0.29938874421296297</v>
      </c>
      <c r="AR220" s="283">
        <f t="shared" si="44"/>
        <v>1.7849999999999999</v>
      </c>
      <c r="AS220" s="180" t="s">
        <v>201</v>
      </c>
      <c r="AT220" s="183">
        <v>4</v>
      </c>
      <c r="AU220" s="177" t="s">
        <v>234</v>
      </c>
      <c r="AV220" s="180" t="s">
        <v>207</v>
      </c>
      <c r="AW220" s="180"/>
      <c r="AX220" s="298" t="s">
        <v>1514</v>
      </c>
      <c r="AY220" s="469"/>
      <c r="AZ220" s="469"/>
      <c r="BA220" s="187"/>
      <c r="BB220" s="187"/>
      <c r="BC220" s="187"/>
      <c r="BD220" s="187"/>
      <c r="BE220" s="187"/>
      <c r="BF220" s="187"/>
      <c r="BG220" s="187"/>
      <c r="BH220" s="187"/>
      <c r="BI220" s="187"/>
      <c r="BJ220" s="187"/>
      <c r="BK220" s="193"/>
      <c r="BL220" s="194"/>
      <c r="BM220" s="195"/>
      <c r="BN220" s="187"/>
      <c r="BO220" s="187"/>
      <c r="BP220" s="187"/>
      <c r="BQ220" s="187"/>
      <c r="BR220" s="187"/>
      <c r="BS220" s="187"/>
      <c r="BT220" s="189"/>
    </row>
    <row r="221" spans="1:72" s="188" customFormat="1" ht="60.75" customHeight="1">
      <c r="A221" s="176"/>
      <c r="B221" s="176" t="s">
        <v>5</v>
      </c>
      <c r="C221" s="379" t="s">
        <v>1163</v>
      </c>
      <c r="D221" s="530" t="s">
        <v>1515</v>
      </c>
      <c r="E221" s="191" t="s">
        <v>1516</v>
      </c>
      <c r="F221" s="184">
        <v>3</v>
      </c>
      <c r="G221" s="458">
        <v>811803032538</v>
      </c>
      <c r="H221" s="458"/>
      <c r="I221" s="173" t="s">
        <v>240</v>
      </c>
      <c r="J221" s="178">
        <v>16.5</v>
      </c>
      <c r="K221" s="178">
        <v>3.5</v>
      </c>
      <c r="L221" s="178">
        <v>13</v>
      </c>
      <c r="M221" s="185">
        <f t="shared" si="46"/>
        <v>0.43446180555555558</v>
      </c>
      <c r="N221" s="178">
        <v>1.5</v>
      </c>
      <c r="O221" s="178">
        <v>17</v>
      </c>
      <c r="P221" s="178">
        <v>11</v>
      </c>
      <c r="Q221" s="178">
        <v>14</v>
      </c>
      <c r="R221" s="185">
        <f t="shared" si="48"/>
        <v>1.5150462962962963</v>
      </c>
      <c r="S221" s="178">
        <f t="shared" si="47"/>
        <v>5.5</v>
      </c>
      <c r="T221" s="179" t="s">
        <v>1281</v>
      </c>
      <c r="U221" s="180" t="s">
        <v>197</v>
      </c>
      <c r="V221" s="181" t="s">
        <v>198</v>
      </c>
      <c r="W221" s="181">
        <v>0</v>
      </c>
      <c r="X221" s="173">
        <v>0</v>
      </c>
      <c r="Y221" s="182" t="e">
        <f>(ROUND((#REF!/R221),0))*F221</f>
        <v>#REF!</v>
      </c>
      <c r="Z221" s="182" t="e">
        <f>(ROUND(#REF!/R221,0))*F221</f>
        <v>#REF!</v>
      </c>
      <c r="AA221" s="182" t="e">
        <f>(ROUND(#REF!/R221,0))*F221</f>
        <v>#REF!</v>
      </c>
      <c r="AB221" s="182" t="e">
        <f>(ROUND(#REF!/R221,0))*F221</f>
        <v>#REF!</v>
      </c>
      <c r="AC221" s="192"/>
      <c r="AD221" s="192"/>
      <c r="AE221" s="182"/>
      <c r="AF221" s="182"/>
      <c r="AG221" s="186">
        <v>0</v>
      </c>
      <c r="AH221" s="174" t="s">
        <v>416</v>
      </c>
      <c r="AI221" s="380">
        <v>0</v>
      </c>
      <c r="AJ221" s="180" t="s">
        <v>200</v>
      </c>
      <c r="AK221" s="183">
        <v>48</v>
      </c>
      <c r="AL221" s="183">
        <v>125</v>
      </c>
      <c r="AM221" s="459">
        <v>1</v>
      </c>
      <c r="AN221" s="283">
        <f t="shared" si="42"/>
        <v>16.75</v>
      </c>
      <c r="AO221" s="283">
        <f t="shared" si="50"/>
        <v>3.75</v>
      </c>
      <c r="AP221" s="283">
        <f t="shared" si="50"/>
        <v>13.25</v>
      </c>
      <c r="AQ221" s="185">
        <f t="shared" si="49"/>
        <v>0.48163519965277779</v>
      </c>
      <c r="AR221" s="283">
        <f t="shared" si="44"/>
        <v>1.5750000000000002</v>
      </c>
      <c r="AS221" s="180" t="s">
        <v>207</v>
      </c>
      <c r="AT221" s="183"/>
      <c r="AU221" s="177"/>
      <c r="AV221" s="180" t="s">
        <v>207</v>
      </c>
      <c r="AW221" s="185" t="s">
        <v>1369</v>
      </c>
      <c r="AX221" s="185" t="s">
        <v>1369</v>
      </c>
      <c r="AY221" s="469"/>
      <c r="AZ221" s="469"/>
      <c r="BA221" s="187"/>
      <c r="BB221" s="187"/>
      <c r="BC221" s="187"/>
      <c r="BD221" s="187"/>
      <c r="BE221" s="187"/>
      <c r="BF221" s="187"/>
      <c r="BG221" s="187"/>
      <c r="BH221" s="187"/>
      <c r="BI221" s="187"/>
      <c r="BJ221" s="187"/>
      <c r="BK221" s="193"/>
      <c r="BL221" s="194"/>
      <c r="BM221" s="195"/>
      <c r="BN221" s="187"/>
      <c r="BO221" s="187"/>
      <c r="BP221" s="187"/>
      <c r="BQ221" s="187"/>
      <c r="BR221" s="187"/>
      <c r="BS221" s="187"/>
      <c r="BT221" s="189"/>
    </row>
    <row r="222" spans="1:72" s="188" customFormat="1" ht="60.75" customHeight="1">
      <c r="A222" s="176"/>
      <c r="B222" s="176" t="s">
        <v>5</v>
      </c>
      <c r="C222" s="379" t="s">
        <v>1172</v>
      </c>
      <c r="D222" s="530" t="s">
        <v>1148</v>
      </c>
      <c r="E222" s="191" t="s">
        <v>1517</v>
      </c>
      <c r="F222" s="184">
        <v>6</v>
      </c>
      <c r="G222" s="458">
        <v>811803032545</v>
      </c>
      <c r="H222" s="458"/>
      <c r="I222" s="173" t="s">
        <v>240</v>
      </c>
      <c r="J222" s="178">
        <v>15.5</v>
      </c>
      <c r="K222" s="178">
        <v>3.75</v>
      </c>
      <c r="L222" s="178">
        <v>11.75</v>
      </c>
      <c r="M222" s="185">
        <f t="shared" si="46"/>
        <v>0.3952365451388889</v>
      </c>
      <c r="N222" s="178">
        <v>1.75</v>
      </c>
      <c r="O222" s="178">
        <v>15.5</v>
      </c>
      <c r="P222" s="178">
        <v>10.25</v>
      </c>
      <c r="Q222" s="178">
        <v>13</v>
      </c>
      <c r="R222" s="185">
        <f t="shared" si="48"/>
        <v>1.195240162037037</v>
      </c>
      <c r="S222" s="178">
        <f t="shared" si="47"/>
        <v>11.5</v>
      </c>
      <c r="T222" s="179" t="s">
        <v>1281</v>
      </c>
      <c r="U222" s="180" t="s">
        <v>197</v>
      </c>
      <c r="V222" s="181" t="s">
        <v>198</v>
      </c>
      <c r="W222" s="181">
        <v>0</v>
      </c>
      <c r="X222" s="173">
        <v>0</v>
      </c>
      <c r="Y222" s="182" t="e">
        <f>(ROUND((#REF!/R222),0))*F222</f>
        <v>#REF!</v>
      </c>
      <c r="Z222" s="182" t="e">
        <f>(ROUND(#REF!/R222,0))*F222</f>
        <v>#REF!</v>
      </c>
      <c r="AA222" s="182" t="e">
        <f>(ROUND(#REF!/R222,0))*F222</f>
        <v>#REF!</v>
      </c>
      <c r="AB222" s="182" t="e">
        <f>(ROUND(#REF!/R222,0))*F222</f>
        <v>#REF!</v>
      </c>
      <c r="AC222" s="192"/>
      <c r="AD222" s="192"/>
      <c r="AE222" s="182"/>
      <c r="AF222" s="182"/>
      <c r="AG222" s="186">
        <v>0</v>
      </c>
      <c r="AH222" s="174" t="s">
        <v>416</v>
      </c>
      <c r="AI222" s="380">
        <v>0</v>
      </c>
      <c r="AJ222" s="180" t="s">
        <v>200</v>
      </c>
      <c r="AK222" s="183">
        <v>48</v>
      </c>
      <c r="AL222" s="183">
        <v>125</v>
      </c>
      <c r="AM222" s="459">
        <v>1</v>
      </c>
      <c r="AN222" s="283">
        <f t="shared" si="42"/>
        <v>15.75</v>
      </c>
      <c r="AO222" s="283">
        <f t="shared" si="50"/>
        <v>4</v>
      </c>
      <c r="AP222" s="283">
        <f t="shared" si="50"/>
        <v>12</v>
      </c>
      <c r="AQ222" s="185">
        <f t="shared" si="49"/>
        <v>0.4375</v>
      </c>
      <c r="AR222" s="283">
        <f t="shared" si="44"/>
        <v>1.8375000000000001</v>
      </c>
      <c r="AS222" s="180" t="s">
        <v>201</v>
      </c>
      <c r="AT222" s="183">
        <v>2</v>
      </c>
      <c r="AU222" s="177" t="s">
        <v>234</v>
      </c>
      <c r="AV222" s="180" t="s">
        <v>207</v>
      </c>
      <c r="AW222" s="180"/>
      <c r="AX222" s="298" t="s">
        <v>1518</v>
      </c>
      <c r="AY222" s="469"/>
      <c r="AZ222" s="469"/>
      <c r="BA222" s="187"/>
      <c r="BB222" s="187"/>
      <c r="BC222" s="187"/>
      <c r="BD222" s="187"/>
      <c r="BE222" s="187"/>
      <c r="BF222" s="187"/>
      <c r="BG222" s="187"/>
      <c r="BH222" s="187"/>
      <c r="BI222" s="187"/>
      <c r="BJ222" s="187"/>
      <c r="BK222" s="193"/>
      <c r="BL222" s="194"/>
      <c r="BM222" s="195"/>
      <c r="BN222" s="187"/>
      <c r="BO222" s="187"/>
      <c r="BP222" s="187"/>
      <c r="BQ222" s="187"/>
      <c r="BR222" s="187"/>
      <c r="BS222" s="187"/>
      <c r="BT222" s="189"/>
    </row>
    <row r="223" spans="1:72" s="188" customFormat="1" ht="60.75" customHeight="1">
      <c r="A223" s="176"/>
      <c r="B223" s="176" t="s">
        <v>5</v>
      </c>
      <c r="C223" s="379" t="s">
        <v>1519</v>
      </c>
      <c r="D223" s="530" t="s">
        <v>1031</v>
      </c>
      <c r="E223" s="191" t="s">
        <v>1032</v>
      </c>
      <c r="F223" s="184">
        <v>4</v>
      </c>
      <c r="G223" s="458">
        <v>811803032552</v>
      </c>
      <c r="H223" s="458"/>
      <c r="I223" s="173" t="s">
        <v>240</v>
      </c>
      <c r="J223" s="283">
        <v>20</v>
      </c>
      <c r="K223" s="283">
        <v>4</v>
      </c>
      <c r="L223" s="283">
        <v>14</v>
      </c>
      <c r="M223" s="185">
        <f t="shared" si="46"/>
        <v>0.64814814814814814</v>
      </c>
      <c r="N223" s="283">
        <v>4</v>
      </c>
      <c r="O223" s="178">
        <v>20.5</v>
      </c>
      <c r="P223" s="178">
        <v>12.5</v>
      </c>
      <c r="Q223" s="178">
        <v>15</v>
      </c>
      <c r="R223" s="185">
        <f t="shared" si="48"/>
        <v>2.2243923611111112</v>
      </c>
      <c r="S223" s="178">
        <f t="shared" si="47"/>
        <v>17</v>
      </c>
      <c r="T223" s="179" t="s">
        <v>1281</v>
      </c>
      <c r="U223" s="180" t="s">
        <v>197</v>
      </c>
      <c r="V223" s="181" t="s">
        <v>198</v>
      </c>
      <c r="W223" s="181">
        <v>0</v>
      </c>
      <c r="X223" s="173">
        <v>0</v>
      </c>
      <c r="Y223" s="182" t="e">
        <f>(ROUND((#REF!/R223),0))*F223</f>
        <v>#REF!</v>
      </c>
      <c r="Z223" s="182" t="e">
        <f>(ROUND(#REF!/R223,0))*F223</f>
        <v>#REF!</v>
      </c>
      <c r="AA223" s="182" t="e">
        <f>(ROUND(#REF!/R223,0))*F223</f>
        <v>#REF!</v>
      </c>
      <c r="AB223" s="182" t="e">
        <f>(ROUND(#REF!/R223,0))*F223</f>
        <v>#REF!</v>
      </c>
      <c r="AC223" s="192"/>
      <c r="AD223" s="192"/>
      <c r="AE223" s="182"/>
      <c r="AF223" s="182"/>
      <c r="AG223" s="186">
        <v>0</v>
      </c>
      <c r="AH223" s="174" t="s">
        <v>416</v>
      </c>
      <c r="AI223" s="380">
        <v>0</v>
      </c>
      <c r="AJ223" s="180" t="s">
        <v>200</v>
      </c>
      <c r="AK223" s="183">
        <v>48</v>
      </c>
      <c r="AL223" s="183">
        <v>125</v>
      </c>
      <c r="AM223" s="459">
        <v>1</v>
      </c>
      <c r="AN223" s="283">
        <f t="shared" si="42"/>
        <v>20.25</v>
      </c>
      <c r="AO223" s="283">
        <f t="shared" si="50"/>
        <v>4.25</v>
      </c>
      <c r="AP223" s="283">
        <f t="shared" si="50"/>
        <v>14.25</v>
      </c>
      <c r="AQ223" s="185">
        <f t="shared" si="49"/>
        <v>0.709716796875</v>
      </c>
      <c r="AR223" s="283">
        <f t="shared" si="44"/>
        <v>4.2</v>
      </c>
      <c r="AS223" s="180" t="s">
        <v>201</v>
      </c>
      <c r="AT223" s="183">
        <v>3</v>
      </c>
      <c r="AU223" s="177" t="s">
        <v>234</v>
      </c>
      <c r="AV223" s="180" t="s">
        <v>207</v>
      </c>
      <c r="AW223" s="180"/>
      <c r="AX223" s="298" t="s">
        <v>1520</v>
      </c>
      <c r="AY223" s="469"/>
      <c r="AZ223" s="469"/>
      <c r="BA223" s="187"/>
      <c r="BB223" s="187"/>
      <c r="BC223" s="187"/>
      <c r="BD223" s="187"/>
      <c r="BE223" s="187"/>
      <c r="BF223" s="187"/>
      <c r="BG223" s="187"/>
      <c r="BH223" s="187"/>
      <c r="BI223" s="187"/>
      <c r="BJ223" s="187"/>
      <c r="BK223" s="193"/>
      <c r="BL223" s="194"/>
      <c r="BM223" s="195"/>
      <c r="BN223" s="187"/>
      <c r="BO223" s="187"/>
      <c r="BP223" s="187"/>
      <c r="BQ223" s="187"/>
      <c r="BR223" s="187"/>
      <c r="BS223" s="187"/>
      <c r="BT223" s="189"/>
    </row>
    <row r="224" spans="1:72" s="188" customFormat="1" ht="60.75" customHeight="1">
      <c r="A224" s="176"/>
      <c r="B224" s="176" t="s">
        <v>5</v>
      </c>
      <c r="C224" s="379" t="s">
        <v>1172</v>
      </c>
      <c r="D224" s="500" t="s">
        <v>1144</v>
      </c>
      <c r="E224" s="191" t="s">
        <v>1521</v>
      </c>
      <c r="F224" s="184">
        <v>3</v>
      </c>
      <c r="G224" s="458">
        <v>811803032576</v>
      </c>
      <c r="H224" s="458"/>
      <c r="I224" s="173" t="s">
        <v>240</v>
      </c>
      <c r="J224" s="178">
        <v>15.75</v>
      </c>
      <c r="K224" s="178">
        <v>2.75</v>
      </c>
      <c r="L224" s="178">
        <v>13</v>
      </c>
      <c r="M224" s="185">
        <f t="shared" si="46"/>
        <v>0.32584635416666669</v>
      </c>
      <c r="N224" s="178">
        <v>2.5499999999999998</v>
      </c>
      <c r="O224" s="178">
        <v>16</v>
      </c>
      <c r="P224" s="178">
        <v>8</v>
      </c>
      <c r="Q224" s="178">
        <v>13</v>
      </c>
      <c r="R224" s="185">
        <f t="shared" si="48"/>
        <v>0.96296296296296291</v>
      </c>
      <c r="S224" s="178">
        <f t="shared" si="47"/>
        <v>8.6499999999999986</v>
      </c>
      <c r="T224" s="179" t="s">
        <v>1281</v>
      </c>
      <c r="U224" s="180" t="s">
        <v>197</v>
      </c>
      <c r="V224" s="181" t="s">
        <v>198</v>
      </c>
      <c r="W224" s="181">
        <v>0</v>
      </c>
      <c r="X224" s="173">
        <v>0</v>
      </c>
      <c r="Y224" s="182" t="e">
        <f>(ROUND((#REF!/R224),0))*F224</f>
        <v>#REF!</v>
      </c>
      <c r="Z224" s="182" t="e">
        <f>(ROUND(#REF!/R224,0))*F224</f>
        <v>#REF!</v>
      </c>
      <c r="AA224" s="182" t="e">
        <f>(ROUND(#REF!/R224,0))*F224</f>
        <v>#REF!</v>
      </c>
      <c r="AB224" s="182" t="e">
        <f>(ROUND(#REF!/R224,0))*F224</f>
        <v>#REF!</v>
      </c>
      <c r="AC224" s="192"/>
      <c r="AD224" s="192"/>
      <c r="AE224" s="182"/>
      <c r="AF224" s="182"/>
      <c r="AG224" s="186">
        <v>0</v>
      </c>
      <c r="AH224" s="174" t="s">
        <v>416</v>
      </c>
      <c r="AI224" s="380">
        <v>0</v>
      </c>
      <c r="AJ224" s="180" t="s">
        <v>200</v>
      </c>
      <c r="AK224" s="183">
        <v>48</v>
      </c>
      <c r="AL224" s="183">
        <v>125</v>
      </c>
      <c r="AM224" s="459">
        <v>1</v>
      </c>
      <c r="AN224" s="283">
        <f t="shared" si="42"/>
        <v>16</v>
      </c>
      <c r="AO224" s="283">
        <f t="shared" si="50"/>
        <v>3</v>
      </c>
      <c r="AP224" s="283">
        <f t="shared" si="50"/>
        <v>13.25</v>
      </c>
      <c r="AQ224" s="185">
        <f t="shared" si="49"/>
        <v>0.36805555555555558</v>
      </c>
      <c r="AR224" s="283">
        <f t="shared" si="44"/>
        <v>2.6774999999999998</v>
      </c>
      <c r="AS224" s="180" t="s">
        <v>201</v>
      </c>
      <c r="AT224" s="183">
        <v>7</v>
      </c>
      <c r="AU224" s="177" t="s">
        <v>234</v>
      </c>
      <c r="AV224" s="180" t="s">
        <v>207</v>
      </c>
      <c r="AW224" s="180"/>
      <c r="AX224" s="298" t="s">
        <v>1407</v>
      </c>
      <c r="AY224" s="469"/>
      <c r="AZ224" s="469"/>
      <c r="BA224" s="187"/>
      <c r="BB224" s="187"/>
      <c r="BC224" s="187"/>
      <c r="BD224" s="187"/>
      <c r="BE224" s="187"/>
      <c r="BF224" s="187"/>
      <c r="BG224" s="187"/>
      <c r="BH224" s="187"/>
      <c r="BI224" s="187"/>
      <c r="BJ224" s="187"/>
      <c r="BK224" s="193"/>
      <c r="BL224" s="194"/>
      <c r="BM224" s="195"/>
      <c r="BN224" s="187"/>
      <c r="BO224" s="187"/>
      <c r="BP224" s="187"/>
      <c r="BQ224" s="187"/>
      <c r="BR224" s="187"/>
      <c r="BS224" s="187"/>
      <c r="BT224" s="189"/>
    </row>
    <row r="225" spans="1:73" s="188" customFormat="1" ht="60.75" customHeight="1">
      <c r="A225" s="176"/>
      <c r="B225" s="176" t="s">
        <v>5</v>
      </c>
      <c r="C225" s="379" t="s">
        <v>912</v>
      </c>
      <c r="D225" s="457" t="s">
        <v>983</v>
      </c>
      <c r="E225" s="191" t="s">
        <v>910</v>
      </c>
      <c r="F225" s="184">
        <v>4</v>
      </c>
      <c r="G225" s="175">
        <v>811803031111</v>
      </c>
      <c r="H225" s="175"/>
      <c r="I225" s="173" t="s">
        <v>218</v>
      </c>
      <c r="J225" s="178">
        <v>15.5</v>
      </c>
      <c r="K225" s="178">
        <v>3.75</v>
      </c>
      <c r="L225" s="178">
        <v>12</v>
      </c>
      <c r="M225" s="185">
        <f t="shared" si="46"/>
        <v>0.40364583333333331</v>
      </c>
      <c r="N225" s="178">
        <v>2.5</v>
      </c>
      <c r="O225" s="178">
        <v>15.75</v>
      </c>
      <c r="P225" s="178">
        <v>15.25</v>
      </c>
      <c r="Q225" s="178">
        <v>12.25</v>
      </c>
      <c r="R225" s="185">
        <f t="shared" si="48"/>
        <v>1.7027180989583333</v>
      </c>
      <c r="S225" s="178">
        <f t="shared" si="47"/>
        <v>11</v>
      </c>
      <c r="T225" s="179"/>
      <c r="U225" s="180" t="s">
        <v>197</v>
      </c>
      <c r="V225" s="181" t="s">
        <v>198</v>
      </c>
      <c r="W225" s="181">
        <v>0</v>
      </c>
      <c r="X225" s="173">
        <v>0</v>
      </c>
      <c r="Y225" s="182" t="e">
        <f>(ROUND((#REF!/R225),0))*F225</f>
        <v>#REF!</v>
      </c>
      <c r="Z225" s="182" t="e">
        <f>(ROUND(#REF!/R225,0))*F225</f>
        <v>#REF!</v>
      </c>
      <c r="AA225" s="182" t="e">
        <f>(ROUND(#REF!/R225,0))*F225</f>
        <v>#REF!</v>
      </c>
      <c r="AB225" s="182" t="e">
        <f>(ROUND(#REF!/R225,0))*F225</f>
        <v>#REF!</v>
      </c>
      <c r="AC225" s="192"/>
      <c r="AD225" s="192"/>
      <c r="AE225" s="182"/>
      <c r="AF225" s="182"/>
      <c r="AG225" s="186">
        <v>0</v>
      </c>
      <c r="AH225" s="174" t="s">
        <v>416</v>
      </c>
      <c r="AI225" s="380">
        <v>0</v>
      </c>
      <c r="AJ225" s="180" t="s">
        <v>200</v>
      </c>
      <c r="AK225" s="183">
        <v>48</v>
      </c>
      <c r="AL225" s="183">
        <v>125</v>
      </c>
      <c r="AM225" s="459">
        <v>1</v>
      </c>
      <c r="AN225" s="283">
        <f t="shared" si="42"/>
        <v>15.75</v>
      </c>
      <c r="AO225" s="283">
        <f t="shared" si="50"/>
        <v>4</v>
      </c>
      <c r="AP225" s="283">
        <f t="shared" si="50"/>
        <v>12.25</v>
      </c>
      <c r="AQ225" s="185">
        <f t="shared" si="49"/>
        <v>0.44661458333333331</v>
      </c>
      <c r="AR225" s="283">
        <f t="shared" si="44"/>
        <v>2.625</v>
      </c>
      <c r="AS225" s="180" t="s">
        <v>207</v>
      </c>
      <c r="AT225" s="183"/>
      <c r="AU225" s="177"/>
      <c r="AV225" s="180" t="s">
        <v>207</v>
      </c>
      <c r="AW225" s="185" t="s">
        <v>1369</v>
      </c>
      <c r="AX225" s="185" t="s">
        <v>1369</v>
      </c>
      <c r="AY225" s="469"/>
      <c r="AZ225" s="469"/>
      <c r="BA225" s="187"/>
      <c r="BB225" s="187"/>
      <c r="BC225" s="187"/>
      <c r="BD225" s="187"/>
      <c r="BE225" s="187"/>
      <c r="BF225" s="187"/>
      <c r="BG225" s="187"/>
      <c r="BH225" s="187"/>
      <c r="BI225" s="187"/>
      <c r="BJ225" s="187"/>
      <c r="BK225" s="193"/>
      <c r="BL225" s="194"/>
      <c r="BM225" s="195"/>
      <c r="BN225" s="187"/>
      <c r="BO225" s="187"/>
      <c r="BP225" s="187"/>
      <c r="BQ225" s="187"/>
      <c r="BR225" s="187"/>
      <c r="BS225" s="187"/>
      <c r="BT225" s="189"/>
    </row>
    <row r="226" spans="1:73" s="188" customFormat="1" ht="60.75" customHeight="1">
      <c r="A226" s="176"/>
      <c r="B226" s="176" t="s">
        <v>5</v>
      </c>
      <c r="C226" s="379" t="s">
        <v>1522</v>
      </c>
      <c r="D226" s="457" t="s">
        <v>994</v>
      </c>
      <c r="E226" s="191" t="s">
        <v>995</v>
      </c>
      <c r="F226" s="184">
        <v>6</v>
      </c>
      <c r="G226" s="175">
        <v>811803033788</v>
      </c>
      <c r="H226" s="175"/>
      <c r="I226" s="173" t="s">
        <v>218</v>
      </c>
      <c r="J226" s="178">
        <v>6</v>
      </c>
      <c r="K226" s="178">
        <v>5</v>
      </c>
      <c r="L226" s="178">
        <v>7.5</v>
      </c>
      <c r="M226" s="185">
        <f t="shared" si="46"/>
        <v>0.13020833333333334</v>
      </c>
      <c r="N226" s="178">
        <v>1.5</v>
      </c>
      <c r="O226" s="178">
        <v>12.25</v>
      </c>
      <c r="P226" s="178">
        <v>15.25</v>
      </c>
      <c r="Q226" s="178">
        <v>7.75</v>
      </c>
      <c r="R226" s="185">
        <f t="shared" si="48"/>
        <v>0.83784541377314814</v>
      </c>
      <c r="S226" s="178">
        <f t="shared" si="47"/>
        <v>10</v>
      </c>
      <c r="T226" s="179"/>
      <c r="U226" s="180" t="s">
        <v>197</v>
      </c>
      <c r="V226" s="181" t="s">
        <v>198</v>
      </c>
      <c r="W226" s="181">
        <v>0</v>
      </c>
      <c r="X226" s="173">
        <v>0</v>
      </c>
      <c r="Y226" s="182" t="e">
        <f>(ROUND((#REF!/R226),0))*F226</f>
        <v>#REF!</v>
      </c>
      <c r="Z226" s="182" t="e">
        <f>(ROUND(#REF!/R226,0))*F226</f>
        <v>#REF!</v>
      </c>
      <c r="AA226" s="182" t="e">
        <f>(ROUND(#REF!/R226,0))*F226</f>
        <v>#REF!</v>
      </c>
      <c r="AB226" s="182" t="e">
        <f>(ROUND(#REF!/R226,0))*F226</f>
        <v>#REF!</v>
      </c>
      <c r="AC226" s="192"/>
      <c r="AD226" s="192"/>
      <c r="AE226" s="182"/>
      <c r="AF226" s="182"/>
      <c r="AG226" s="186">
        <v>0</v>
      </c>
      <c r="AH226" s="174" t="s">
        <v>416</v>
      </c>
      <c r="AI226" s="380">
        <v>0</v>
      </c>
      <c r="AJ226" s="180" t="s">
        <v>200</v>
      </c>
      <c r="AK226" s="183">
        <v>48</v>
      </c>
      <c r="AL226" s="183">
        <v>125</v>
      </c>
      <c r="AM226" s="459">
        <v>1</v>
      </c>
      <c r="AN226" s="283">
        <f t="shared" si="42"/>
        <v>6.25</v>
      </c>
      <c r="AO226" s="283">
        <f t="shared" si="50"/>
        <v>5.25</v>
      </c>
      <c r="AP226" s="283">
        <f t="shared" si="50"/>
        <v>7.75</v>
      </c>
      <c r="AQ226" s="185">
        <f t="shared" si="49"/>
        <v>0.14716254340277779</v>
      </c>
      <c r="AR226" s="283">
        <f t="shared" si="44"/>
        <v>1.5750000000000002</v>
      </c>
      <c r="AS226" s="180" t="s">
        <v>207</v>
      </c>
      <c r="AT226" s="183"/>
      <c r="AU226" s="177"/>
      <c r="AV226" s="180" t="s">
        <v>207</v>
      </c>
      <c r="AW226" s="185" t="s">
        <v>1369</v>
      </c>
      <c r="AX226" s="185" t="s">
        <v>1369</v>
      </c>
      <c r="AY226" s="469"/>
      <c r="AZ226" s="469"/>
      <c r="BA226" s="187"/>
      <c r="BB226" s="187"/>
      <c r="BC226" s="187"/>
      <c r="BD226" s="187"/>
      <c r="BE226" s="187"/>
      <c r="BF226" s="187"/>
      <c r="BG226" s="187"/>
      <c r="BH226" s="187"/>
      <c r="BI226" s="187"/>
      <c r="BJ226" s="187"/>
      <c r="BK226" s="193"/>
      <c r="BL226" s="194"/>
      <c r="BM226" s="195"/>
      <c r="BN226" s="187"/>
      <c r="BO226" s="187"/>
      <c r="BP226" s="187"/>
      <c r="BQ226" s="187"/>
      <c r="BR226" s="187"/>
      <c r="BS226" s="187"/>
      <c r="BT226" s="189"/>
    </row>
    <row r="227" spans="1:73" s="188" customFormat="1" ht="60.75" customHeight="1">
      <c r="A227" s="176"/>
      <c r="B227" s="176" t="s">
        <v>193</v>
      </c>
      <c r="C227" s="379" t="s">
        <v>33</v>
      </c>
      <c r="D227" s="530" t="s">
        <v>908</v>
      </c>
      <c r="E227" s="473" t="s">
        <v>84</v>
      </c>
      <c r="F227" s="173">
        <v>10</v>
      </c>
      <c r="G227" s="474">
        <v>812257018512</v>
      </c>
      <c r="H227" s="474"/>
      <c r="I227" s="177" t="s">
        <v>136</v>
      </c>
      <c r="J227" s="178">
        <v>7</v>
      </c>
      <c r="K227" s="178">
        <v>1</v>
      </c>
      <c r="L227" s="178">
        <v>11.75</v>
      </c>
      <c r="M227" s="185">
        <f t="shared" si="46"/>
        <v>4.7598379629629629E-2</v>
      </c>
      <c r="N227" s="478">
        <v>0.23499999999999999</v>
      </c>
      <c r="O227" s="178">
        <v>7.25</v>
      </c>
      <c r="P227" s="178">
        <v>12</v>
      </c>
      <c r="Q227" s="178">
        <v>13.25</v>
      </c>
      <c r="R227" s="185">
        <f t="shared" si="48"/>
        <v>0.66710069444444442</v>
      </c>
      <c r="S227" s="178">
        <f t="shared" si="47"/>
        <v>3.3499999999999996</v>
      </c>
      <c r="T227" s="179">
        <v>9013809000</v>
      </c>
      <c r="U227" s="180" t="s">
        <v>197</v>
      </c>
      <c r="V227" s="181" t="s">
        <v>198</v>
      </c>
      <c r="W227" s="181">
        <v>4.4999999999999998E-2</v>
      </c>
      <c r="X227" s="180" t="s">
        <v>199</v>
      </c>
      <c r="Y227" s="182" t="e">
        <f>(ROUND((#REF!/R227),0))*F227</f>
        <v>#REF!</v>
      </c>
      <c r="Z227" s="182" t="e">
        <f>(ROUND(#REF!/R227,0))*F227</f>
        <v>#REF!</v>
      </c>
      <c r="AA227" s="182" t="e">
        <f>(ROUND(#REF!/R227,0))*F227</f>
        <v>#REF!</v>
      </c>
      <c r="AB227" s="182" t="e">
        <f>(ROUND(#REF!/R227,0))*F227</f>
        <v>#REF!</v>
      </c>
      <c r="AC227" s="192"/>
      <c r="AD227" s="192"/>
      <c r="AE227" s="182"/>
      <c r="AF227" s="182"/>
      <c r="AG227" s="531" t="s">
        <v>427</v>
      </c>
      <c r="AH227" s="476"/>
      <c r="AI227" s="531" t="s">
        <v>428</v>
      </c>
      <c r="AJ227" s="180" t="s">
        <v>200</v>
      </c>
      <c r="AK227" s="183">
        <v>48</v>
      </c>
      <c r="AL227" s="183">
        <v>125</v>
      </c>
      <c r="AM227" s="459">
        <v>1</v>
      </c>
      <c r="AN227" s="283">
        <f t="shared" si="42"/>
        <v>7.25</v>
      </c>
      <c r="AO227" s="283">
        <f t="shared" si="50"/>
        <v>1.25</v>
      </c>
      <c r="AP227" s="283">
        <f t="shared" si="50"/>
        <v>12</v>
      </c>
      <c r="AQ227" s="185">
        <f t="shared" si="49"/>
        <v>6.2934027777777776E-2</v>
      </c>
      <c r="AR227" s="283">
        <f t="shared" si="44"/>
        <v>0.24675</v>
      </c>
      <c r="AS227" s="180" t="s">
        <v>201</v>
      </c>
      <c r="AT227" s="183">
        <v>2</v>
      </c>
      <c r="AU227" s="177" t="s">
        <v>234</v>
      </c>
      <c r="AV227" s="180" t="s">
        <v>207</v>
      </c>
      <c r="AW227" s="180"/>
      <c r="AX227" s="298" t="s">
        <v>1129</v>
      </c>
      <c r="AY227" s="469"/>
      <c r="AZ227" s="469"/>
      <c r="BA227" s="187"/>
      <c r="BB227" s="187"/>
      <c r="BC227" s="187"/>
      <c r="BD227" s="187"/>
      <c r="BE227" s="187"/>
      <c r="BF227" s="187"/>
      <c r="BG227" s="187"/>
      <c r="BH227" s="187"/>
      <c r="BI227" s="187"/>
      <c r="BJ227" s="187"/>
      <c r="BK227" s="193"/>
      <c r="BL227" s="194"/>
      <c r="BM227" s="195"/>
      <c r="BN227" s="187"/>
      <c r="BO227" s="187"/>
      <c r="BP227" s="187"/>
      <c r="BQ227" s="187"/>
      <c r="BR227" s="187"/>
      <c r="BS227" s="187"/>
      <c r="BT227" s="189"/>
    </row>
    <row r="228" spans="1:73" s="188" customFormat="1" ht="60.75" customHeight="1">
      <c r="A228" s="176"/>
      <c r="B228" s="176" t="s">
        <v>5</v>
      </c>
      <c r="C228" s="379" t="s">
        <v>29</v>
      </c>
      <c r="D228" s="463" t="s">
        <v>30</v>
      </c>
      <c r="E228" s="464" t="s">
        <v>429</v>
      </c>
      <c r="F228" s="184">
        <v>24</v>
      </c>
      <c r="G228" s="465">
        <v>812257012664</v>
      </c>
      <c r="H228" s="465"/>
      <c r="I228" s="173" t="s">
        <v>218</v>
      </c>
      <c r="J228" s="178">
        <v>4.5</v>
      </c>
      <c r="K228" s="178">
        <v>1.75</v>
      </c>
      <c r="L228" s="178">
        <v>4.5</v>
      </c>
      <c r="M228" s="185">
        <f t="shared" si="46"/>
        <v>2.05078125E-2</v>
      </c>
      <c r="N228" s="178">
        <v>0.3</v>
      </c>
      <c r="O228" s="178">
        <v>21.5</v>
      </c>
      <c r="P228" s="178">
        <v>11.5</v>
      </c>
      <c r="Q228" s="178">
        <v>5.5</v>
      </c>
      <c r="R228" s="185">
        <f t="shared" si="48"/>
        <v>0.78696469907407407</v>
      </c>
      <c r="S228" s="178">
        <f t="shared" si="47"/>
        <v>8.1999999999999993</v>
      </c>
      <c r="T228" s="179">
        <v>9005100000</v>
      </c>
      <c r="U228" s="180" t="s">
        <v>197</v>
      </c>
      <c r="V228" s="181" t="s">
        <v>198</v>
      </c>
      <c r="W228" s="181">
        <v>0</v>
      </c>
      <c r="X228" s="173" t="s">
        <v>213</v>
      </c>
      <c r="Y228" s="182" t="e">
        <f>(ROUND((#REF!/R228),0))*F228</f>
        <v>#REF!</v>
      </c>
      <c r="Z228" s="182" t="e">
        <f>(ROUND(#REF!/R228,0))*F228</f>
        <v>#REF!</v>
      </c>
      <c r="AA228" s="182" t="e">
        <f>(ROUND(#REF!/R228,0))*F228</f>
        <v>#REF!</v>
      </c>
      <c r="AB228" s="182" t="e">
        <f>(ROUND(#REF!/R228,0))*F228</f>
        <v>#REF!</v>
      </c>
      <c r="AC228" s="192"/>
      <c r="AD228" s="192" t="s">
        <v>827</v>
      </c>
      <c r="AE228" s="182"/>
      <c r="AF228" s="182"/>
      <c r="AG228" s="315" t="s">
        <v>286</v>
      </c>
      <c r="AH228" s="315" t="s">
        <v>286</v>
      </c>
      <c r="AI228" s="174" t="s">
        <v>287</v>
      </c>
      <c r="AJ228" s="180" t="s">
        <v>200</v>
      </c>
      <c r="AK228" s="183">
        <v>48</v>
      </c>
      <c r="AL228" s="183">
        <v>125</v>
      </c>
      <c r="AM228" s="459">
        <v>1</v>
      </c>
      <c r="AN228" s="283">
        <f t="shared" si="42"/>
        <v>4.75</v>
      </c>
      <c r="AO228" s="283">
        <f t="shared" si="50"/>
        <v>2</v>
      </c>
      <c r="AP228" s="283">
        <f t="shared" si="50"/>
        <v>4.75</v>
      </c>
      <c r="AQ228" s="185">
        <f t="shared" si="49"/>
        <v>2.6114004629629629E-2</v>
      </c>
      <c r="AR228" s="283">
        <f t="shared" si="44"/>
        <v>0.315</v>
      </c>
      <c r="AS228" s="180" t="s">
        <v>207</v>
      </c>
      <c r="AT228" s="183"/>
      <c r="AU228" s="177"/>
      <c r="AV228" s="180" t="s">
        <v>207</v>
      </c>
      <c r="AW228" s="185" t="s">
        <v>1369</v>
      </c>
      <c r="AX228" s="185" t="s">
        <v>1369</v>
      </c>
      <c r="AY228" s="469"/>
      <c r="AZ228" s="469"/>
      <c r="BA228" s="187"/>
      <c r="BB228" s="187"/>
      <c r="BC228" s="187"/>
      <c r="BD228" s="187"/>
      <c r="BE228" s="187"/>
      <c r="BF228" s="187"/>
      <c r="BG228" s="187"/>
      <c r="BH228" s="187"/>
      <c r="BI228" s="187"/>
      <c r="BJ228" s="187"/>
      <c r="BK228" s="193"/>
      <c r="BL228" s="194"/>
      <c r="BM228" s="195"/>
      <c r="BN228" s="187"/>
      <c r="BO228" s="187"/>
      <c r="BP228" s="187"/>
      <c r="BQ228" s="187"/>
      <c r="BR228" s="187"/>
      <c r="BS228" s="187"/>
      <c r="BT228" s="189"/>
    </row>
    <row r="229" spans="1:73" s="188" customFormat="1" ht="60.75" customHeight="1">
      <c r="A229" s="176"/>
      <c r="B229" s="176" t="s">
        <v>5</v>
      </c>
      <c r="C229" s="379" t="s">
        <v>29</v>
      </c>
      <c r="D229" s="463" t="s">
        <v>1523</v>
      </c>
      <c r="E229" s="464" t="s">
        <v>1489</v>
      </c>
      <c r="F229" s="184">
        <v>6</v>
      </c>
      <c r="G229" s="465">
        <v>811803032200</v>
      </c>
      <c r="H229" s="465"/>
      <c r="I229" s="173" t="s">
        <v>211</v>
      </c>
      <c r="J229" s="178">
        <v>13</v>
      </c>
      <c r="K229" s="178">
        <v>5.25</v>
      </c>
      <c r="L229" s="178">
        <v>5</v>
      </c>
      <c r="M229" s="185">
        <f t="shared" si="46"/>
        <v>0.1974826388888889</v>
      </c>
      <c r="N229" s="178">
        <v>0.45</v>
      </c>
      <c r="O229" s="178">
        <v>21.5</v>
      </c>
      <c r="P229" s="178">
        <v>11.5</v>
      </c>
      <c r="Q229" s="178">
        <v>5.5</v>
      </c>
      <c r="R229" s="185">
        <f t="shared" si="48"/>
        <v>0.78696469907407407</v>
      </c>
      <c r="S229" s="178">
        <f t="shared" si="47"/>
        <v>3.7</v>
      </c>
      <c r="T229" s="179">
        <v>9005100000</v>
      </c>
      <c r="U229" s="180" t="s">
        <v>197</v>
      </c>
      <c r="V229" s="181" t="s">
        <v>198</v>
      </c>
      <c r="W229" s="181">
        <v>0</v>
      </c>
      <c r="X229" s="173" t="s">
        <v>213</v>
      </c>
      <c r="Y229" s="182" t="e">
        <f>(ROUND((#REF!/R229),0))*F229</f>
        <v>#REF!</v>
      </c>
      <c r="Z229" s="182" t="e">
        <f>(ROUND(#REF!/R229,0))*F229</f>
        <v>#REF!</v>
      </c>
      <c r="AA229" s="182" t="e">
        <f>(ROUND(#REF!/R229,0))*F229</f>
        <v>#REF!</v>
      </c>
      <c r="AB229" s="182" t="e">
        <f>(ROUND(#REF!/R229,0))*F229</f>
        <v>#REF!</v>
      </c>
      <c r="AC229" s="192"/>
      <c r="AD229" s="192" t="s">
        <v>827</v>
      </c>
      <c r="AE229" s="182"/>
      <c r="AF229" s="182"/>
      <c r="AG229" s="315" t="s">
        <v>1524</v>
      </c>
      <c r="AH229" s="315" t="s">
        <v>286</v>
      </c>
      <c r="AI229" s="174" t="s">
        <v>1525</v>
      </c>
      <c r="AJ229" s="180" t="s">
        <v>200</v>
      </c>
      <c r="AK229" s="183">
        <v>48</v>
      </c>
      <c r="AL229" s="183">
        <v>125</v>
      </c>
      <c r="AM229" s="459">
        <v>1</v>
      </c>
      <c r="AN229" s="283">
        <f t="shared" si="42"/>
        <v>13.25</v>
      </c>
      <c r="AO229" s="283">
        <f t="shared" si="50"/>
        <v>5.5</v>
      </c>
      <c r="AP229" s="283">
        <f t="shared" si="50"/>
        <v>5.25</v>
      </c>
      <c r="AQ229" s="185">
        <f t="shared" si="49"/>
        <v>0.2214084201388889</v>
      </c>
      <c r="AR229" s="283">
        <f t="shared" si="44"/>
        <v>0.47250000000000003</v>
      </c>
      <c r="AS229" s="180" t="s">
        <v>207</v>
      </c>
      <c r="AT229" s="183"/>
      <c r="AU229" s="177"/>
      <c r="AV229" s="180" t="s">
        <v>207</v>
      </c>
      <c r="AW229" s="185" t="s">
        <v>1369</v>
      </c>
      <c r="AX229" s="185" t="s">
        <v>1369</v>
      </c>
      <c r="AY229" s="469"/>
      <c r="AZ229" s="469"/>
      <c r="BA229" s="187"/>
      <c r="BB229" s="187"/>
      <c r="BC229" s="187"/>
      <c r="BD229" s="187"/>
      <c r="BE229" s="187"/>
      <c r="BF229" s="187"/>
      <c r="BG229" s="187"/>
      <c r="BH229" s="187"/>
      <c r="BI229" s="187"/>
      <c r="BJ229" s="187"/>
      <c r="BK229" s="193"/>
      <c r="BL229" s="194"/>
      <c r="BM229" s="195"/>
      <c r="BN229" s="187"/>
      <c r="BO229" s="187"/>
      <c r="BP229" s="187"/>
      <c r="BQ229" s="187"/>
      <c r="BR229" s="187"/>
      <c r="BS229" s="187"/>
      <c r="BT229" s="189"/>
    </row>
    <row r="230" spans="1:73" s="188" customFormat="1" ht="60.75" customHeight="1">
      <c r="A230" s="176"/>
      <c r="B230" s="176" t="s">
        <v>5</v>
      </c>
      <c r="C230" s="176" t="s">
        <v>288</v>
      </c>
      <c r="D230" s="284" t="s">
        <v>12</v>
      </c>
      <c r="E230" s="294" t="s">
        <v>13</v>
      </c>
      <c r="F230" s="393">
        <v>20</v>
      </c>
      <c r="G230" s="281">
        <v>812257013265</v>
      </c>
      <c r="H230" s="281"/>
      <c r="I230" s="173" t="s">
        <v>240</v>
      </c>
      <c r="J230" s="283">
        <v>5.5</v>
      </c>
      <c r="K230" s="283">
        <v>4.25</v>
      </c>
      <c r="L230" s="283">
        <v>9</v>
      </c>
      <c r="M230" s="185">
        <f t="shared" si="46"/>
        <v>0.12174479166666667</v>
      </c>
      <c r="N230" s="283">
        <v>1.45</v>
      </c>
      <c r="O230" s="283">
        <v>22</v>
      </c>
      <c r="P230" s="283">
        <v>11</v>
      </c>
      <c r="Q230" s="283">
        <v>19</v>
      </c>
      <c r="R230" s="185">
        <f t="shared" si="48"/>
        <v>2.6608796296296298</v>
      </c>
      <c r="S230" s="283">
        <v>20</v>
      </c>
      <c r="T230" s="179">
        <v>9011800000</v>
      </c>
      <c r="U230" s="180" t="s">
        <v>197</v>
      </c>
      <c r="V230" s="181" t="s">
        <v>198</v>
      </c>
      <c r="W230" s="181">
        <v>6.5000000000000002E-2</v>
      </c>
      <c r="X230" s="173" t="s">
        <v>297</v>
      </c>
      <c r="Y230" s="182" t="e">
        <f>(ROUND((#REF!/R230),0))*F230</f>
        <v>#REF!</v>
      </c>
      <c r="Z230" s="182" t="e">
        <f>(ROUND(#REF!/R230,0))*F230</f>
        <v>#REF!</v>
      </c>
      <c r="AA230" s="182" t="e">
        <f>(ROUND(#REF!/R230,0))*F230</f>
        <v>#REF!</v>
      </c>
      <c r="AB230" s="182" t="e">
        <f>(ROUND(#REF!/R230,0))*F230</f>
        <v>#REF!</v>
      </c>
      <c r="AC230" s="192"/>
      <c r="AD230" s="192" t="s">
        <v>826</v>
      </c>
      <c r="AE230" s="182"/>
      <c r="AF230" s="182"/>
      <c r="AG230" s="315" t="s">
        <v>430</v>
      </c>
      <c r="AH230" s="315" t="s">
        <v>430</v>
      </c>
      <c r="AI230" s="174" t="s">
        <v>431</v>
      </c>
      <c r="AJ230" s="180" t="s">
        <v>200</v>
      </c>
      <c r="AK230" s="183">
        <v>48</v>
      </c>
      <c r="AL230" s="183">
        <v>125</v>
      </c>
      <c r="AM230" s="459">
        <v>1</v>
      </c>
      <c r="AN230" s="283">
        <f t="shared" si="42"/>
        <v>5.75</v>
      </c>
      <c r="AO230" s="283">
        <f t="shared" si="50"/>
        <v>4.5</v>
      </c>
      <c r="AP230" s="283">
        <f t="shared" si="50"/>
        <v>9.25</v>
      </c>
      <c r="AQ230" s="185">
        <f t="shared" si="49"/>
        <v>0.13850911458333334</v>
      </c>
      <c r="AR230" s="283">
        <f t="shared" si="44"/>
        <v>1.5225</v>
      </c>
      <c r="AS230" s="180" t="s">
        <v>201</v>
      </c>
      <c r="AT230" s="428">
        <v>2</v>
      </c>
      <c r="AU230" s="282" t="s">
        <v>234</v>
      </c>
      <c r="AV230" s="180" t="s">
        <v>207</v>
      </c>
      <c r="AW230" s="180"/>
      <c r="AX230" s="422" t="s">
        <v>1130</v>
      </c>
      <c r="AY230" s="469"/>
      <c r="AZ230" s="469"/>
      <c r="BA230" s="187"/>
      <c r="BB230" s="187"/>
      <c r="BC230" s="187"/>
      <c r="BD230" s="187"/>
      <c r="BE230" s="187"/>
      <c r="BF230" s="187"/>
      <c r="BG230" s="187"/>
      <c r="BH230" s="187"/>
      <c r="BI230" s="187"/>
      <c r="BJ230" s="187"/>
      <c r="BK230" s="295"/>
      <c r="BL230" s="296"/>
      <c r="BM230" s="297"/>
      <c r="BN230" s="187"/>
      <c r="BO230" s="187"/>
      <c r="BP230" s="187"/>
      <c r="BQ230" s="187"/>
      <c r="BR230" s="187"/>
      <c r="BS230" s="187"/>
      <c r="BT230" s="189"/>
    </row>
    <row r="231" spans="1:73" s="188" customFormat="1" ht="60.75" customHeight="1">
      <c r="A231" s="176"/>
      <c r="B231" s="176" t="s">
        <v>193</v>
      </c>
      <c r="C231" s="379" t="s">
        <v>194</v>
      </c>
      <c r="D231" s="457" t="s">
        <v>1039</v>
      </c>
      <c r="E231" s="191" t="s">
        <v>1040</v>
      </c>
      <c r="F231" s="502">
        <v>4</v>
      </c>
      <c r="G231" s="465">
        <v>811803031975</v>
      </c>
      <c r="H231" s="465"/>
      <c r="I231" s="173" t="s">
        <v>195</v>
      </c>
      <c r="J231" s="283">
        <v>29</v>
      </c>
      <c r="K231" s="283">
        <v>4.25</v>
      </c>
      <c r="L231" s="283">
        <v>8.75</v>
      </c>
      <c r="M231" s="185">
        <f t="shared" si="46"/>
        <v>0.62409577546296291</v>
      </c>
      <c r="N231" s="283">
        <v>4.7</v>
      </c>
      <c r="O231" s="178">
        <v>9.5</v>
      </c>
      <c r="P231" s="178">
        <v>30</v>
      </c>
      <c r="Q231" s="178">
        <v>18.25</v>
      </c>
      <c r="R231" s="185">
        <f t="shared" si="48"/>
        <v>3.0099826388888888</v>
      </c>
      <c r="S231" s="178">
        <f t="shared" si="47"/>
        <v>19.8</v>
      </c>
      <c r="T231" s="179"/>
      <c r="U231" s="180" t="s">
        <v>197</v>
      </c>
      <c r="V231" s="181" t="s">
        <v>198</v>
      </c>
      <c r="W231" s="181"/>
      <c r="X231" s="173"/>
      <c r="Y231" s="182" t="e">
        <f>(ROUND((#REF!/R231),0))*F231</f>
        <v>#REF!</v>
      </c>
      <c r="Z231" s="182" t="e">
        <f>(ROUND(#REF!/R231,0))*F231</f>
        <v>#REF!</v>
      </c>
      <c r="AA231" s="182" t="e">
        <f>(ROUND(#REF!/R231,0))*F231</f>
        <v>#REF!</v>
      </c>
      <c r="AB231" s="182" t="e">
        <f>(ROUND(#REF!/R231,0))*F231</f>
        <v>#REF!</v>
      </c>
      <c r="AC231" s="192"/>
      <c r="AD231" s="192"/>
      <c r="AE231" s="182"/>
      <c r="AF231" s="182"/>
      <c r="AG231" s="315"/>
      <c r="AH231" s="315"/>
      <c r="AI231" s="380"/>
      <c r="AJ231" s="180"/>
      <c r="AK231" s="183"/>
      <c r="AL231" s="183"/>
      <c r="AM231" s="459">
        <v>1</v>
      </c>
      <c r="AN231" s="283">
        <f t="shared" si="42"/>
        <v>29.25</v>
      </c>
      <c r="AO231" s="283">
        <f t="shared" si="50"/>
        <v>4.5</v>
      </c>
      <c r="AP231" s="283">
        <f t="shared" si="50"/>
        <v>9</v>
      </c>
      <c r="AQ231" s="185">
        <f t="shared" si="49"/>
        <v>0.685546875</v>
      </c>
      <c r="AR231" s="283">
        <f t="shared" si="44"/>
        <v>4.9350000000000005</v>
      </c>
      <c r="AS231" s="180" t="s">
        <v>201</v>
      </c>
      <c r="AT231" s="428">
        <v>1</v>
      </c>
      <c r="AU231" s="282" t="s">
        <v>1372</v>
      </c>
      <c r="AV231" s="180" t="s">
        <v>201</v>
      </c>
      <c r="AW231" s="180"/>
      <c r="AX231" s="298" t="s">
        <v>1526</v>
      </c>
      <c r="AY231" s="469"/>
      <c r="AZ231" s="469"/>
      <c r="BA231" s="187"/>
      <c r="BB231" s="187"/>
      <c r="BC231" s="187"/>
      <c r="BD231" s="187"/>
      <c r="BE231" s="187"/>
      <c r="BF231" s="187"/>
      <c r="BG231" s="187"/>
      <c r="BH231" s="187"/>
      <c r="BI231" s="187"/>
      <c r="BJ231" s="187"/>
      <c r="BK231" s="193"/>
      <c r="BL231" s="194"/>
      <c r="BM231" s="195"/>
      <c r="BN231" s="187"/>
      <c r="BO231" s="187"/>
      <c r="BP231" s="187"/>
      <c r="BQ231" s="187"/>
      <c r="BR231" s="187"/>
      <c r="BS231" s="187"/>
      <c r="BT231" s="189"/>
    </row>
    <row r="232" spans="1:73" s="188" customFormat="1" ht="60.75" customHeight="1">
      <c r="A232" s="176"/>
      <c r="B232" s="176" t="s">
        <v>193</v>
      </c>
      <c r="C232" s="379" t="s">
        <v>194</v>
      </c>
      <c r="D232" s="457" t="s">
        <v>1041</v>
      </c>
      <c r="E232" s="191" t="s">
        <v>1527</v>
      </c>
      <c r="F232" s="393">
        <v>4</v>
      </c>
      <c r="G232" s="465">
        <v>811803031982</v>
      </c>
      <c r="H232" s="465"/>
      <c r="I232" s="173" t="s">
        <v>195</v>
      </c>
      <c r="J232" s="178">
        <v>29</v>
      </c>
      <c r="K232" s="178">
        <v>6</v>
      </c>
      <c r="L232" s="178">
        <v>9.5</v>
      </c>
      <c r="M232" s="185">
        <f t="shared" si="46"/>
        <v>0.95659722222222221</v>
      </c>
      <c r="N232" s="178">
        <v>8.5500000000000007</v>
      </c>
      <c r="O232" s="283">
        <v>30</v>
      </c>
      <c r="P232" s="283">
        <v>13</v>
      </c>
      <c r="Q232" s="283">
        <v>2</v>
      </c>
      <c r="R232" s="283">
        <f t="shared" si="48"/>
        <v>0.4513888888888889</v>
      </c>
      <c r="S232" s="283">
        <v>40</v>
      </c>
      <c r="T232" s="179"/>
      <c r="U232" s="180"/>
      <c r="V232" s="181"/>
      <c r="W232" s="181"/>
      <c r="X232" s="173"/>
      <c r="Y232" s="182" t="e">
        <f>(ROUND((#REF!/R232),0))*F232</f>
        <v>#REF!</v>
      </c>
      <c r="Z232" s="182" t="e">
        <f>(ROUND(#REF!/R232,0))*F232</f>
        <v>#REF!</v>
      </c>
      <c r="AA232" s="182" t="e">
        <f>(ROUND(#REF!/R232,0))*F232</f>
        <v>#REF!</v>
      </c>
      <c r="AB232" s="182" t="e">
        <f>(ROUND(#REF!/R232,0))*F232</f>
        <v>#REF!</v>
      </c>
      <c r="AC232" s="192"/>
      <c r="AD232" s="192"/>
      <c r="AE232" s="182"/>
      <c r="AF232" s="182"/>
      <c r="AG232" s="315"/>
      <c r="AH232" s="315"/>
      <c r="AI232" s="380"/>
      <c r="AJ232" s="180"/>
      <c r="AK232" s="183"/>
      <c r="AL232" s="183"/>
      <c r="AM232" s="459">
        <v>1</v>
      </c>
      <c r="AN232" s="283">
        <f t="shared" si="42"/>
        <v>29.25</v>
      </c>
      <c r="AO232" s="283">
        <f t="shared" si="50"/>
        <v>6.25</v>
      </c>
      <c r="AP232" s="283">
        <f t="shared" si="50"/>
        <v>9.75</v>
      </c>
      <c r="AQ232" s="185">
        <f t="shared" si="49"/>
        <v>1.031494140625</v>
      </c>
      <c r="AR232" s="283">
        <f t="shared" si="44"/>
        <v>8.9775000000000009</v>
      </c>
      <c r="AS232" s="180" t="s">
        <v>201</v>
      </c>
      <c r="AT232" s="428">
        <v>1</v>
      </c>
      <c r="AU232" s="282" t="s">
        <v>1372</v>
      </c>
      <c r="AV232" s="180" t="s">
        <v>201</v>
      </c>
      <c r="AW232" s="180"/>
      <c r="AX232" s="298" t="s">
        <v>1528</v>
      </c>
      <c r="AY232" s="469"/>
      <c r="AZ232" s="469"/>
      <c r="BA232" s="187"/>
      <c r="BB232" s="187"/>
      <c r="BC232" s="187"/>
      <c r="BD232" s="187"/>
      <c r="BE232" s="187"/>
      <c r="BF232" s="187"/>
      <c r="BG232" s="187"/>
      <c r="BH232" s="187"/>
      <c r="BI232" s="187"/>
      <c r="BJ232" s="187"/>
      <c r="BK232" s="193"/>
      <c r="BL232" s="194"/>
      <c r="BM232" s="195"/>
      <c r="BN232" s="187"/>
      <c r="BO232" s="187"/>
      <c r="BP232" s="187"/>
      <c r="BQ232" s="187"/>
      <c r="BR232" s="187"/>
      <c r="BS232" s="187"/>
      <c r="BT232" s="189"/>
    </row>
    <row r="233" spans="1:73" s="188" customFormat="1" ht="60.75" customHeight="1">
      <c r="A233" s="176"/>
      <c r="B233" s="176" t="s">
        <v>193</v>
      </c>
      <c r="C233" s="379" t="s">
        <v>29</v>
      </c>
      <c r="D233" s="378" t="s">
        <v>82</v>
      </c>
      <c r="E233" s="473" t="s">
        <v>432</v>
      </c>
      <c r="F233" s="490">
        <v>12</v>
      </c>
      <c r="G233" s="175">
        <v>812257012923</v>
      </c>
      <c r="H233" s="175"/>
      <c r="I233" s="282" t="s">
        <v>205</v>
      </c>
      <c r="J233" s="283">
        <v>7.75</v>
      </c>
      <c r="K233" s="283">
        <v>3.75</v>
      </c>
      <c r="L233" s="283">
        <v>7.75</v>
      </c>
      <c r="M233" s="185">
        <f t="shared" si="46"/>
        <v>0.1303439670138889</v>
      </c>
      <c r="N233" s="283">
        <v>3</v>
      </c>
      <c r="O233" s="178">
        <v>17</v>
      </c>
      <c r="P233" s="178">
        <v>16.75</v>
      </c>
      <c r="Q233" s="178">
        <v>13.5</v>
      </c>
      <c r="R233" s="185">
        <f t="shared" si="48"/>
        <v>2.224609375</v>
      </c>
      <c r="S233" s="178">
        <f>SUM(N233*F233)+1</f>
        <v>37</v>
      </c>
      <c r="T233" s="179">
        <v>9005100000</v>
      </c>
      <c r="U233" s="180" t="s">
        <v>197</v>
      </c>
      <c r="V233" s="181" t="s">
        <v>198</v>
      </c>
      <c r="W233" s="181">
        <v>0</v>
      </c>
      <c r="X233" s="173" t="s">
        <v>213</v>
      </c>
      <c r="Y233" s="182" t="e">
        <f>(ROUND((#REF!/R233),0))*F233</f>
        <v>#REF!</v>
      </c>
      <c r="Z233" s="182" t="e">
        <f>(ROUND(#REF!/R233,0))*F233</f>
        <v>#REF!</v>
      </c>
      <c r="AA233" s="182" t="e">
        <f>(ROUND(#REF!/R233,0))*F233</f>
        <v>#REF!</v>
      </c>
      <c r="AB233" s="182" t="e">
        <f>(ROUND(#REF!/R233,0))*F233</f>
        <v>#REF!</v>
      </c>
      <c r="AC233" s="192"/>
      <c r="AD233" s="192" t="s">
        <v>827</v>
      </c>
      <c r="AE233" s="182"/>
      <c r="AF233" s="182"/>
      <c r="AG233" s="315" t="s">
        <v>433</v>
      </c>
      <c r="AH233" s="315" t="s">
        <v>433</v>
      </c>
      <c r="AI233" s="479" t="s">
        <v>670</v>
      </c>
      <c r="AJ233" s="180" t="s">
        <v>200</v>
      </c>
      <c r="AK233" s="183">
        <v>48</v>
      </c>
      <c r="AL233" s="183">
        <v>125</v>
      </c>
      <c r="AM233" s="459">
        <v>1</v>
      </c>
      <c r="AN233" s="283">
        <f t="shared" si="42"/>
        <v>8</v>
      </c>
      <c r="AO233" s="283">
        <f t="shared" si="50"/>
        <v>4</v>
      </c>
      <c r="AP233" s="283">
        <f t="shared" si="50"/>
        <v>8</v>
      </c>
      <c r="AQ233" s="185">
        <f t="shared" si="49"/>
        <v>0.14814814814814814</v>
      </c>
      <c r="AR233" s="283">
        <f t="shared" si="44"/>
        <v>3.1500000000000004</v>
      </c>
      <c r="AS233" s="185" t="s">
        <v>207</v>
      </c>
      <c r="AT233" s="290"/>
      <c r="AU233" s="291"/>
      <c r="AV233" s="180" t="s">
        <v>207</v>
      </c>
      <c r="AW233" s="185" t="s">
        <v>1369</v>
      </c>
      <c r="AX233" s="185" t="s">
        <v>1369</v>
      </c>
      <c r="AY233" s="469"/>
      <c r="AZ233" s="469"/>
      <c r="BA233" s="187"/>
      <c r="BB233" s="187"/>
      <c r="BC233" s="187"/>
      <c r="BD233" s="187"/>
      <c r="BE233" s="187"/>
      <c r="BF233" s="187"/>
      <c r="BG233" s="187"/>
      <c r="BH233" s="187"/>
      <c r="BI233" s="187"/>
      <c r="BJ233" s="187"/>
      <c r="BK233" s="193"/>
      <c r="BL233" s="194"/>
      <c r="BM233" s="195"/>
      <c r="BN233" s="187"/>
      <c r="BO233" s="187"/>
      <c r="BP233" s="187"/>
      <c r="BQ233" s="187"/>
      <c r="BR233" s="187"/>
      <c r="BS233" s="187"/>
      <c r="BT233" s="189"/>
    </row>
    <row r="234" spans="1:73" s="188" customFormat="1" ht="60.75" customHeight="1">
      <c r="A234" s="176"/>
      <c r="B234" s="176" t="s">
        <v>193</v>
      </c>
      <c r="C234" s="379" t="s">
        <v>1529</v>
      </c>
      <c r="D234" s="457" t="s">
        <v>1045</v>
      </c>
      <c r="E234" s="473" t="s">
        <v>1530</v>
      </c>
      <c r="F234" s="280">
        <v>6</v>
      </c>
      <c r="G234" s="175">
        <v>811803033030</v>
      </c>
      <c r="H234" s="175"/>
      <c r="I234" s="173" t="s">
        <v>136</v>
      </c>
      <c r="J234" s="283">
        <v>2.5</v>
      </c>
      <c r="K234" s="283">
        <v>15.75</v>
      </c>
      <c r="L234" s="283">
        <v>2.5</v>
      </c>
      <c r="M234" s="185">
        <f t="shared" si="46"/>
        <v>5.6966145833333336E-2</v>
      </c>
      <c r="N234" s="283">
        <v>1</v>
      </c>
      <c r="O234" s="283">
        <v>17</v>
      </c>
      <c r="P234" s="283">
        <v>15</v>
      </c>
      <c r="Q234" s="283">
        <v>4</v>
      </c>
      <c r="R234" s="283">
        <f t="shared" si="48"/>
        <v>0.59027777777777779</v>
      </c>
      <c r="S234" s="283">
        <v>5.41</v>
      </c>
      <c r="T234" s="179"/>
      <c r="U234" s="180"/>
      <c r="V234" s="181"/>
      <c r="W234" s="181"/>
      <c r="X234" s="173"/>
      <c r="Y234" s="182" t="e">
        <f>(ROUND((#REF!/R234),0))*F234</f>
        <v>#REF!</v>
      </c>
      <c r="Z234" s="182" t="e">
        <f>(ROUND(#REF!/R234,0))*F234</f>
        <v>#REF!</v>
      </c>
      <c r="AA234" s="182" t="e">
        <f>(ROUND(#REF!/R234,0))*F234</f>
        <v>#REF!</v>
      </c>
      <c r="AB234" s="182" t="e">
        <f>(ROUND(#REF!/R234,0))*F234</f>
        <v>#REF!</v>
      </c>
      <c r="AC234" s="192"/>
      <c r="AD234" s="192"/>
      <c r="AE234" s="182"/>
      <c r="AF234" s="182"/>
      <c r="AG234" s="186"/>
      <c r="AH234" s="174"/>
      <c r="AI234" s="380"/>
      <c r="AJ234" s="180"/>
      <c r="AK234" s="183"/>
      <c r="AL234" s="183"/>
      <c r="AM234" s="459">
        <v>1</v>
      </c>
      <c r="AN234" s="283">
        <f t="shared" si="42"/>
        <v>2.75</v>
      </c>
      <c r="AO234" s="283">
        <f t="shared" si="50"/>
        <v>16</v>
      </c>
      <c r="AP234" s="283">
        <f t="shared" si="50"/>
        <v>2.75</v>
      </c>
      <c r="AQ234" s="185">
        <f t="shared" si="49"/>
        <v>7.0023148148148154E-2</v>
      </c>
      <c r="AR234" s="283">
        <f t="shared" si="44"/>
        <v>1.05</v>
      </c>
      <c r="AS234" s="180" t="s">
        <v>207</v>
      </c>
      <c r="AT234" s="183"/>
      <c r="AU234" s="177"/>
      <c r="AV234" s="180" t="s">
        <v>207</v>
      </c>
      <c r="AW234" s="180"/>
      <c r="AX234" s="298" t="s">
        <v>1531</v>
      </c>
      <c r="AY234" s="469"/>
      <c r="AZ234" s="469"/>
      <c r="BA234" s="187"/>
      <c r="BB234" s="187"/>
      <c r="BC234" s="187"/>
      <c r="BD234" s="187"/>
      <c r="BE234" s="187"/>
      <c r="BF234" s="187"/>
      <c r="BG234" s="187"/>
      <c r="BH234" s="187"/>
      <c r="BI234" s="187"/>
      <c r="BJ234" s="187"/>
      <c r="BK234" s="193"/>
      <c r="BL234" s="194"/>
      <c r="BM234" s="195"/>
      <c r="BN234" s="187"/>
      <c r="BO234" s="187"/>
      <c r="BP234" s="187"/>
      <c r="BQ234" s="187"/>
      <c r="BR234" s="187"/>
      <c r="BS234" s="187"/>
      <c r="BT234" s="189"/>
    </row>
    <row r="235" spans="1:73" s="188" customFormat="1" ht="60.75" customHeight="1">
      <c r="A235" s="176"/>
      <c r="B235" s="176" t="s">
        <v>515</v>
      </c>
      <c r="C235" s="379" t="s">
        <v>29</v>
      </c>
      <c r="D235" s="457" t="s">
        <v>1154</v>
      </c>
      <c r="E235" s="191" t="s">
        <v>990</v>
      </c>
      <c r="F235" s="184">
        <v>6</v>
      </c>
      <c r="G235" s="175">
        <v>811803032309</v>
      </c>
      <c r="H235" s="175"/>
      <c r="I235" s="173" t="s">
        <v>240</v>
      </c>
      <c r="J235" s="283">
        <v>6</v>
      </c>
      <c r="K235" s="283">
        <v>2.5</v>
      </c>
      <c r="L235" s="283">
        <v>8</v>
      </c>
      <c r="M235" s="185">
        <f t="shared" si="46"/>
        <v>6.9444444444444448E-2</v>
      </c>
      <c r="N235" s="283">
        <v>0.4</v>
      </c>
      <c r="O235" s="178">
        <v>14.5</v>
      </c>
      <c r="P235" s="178">
        <v>7.5</v>
      </c>
      <c r="Q235" s="178">
        <v>8.5</v>
      </c>
      <c r="R235" s="185">
        <f t="shared" si="48"/>
        <v>0.53493923611111116</v>
      </c>
      <c r="S235" s="178">
        <v>4</v>
      </c>
      <c r="T235" s="179"/>
      <c r="U235" s="180" t="s">
        <v>197</v>
      </c>
      <c r="V235" s="181" t="s">
        <v>198</v>
      </c>
      <c r="W235" s="181">
        <v>0</v>
      </c>
      <c r="X235" s="173">
        <v>0</v>
      </c>
      <c r="Y235" s="182" t="e">
        <f>(ROUND((#REF!/R235),0))*F235</f>
        <v>#REF!</v>
      </c>
      <c r="Z235" s="182" t="e">
        <f>(ROUND(#REF!/R235,0))*F235</f>
        <v>#REF!</v>
      </c>
      <c r="AA235" s="182" t="e">
        <f>(ROUND(#REF!/R235,0))*F235</f>
        <v>#REF!</v>
      </c>
      <c r="AB235" s="182" t="e">
        <f>(ROUND(#REF!/R235,0))*F235</f>
        <v>#REF!</v>
      </c>
      <c r="AC235" s="192"/>
      <c r="AD235" s="192"/>
      <c r="AE235" s="182"/>
      <c r="AF235" s="182"/>
      <c r="AG235" s="186">
        <v>0</v>
      </c>
      <c r="AH235" s="174" t="s">
        <v>416</v>
      </c>
      <c r="AI235" s="380">
        <v>0</v>
      </c>
      <c r="AJ235" s="180" t="s">
        <v>200</v>
      </c>
      <c r="AK235" s="183">
        <v>48</v>
      </c>
      <c r="AL235" s="183">
        <v>125</v>
      </c>
      <c r="AM235" s="459">
        <v>1</v>
      </c>
      <c r="AN235" s="283">
        <f t="shared" si="42"/>
        <v>6.25</v>
      </c>
      <c r="AO235" s="283">
        <f t="shared" si="50"/>
        <v>2.75</v>
      </c>
      <c r="AP235" s="283">
        <f t="shared" si="50"/>
        <v>8.25</v>
      </c>
      <c r="AQ235" s="185">
        <f t="shared" si="49"/>
        <v>8.2058376736111105E-2</v>
      </c>
      <c r="AR235" s="283">
        <f t="shared" si="44"/>
        <v>0.42000000000000004</v>
      </c>
      <c r="AS235" s="180" t="s">
        <v>207</v>
      </c>
      <c r="AT235" s="183"/>
      <c r="AU235" s="177"/>
      <c r="AV235" s="180" t="s">
        <v>207</v>
      </c>
      <c r="AW235" s="180"/>
      <c r="AX235" s="298" t="s">
        <v>1532</v>
      </c>
      <c r="AY235" s="469"/>
      <c r="AZ235" s="469"/>
      <c r="BA235" s="187"/>
      <c r="BB235" s="187"/>
      <c r="BC235" s="187"/>
      <c r="BD235" s="187"/>
      <c r="BE235" s="187"/>
      <c r="BF235" s="187"/>
      <c r="BG235" s="187"/>
      <c r="BH235" s="187"/>
      <c r="BI235" s="187"/>
      <c r="BJ235" s="187"/>
      <c r="BK235" s="193"/>
      <c r="BL235" s="194"/>
      <c r="BM235" s="195"/>
      <c r="BN235" s="187"/>
      <c r="BO235" s="187"/>
      <c r="BP235" s="187"/>
      <c r="BQ235" s="187"/>
      <c r="BR235" s="187"/>
      <c r="BS235" s="187"/>
      <c r="BT235" s="189"/>
    </row>
    <row r="236" spans="1:73" s="188" customFormat="1" ht="60.75" customHeight="1">
      <c r="A236" s="176"/>
      <c r="B236" s="176" t="s">
        <v>203</v>
      </c>
      <c r="C236" s="379" t="s">
        <v>1367</v>
      </c>
      <c r="D236" s="457" t="s">
        <v>1533</v>
      </c>
      <c r="E236" s="191" t="s">
        <v>1534</v>
      </c>
      <c r="F236" s="280">
        <v>4</v>
      </c>
      <c r="G236" s="175">
        <v>811803032996</v>
      </c>
      <c r="H236" s="175"/>
      <c r="I236" s="173" t="s">
        <v>729</v>
      </c>
      <c r="J236" s="178">
        <v>4.25</v>
      </c>
      <c r="K236" s="178">
        <v>3</v>
      </c>
      <c r="L236" s="178">
        <v>12.75</v>
      </c>
      <c r="M236" s="185">
        <f t="shared" si="46"/>
        <v>9.4075520833333329E-2</v>
      </c>
      <c r="N236" s="283">
        <v>1.3</v>
      </c>
      <c r="O236" s="283">
        <v>12</v>
      </c>
      <c r="P236" s="283">
        <v>9</v>
      </c>
      <c r="Q236" s="283">
        <v>7</v>
      </c>
      <c r="R236" s="283">
        <f t="shared" si="48"/>
        <v>0.4375</v>
      </c>
      <c r="S236" s="283">
        <v>5.3</v>
      </c>
      <c r="T236" s="179"/>
      <c r="U236" s="180"/>
      <c r="V236" s="181"/>
      <c r="W236" s="181"/>
      <c r="X236" s="173"/>
      <c r="Y236" s="182" t="e">
        <f>(ROUND((#REF!/R236),0))*F236</f>
        <v>#REF!</v>
      </c>
      <c r="Z236" s="182" t="e">
        <f>(ROUND(#REF!/R236,0))*F236</f>
        <v>#REF!</v>
      </c>
      <c r="AA236" s="182" t="e">
        <f>(ROUND(#REF!/R236,0))*F236</f>
        <v>#REF!</v>
      </c>
      <c r="AB236" s="182" t="e">
        <f>(ROUND(#REF!/R236,0))*F236</f>
        <v>#REF!</v>
      </c>
      <c r="AC236" s="192"/>
      <c r="AD236" s="192"/>
      <c r="AE236" s="182"/>
      <c r="AF236" s="182"/>
      <c r="AG236" s="186"/>
      <c r="AH236" s="174"/>
      <c r="AI236" s="380"/>
      <c r="AJ236" s="180"/>
      <c r="AK236" s="183"/>
      <c r="AL236" s="183"/>
      <c r="AM236" s="459">
        <v>1</v>
      </c>
      <c r="AN236" s="283">
        <f t="shared" si="42"/>
        <v>4.5</v>
      </c>
      <c r="AO236" s="283">
        <f t="shared" si="50"/>
        <v>3.25</v>
      </c>
      <c r="AP236" s="283">
        <f t="shared" si="50"/>
        <v>13</v>
      </c>
      <c r="AQ236" s="185">
        <f t="shared" si="49"/>
        <v>0.11002604166666667</v>
      </c>
      <c r="AR236" s="283">
        <f t="shared" si="44"/>
        <v>1.3650000000000002</v>
      </c>
      <c r="AS236" s="180" t="s">
        <v>201</v>
      </c>
      <c r="AT236" s="183">
        <v>3</v>
      </c>
      <c r="AU236" s="177" t="s">
        <v>252</v>
      </c>
      <c r="AV236" s="180" t="s">
        <v>201</v>
      </c>
      <c r="AW236" s="180"/>
      <c r="AX236" s="298" t="s">
        <v>1535</v>
      </c>
      <c r="AY236" s="469"/>
      <c r="AZ236" s="469"/>
      <c r="BA236" s="187"/>
      <c r="BB236" s="187"/>
      <c r="BC236" s="187"/>
      <c r="BD236" s="187"/>
      <c r="BE236" s="187"/>
      <c r="BF236" s="187"/>
      <c r="BG236" s="187"/>
      <c r="BH236" s="187"/>
      <c r="BI236" s="187"/>
      <c r="BJ236" s="187"/>
      <c r="BK236" s="193"/>
      <c r="BL236" s="194"/>
      <c r="BM236" s="195"/>
      <c r="BN236" s="187"/>
      <c r="BO236" s="187"/>
      <c r="BP236" s="187"/>
      <c r="BQ236" s="187"/>
      <c r="BR236" s="187"/>
      <c r="BS236" s="187"/>
      <c r="BT236" s="189"/>
    </row>
    <row r="237" spans="1:73" s="188" customFormat="1" ht="60.75" customHeight="1">
      <c r="A237" s="176"/>
      <c r="B237" s="176" t="s">
        <v>1536</v>
      </c>
      <c r="C237" s="379" t="s">
        <v>1367</v>
      </c>
      <c r="D237" s="457" t="s">
        <v>1028</v>
      </c>
      <c r="E237" s="191" t="s">
        <v>1537</v>
      </c>
      <c r="F237" s="280">
        <v>10</v>
      </c>
      <c r="G237" s="175">
        <v>811803034457</v>
      </c>
      <c r="H237" s="175"/>
      <c r="I237" s="173" t="s">
        <v>240</v>
      </c>
      <c r="J237" s="178">
        <v>19.25</v>
      </c>
      <c r="K237" s="178">
        <v>4.25</v>
      </c>
      <c r="L237" s="178">
        <v>6</v>
      </c>
      <c r="M237" s="185">
        <f t="shared" si="46"/>
        <v>0.28407118055555558</v>
      </c>
      <c r="N237" s="178">
        <v>2.2000000000000002</v>
      </c>
      <c r="O237" s="283">
        <v>22</v>
      </c>
      <c r="P237" s="283">
        <v>20</v>
      </c>
      <c r="Q237" s="283">
        <v>13</v>
      </c>
      <c r="R237" s="283">
        <f t="shared" si="48"/>
        <v>3.3101851851851851</v>
      </c>
      <c r="S237" s="283">
        <v>24.2</v>
      </c>
      <c r="T237" s="179"/>
      <c r="U237" s="180" t="s">
        <v>197</v>
      </c>
      <c r="V237" s="181"/>
      <c r="W237" s="181"/>
      <c r="X237" s="173"/>
      <c r="Y237" s="182" t="e">
        <f>(ROUND((#REF!/R237),0))*F237</f>
        <v>#REF!</v>
      </c>
      <c r="Z237" s="182" t="e">
        <f>(ROUND(#REF!/R237,0))*F237</f>
        <v>#REF!</v>
      </c>
      <c r="AA237" s="182" t="e">
        <f>(ROUND(#REF!/R237,0))*F237</f>
        <v>#REF!</v>
      </c>
      <c r="AB237" s="182" t="e">
        <f>(ROUND(#REF!/R237,0))*F237</f>
        <v>#REF!</v>
      </c>
      <c r="AC237" s="192"/>
      <c r="AD237" s="192"/>
      <c r="AE237" s="182"/>
      <c r="AF237" s="182"/>
      <c r="AG237" s="186"/>
      <c r="AH237" s="174"/>
      <c r="AI237" s="380"/>
      <c r="AJ237" s="180"/>
      <c r="AK237" s="183"/>
      <c r="AL237" s="183"/>
      <c r="AM237" s="459">
        <v>1</v>
      </c>
      <c r="AN237" s="283"/>
      <c r="AO237" s="283"/>
      <c r="AP237" s="283"/>
      <c r="AQ237" s="185"/>
      <c r="AR237" s="283"/>
      <c r="AS237" s="180" t="s">
        <v>207</v>
      </c>
      <c r="AT237" s="183"/>
      <c r="AU237" s="177"/>
      <c r="AV237" s="180" t="s">
        <v>207</v>
      </c>
      <c r="AW237" s="180"/>
      <c r="AX237" s="298" t="s">
        <v>1538</v>
      </c>
      <c r="AY237" s="469"/>
      <c r="AZ237" s="469"/>
      <c r="BA237" s="187"/>
      <c r="BB237" s="187"/>
      <c r="BC237" s="187"/>
      <c r="BD237" s="187"/>
      <c r="BE237" s="187"/>
      <c r="BF237" s="187"/>
      <c r="BG237" s="187"/>
      <c r="BH237" s="187"/>
      <c r="BI237" s="187"/>
      <c r="BJ237" s="187"/>
      <c r="BK237" s="193"/>
      <c r="BL237" s="194"/>
      <c r="BM237" s="195"/>
      <c r="BN237" s="187"/>
      <c r="BO237" s="187"/>
      <c r="BP237" s="187"/>
      <c r="BQ237" s="187"/>
      <c r="BR237" s="187"/>
      <c r="BS237" s="187"/>
      <c r="BT237" s="189"/>
    </row>
    <row r="238" spans="1:73" s="188" customFormat="1" ht="60.75" customHeight="1">
      <c r="A238" s="176"/>
      <c r="B238" s="176" t="s">
        <v>193</v>
      </c>
      <c r="C238" s="379" t="s">
        <v>1539</v>
      </c>
      <c r="D238" s="457" t="s">
        <v>1140</v>
      </c>
      <c r="E238" s="191" t="s">
        <v>1540</v>
      </c>
      <c r="F238" s="551">
        <v>6</v>
      </c>
      <c r="G238" s="175">
        <v>812257015634</v>
      </c>
      <c r="H238" s="175"/>
      <c r="I238" s="378" t="s">
        <v>136</v>
      </c>
      <c r="J238" s="178">
        <v>5.75</v>
      </c>
      <c r="K238" s="178">
        <v>2.25</v>
      </c>
      <c r="L238" s="178">
        <v>7.5</v>
      </c>
      <c r="M238" s="185">
        <f t="shared" si="46"/>
        <v>5.615234375E-2</v>
      </c>
      <c r="N238" s="321">
        <v>0.4</v>
      </c>
      <c r="O238" s="321">
        <v>16</v>
      </c>
      <c r="P238" s="321">
        <v>6.5</v>
      </c>
      <c r="Q238" s="321">
        <v>8</v>
      </c>
      <c r="R238" s="185">
        <f t="shared" si="48"/>
        <v>0.48148148148148145</v>
      </c>
      <c r="S238" s="321">
        <v>2.75</v>
      </c>
      <c r="T238" s="179">
        <v>8513109000</v>
      </c>
      <c r="U238" s="180"/>
      <c r="V238" s="181"/>
      <c r="W238" s="181"/>
      <c r="X238" s="173"/>
      <c r="Y238" s="182"/>
      <c r="Z238" s="182"/>
      <c r="AA238" s="182"/>
      <c r="AB238" s="182"/>
      <c r="AC238" s="192"/>
      <c r="AD238" s="192"/>
      <c r="AE238" s="182"/>
      <c r="AF238" s="182"/>
      <c r="AG238" s="186"/>
      <c r="AH238" s="174"/>
      <c r="AI238" s="380"/>
      <c r="AJ238" s="180"/>
      <c r="AK238" s="183"/>
      <c r="AL238" s="183"/>
      <c r="AM238" s="459">
        <v>1</v>
      </c>
      <c r="AN238" s="283"/>
      <c r="AO238" s="283"/>
      <c r="AP238" s="283"/>
      <c r="AQ238" s="185"/>
      <c r="AR238" s="283"/>
      <c r="AS238" s="180" t="s">
        <v>201</v>
      </c>
      <c r="AT238" s="183">
        <v>1</v>
      </c>
      <c r="AU238" s="177" t="s">
        <v>1447</v>
      </c>
      <c r="AV238" s="180" t="s">
        <v>201</v>
      </c>
      <c r="AW238" s="177"/>
      <c r="AX238" s="298" t="s">
        <v>1402</v>
      </c>
      <c r="AY238" s="469"/>
      <c r="AZ238" s="469"/>
      <c r="BA238" s="187"/>
      <c r="BB238" s="187"/>
      <c r="BC238" s="187"/>
      <c r="BD238" s="187"/>
      <c r="BE238" s="187"/>
      <c r="BF238" s="187"/>
      <c r="BG238" s="187"/>
      <c r="BH238" s="187"/>
      <c r="BI238" s="187"/>
      <c r="BJ238" s="187"/>
      <c r="BK238" s="193"/>
      <c r="BL238" s="194"/>
      <c r="BM238" s="195"/>
      <c r="BN238" s="187"/>
      <c r="BO238" s="187"/>
      <c r="BP238" s="187"/>
      <c r="BQ238" s="187"/>
      <c r="BR238" s="187"/>
      <c r="BS238" s="187"/>
      <c r="BT238" s="189"/>
    </row>
    <row r="239" spans="1:73" s="188" customFormat="1" ht="60.75" customHeight="1">
      <c r="A239" s="176"/>
      <c r="B239" s="176" t="s">
        <v>1205</v>
      </c>
      <c r="C239" s="379" t="s">
        <v>288</v>
      </c>
      <c r="D239" s="457" t="s">
        <v>12</v>
      </c>
      <c r="E239" s="191" t="s">
        <v>1541</v>
      </c>
      <c r="F239" s="280">
        <v>20</v>
      </c>
      <c r="G239" s="175">
        <v>812257013265</v>
      </c>
      <c r="H239" s="175"/>
      <c r="I239" s="173" t="s">
        <v>729</v>
      </c>
      <c r="J239" s="178">
        <v>5.5</v>
      </c>
      <c r="K239" s="178">
        <v>4.25</v>
      </c>
      <c r="L239" s="178">
        <v>9</v>
      </c>
      <c r="M239" s="185">
        <f t="shared" si="46"/>
        <v>0.12174479166666667</v>
      </c>
      <c r="N239" s="283">
        <v>1</v>
      </c>
      <c r="O239" s="283">
        <v>22</v>
      </c>
      <c r="P239" s="283">
        <v>11</v>
      </c>
      <c r="Q239" s="283">
        <v>19</v>
      </c>
      <c r="R239" s="185">
        <f t="shared" si="48"/>
        <v>2.6608796296296298</v>
      </c>
      <c r="S239" s="283">
        <v>20</v>
      </c>
      <c r="T239" s="179"/>
      <c r="U239" s="180"/>
      <c r="V239" s="181"/>
      <c r="W239" s="181"/>
      <c r="X239" s="173"/>
      <c r="Y239" s="182"/>
      <c r="Z239" s="182"/>
      <c r="AA239" s="182"/>
      <c r="AB239" s="182"/>
      <c r="AC239" s="192"/>
      <c r="AD239" s="192"/>
      <c r="AE239" s="182"/>
      <c r="AF239" s="182"/>
      <c r="AG239" s="186"/>
      <c r="AH239" s="174"/>
      <c r="AI239" s="380"/>
      <c r="AJ239" s="180"/>
      <c r="AK239" s="183"/>
      <c r="AL239" s="183"/>
      <c r="AM239" s="459">
        <v>1</v>
      </c>
      <c r="AN239" s="283"/>
      <c r="AO239" s="283"/>
      <c r="AP239" s="283"/>
      <c r="AQ239" s="185"/>
      <c r="AR239" s="283"/>
      <c r="AS239" s="180" t="s">
        <v>201</v>
      </c>
      <c r="AT239" s="183">
        <v>2</v>
      </c>
      <c r="AU239" s="177" t="s">
        <v>234</v>
      </c>
      <c r="AV239" s="180" t="s">
        <v>201</v>
      </c>
      <c r="AW239" s="180"/>
      <c r="AX239" s="298" t="s">
        <v>1130</v>
      </c>
      <c r="AY239" s="469"/>
      <c r="AZ239" s="469"/>
      <c r="BA239" s="187"/>
      <c r="BB239" s="187"/>
      <c r="BC239" s="187"/>
      <c r="BD239" s="187"/>
      <c r="BE239" s="187"/>
      <c r="BF239" s="187"/>
      <c r="BG239" s="187"/>
      <c r="BH239" s="187"/>
      <c r="BI239" s="187"/>
      <c r="BJ239" s="187"/>
      <c r="BK239" s="193"/>
      <c r="BL239" s="194"/>
      <c r="BM239" s="195"/>
      <c r="BN239" s="187"/>
      <c r="BO239" s="187"/>
      <c r="BP239" s="187"/>
      <c r="BQ239" s="187"/>
      <c r="BR239" s="187"/>
      <c r="BS239" s="187"/>
      <c r="BT239" s="189"/>
    </row>
    <row r="240" spans="1:73" s="462" customFormat="1" ht="47.45" customHeight="1">
      <c r="A240" s="173"/>
      <c r="B240" s="176" t="s">
        <v>1542</v>
      </c>
      <c r="C240" s="176" t="s">
        <v>1504</v>
      </c>
      <c r="D240" s="278" t="s">
        <v>1021</v>
      </c>
      <c r="E240" s="279" t="s">
        <v>1543</v>
      </c>
      <c r="F240" s="280">
        <v>4</v>
      </c>
      <c r="G240" s="175">
        <v>811803032880</v>
      </c>
      <c r="H240" s="281"/>
      <c r="I240" s="282" t="s">
        <v>218</v>
      </c>
      <c r="J240" s="283">
        <v>20</v>
      </c>
      <c r="K240" s="283">
        <v>3.5</v>
      </c>
      <c r="L240" s="283">
        <v>20</v>
      </c>
      <c r="M240" s="185">
        <f t="shared" si="46"/>
        <v>0.81018518518518523</v>
      </c>
      <c r="N240" s="283">
        <v>3.75</v>
      </c>
      <c r="O240" s="283">
        <v>21</v>
      </c>
      <c r="P240" s="283">
        <v>15</v>
      </c>
      <c r="Q240" s="283">
        <v>21</v>
      </c>
      <c r="R240" s="185">
        <f t="shared" si="48"/>
        <v>3.828125</v>
      </c>
      <c r="S240" s="283">
        <v>10</v>
      </c>
      <c r="T240" s="177"/>
      <c r="U240" s="180"/>
      <c r="V240" s="181"/>
      <c r="W240" s="181"/>
      <c r="X240" s="173"/>
      <c r="Y240" s="182"/>
      <c r="Z240" s="182"/>
      <c r="AA240" s="182"/>
      <c r="AB240" s="182"/>
      <c r="AC240" s="192"/>
      <c r="AD240" s="192"/>
      <c r="AE240" s="182"/>
      <c r="AF240" s="182"/>
      <c r="AG240" s="315"/>
      <c r="AH240" s="315"/>
      <c r="AI240" s="315"/>
      <c r="AJ240" s="180"/>
      <c r="AK240" s="183"/>
      <c r="AL240" s="183"/>
      <c r="AM240" s="459">
        <v>1</v>
      </c>
      <c r="AN240" s="283"/>
      <c r="AO240" s="283"/>
      <c r="AP240" s="283"/>
      <c r="AQ240" s="185"/>
      <c r="AR240" s="283"/>
      <c r="AS240" s="180" t="s">
        <v>207</v>
      </c>
      <c r="AT240" s="428"/>
      <c r="AU240" s="282"/>
      <c r="AV240" s="282" t="s">
        <v>207</v>
      </c>
      <c r="AW240" s="282"/>
      <c r="AX240" s="298" t="s">
        <v>1544</v>
      </c>
      <c r="AY240" s="482"/>
      <c r="AZ240" s="482"/>
      <c r="BA240" s="381"/>
      <c r="BB240" s="381"/>
      <c r="BC240" s="381"/>
      <c r="BD240" s="381"/>
      <c r="BE240" s="381"/>
      <c r="BF240" s="381"/>
      <c r="BG240" s="381"/>
      <c r="BH240" s="282"/>
      <c r="BI240" s="282"/>
      <c r="BJ240" s="282"/>
      <c r="BK240" s="460"/>
      <c r="BL240" s="460"/>
      <c r="BM240" s="460"/>
      <c r="BN240" s="282"/>
      <c r="BO240" s="282"/>
      <c r="BP240" s="282"/>
      <c r="BQ240" s="282"/>
      <c r="BR240" s="282"/>
      <c r="BS240" s="282"/>
      <c r="BT240" s="461"/>
      <c r="BU240" s="173"/>
    </row>
    <row r="241" spans="1:74" s="462" customFormat="1" ht="37.5" customHeight="1">
      <c r="A241" s="173"/>
      <c r="B241" s="176" t="s">
        <v>203</v>
      </c>
      <c r="C241" s="379" t="s">
        <v>33</v>
      </c>
      <c r="D241" s="457" t="s">
        <v>1008</v>
      </c>
      <c r="E241" s="279" t="s">
        <v>1545</v>
      </c>
      <c r="F241" s="280">
        <v>8</v>
      </c>
      <c r="G241" s="175">
        <v>812257019274</v>
      </c>
      <c r="H241" s="292"/>
      <c r="I241" s="173" t="s">
        <v>136</v>
      </c>
      <c r="J241" s="283">
        <v>4.5</v>
      </c>
      <c r="K241" s="283">
        <v>1.5</v>
      </c>
      <c r="L241" s="283">
        <v>5.5</v>
      </c>
      <c r="M241" s="185">
        <f t="shared" si="46"/>
        <v>2.1484375E-2</v>
      </c>
      <c r="N241" s="283">
        <v>0.15</v>
      </c>
      <c r="O241" s="283">
        <v>10</v>
      </c>
      <c r="P241" s="283">
        <v>9</v>
      </c>
      <c r="Q241" s="283">
        <v>7</v>
      </c>
      <c r="R241" s="185">
        <f t="shared" si="48"/>
        <v>0.36458333333333331</v>
      </c>
      <c r="S241" s="283">
        <v>21</v>
      </c>
      <c r="T241" s="179"/>
      <c r="U241" s="180"/>
      <c r="V241" s="181"/>
      <c r="W241" s="181"/>
      <c r="X241" s="173"/>
      <c r="Y241" s="182"/>
      <c r="Z241" s="182"/>
      <c r="AA241" s="182"/>
      <c r="AB241" s="182"/>
      <c r="AC241" s="192"/>
      <c r="AD241" s="192"/>
      <c r="AE241" s="182"/>
      <c r="AF241" s="182"/>
      <c r="AG241" s="186"/>
      <c r="AH241" s="174"/>
      <c r="AI241" s="380"/>
      <c r="AJ241" s="180"/>
      <c r="AK241" s="183"/>
      <c r="AL241" s="183"/>
      <c r="AM241" s="459">
        <v>1</v>
      </c>
      <c r="AN241" s="283"/>
      <c r="AO241" s="283"/>
      <c r="AP241" s="283"/>
      <c r="AQ241" s="185"/>
      <c r="AR241" s="283"/>
      <c r="AS241" s="180" t="s">
        <v>207</v>
      </c>
      <c r="AT241" s="183"/>
      <c r="AU241" s="177"/>
      <c r="AV241" s="180" t="s">
        <v>207</v>
      </c>
      <c r="AW241" s="180"/>
      <c r="AX241" s="298" t="s">
        <v>1546</v>
      </c>
      <c r="AY241" s="180"/>
      <c r="AZ241" s="180"/>
      <c r="BA241" s="316"/>
      <c r="BB241" s="316"/>
      <c r="BC241" s="316"/>
      <c r="BD241" s="316"/>
      <c r="BE241" s="316"/>
      <c r="BF241" s="316"/>
      <c r="BG241" s="316"/>
      <c r="BH241" s="282"/>
      <c r="BI241" s="282"/>
      <c r="BJ241" s="282"/>
      <c r="BK241" s="460"/>
      <c r="BL241" s="460"/>
      <c r="BM241" s="460"/>
      <c r="BN241" s="282"/>
      <c r="BO241" s="282"/>
      <c r="BP241" s="282"/>
      <c r="BQ241" s="282"/>
      <c r="BR241" s="282"/>
      <c r="BS241" s="282"/>
      <c r="BT241" s="461"/>
      <c r="BU241" s="173"/>
    </row>
    <row r="242" spans="1:74" ht="45" customHeight="1">
      <c r="B242" s="176" t="s">
        <v>1172</v>
      </c>
      <c r="C242" s="379" t="s">
        <v>1519</v>
      </c>
      <c r="D242" s="477" t="s">
        <v>1031</v>
      </c>
      <c r="E242" s="279" t="s">
        <v>1547</v>
      </c>
      <c r="F242" s="280">
        <v>3</v>
      </c>
      <c r="G242" s="175">
        <v>811803032552</v>
      </c>
      <c r="H242" s="281"/>
      <c r="I242" s="282" t="s">
        <v>342</v>
      </c>
      <c r="J242" s="283">
        <v>20</v>
      </c>
      <c r="K242" s="283">
        <v>3.75</v>
      </c>
      <c r="L242" s="283">
        <v>14</v>
      </c>
      <c r="M242" s="185">
        <f t="shared" si="46"/>
        <v>0.60763888888888884</v>
      </c>
      <c r="N242" s="283">
        <v>4.3</v>
      </c>
      <c r="O242" s="326"/>
      <c r="P242" s="326"/>
      <c r="Q242" s="326"/>
      <c r="R242" s="326"/>
      <c r="S242" s="326"/>
      <c r="T242" s="179" t="s">
        <v>1281</v>
      </c>
      <c r="U242" s="180"/>
      <c r="V242" s="181"/>
      <c r="X242" s="173"/>
      <c r="Y242" s="182"/>
      <c r="AC242" s="192"/>
      <c r="AG242" s="315"/>
      <c r="AH242" s="315"/>
      <c r="AI242" s="380"/>
      <c r="AJ242" s="180"/>
      <c r="AK242" s="183"/>
      <c r="AL242" s="183"/>
      <c r="AM242" s="459">
        <v>1</v>
      </c>
      <c r="AN242" s="283">
        <f t="shared" ref="AN242:AN246" si="51">SUM(J242+0.25)</f>
        <v>20.25</v>
      </c>
      <c r="AO242" s="283">
        <f t="shared" ref="AO242:AP246" si="52">SUM(K242+0.25)</f>
        <v>4</v>
      </c>
      <c r="AP242" s="283">
        <f t="shared" si="52"/>
        <v>14.25</v>
      </c>
      <c r="AQ242" s="185">
        <f t="shared" ref="AQ242:AQ246" si="53">(AP242*AN242*AO242)/(12^3)</f>
        <v>0.66796875</v>
      </c>
      <c r="AR242" s="283">
        <f t="shared" ref="AR242" si="54">SUM(N242*1.05)</f>
        <v>4.5149999999999997</v>
      </c>
      <c r="AS242" s="180" t="s">
        <v>201</v>
      </c>
      <c r="AT242" s="288">
        <v>3</v>
      </c>
      <c r="AU242" s="289" t="s">
        <v>234</v>
      </c>
      <c r="AV242" s="180" t="s">
        <v>207</v>
      </c>
      <c r="AW242" s="180"/>
      <c r="AX242" s="422" t="s">
        <v>1520</v>
      </c>
      <c r="AY242" s="469"/>
      <c r="AZ242" s="469"/>
      <c r="BA242" s="187"/>
      <c r="BB242" s="187"/>
      <c r="BC242" s="187"/>
      <c r="BD242" s="187"/>
      <c r="BE242" s="187"/>
      <c r="BF242" s="187"/>
      <c r="BG242" s="187"/>
      <c r="BH242" s="381"/>
      <c r="BI242" s="381"/>
      <c r="BJ242" s="381"/>
      <c r="BK242" s="467"/>
      <c r="BL242" s="468"/>
      <c r="BM242" s="467"/>
      <c r="BN242" s="381"/>
      <c r="BO242" s="381"/>
      <c r="BP242" s="381"/>
      <c r="BQ242" s="381"/>
      <c r="BR242" s="381"/>
      <c r="BS242" s="381"/>
      <c r="BT242" s="381"/>
      <c r="BU242" s="381"/>
      <c r="BV242" s="381"/>
    </row>
    <row r="243" spans="1:74" ht="45" customHeight="1">
      <c r="B243" s="176" t="s">
        <v>1548</v>
      </c>
      <c r="C243" s="176" t="s">
        <v>1504</v>
      </c>
      <c r="D243" s="477" t="s">
        <v>1023</v>
      </c>
      <c r="E243" s="279" t="s">
        <v>1549</v>
      </c>
      <c r="F243" s="280">
        <v>4</v>
      </c>
      <c r="G243" s="175">
        <v>811803032897</v>
      </c>
      <c r="H243" s="281"/>
      <c r="I243" s="282" t="s">
        <v>218</v>
      </c>
      <c r="J243" s="283">
        <v>16</v>
      </c>
      <c r="K243" s="283">
        <v>4.5</v>
      </c>
      <c r="L243" s="283">
        <v>17.25</v>
      </c>
      <c r="M243" s="185">
        <f t="shared" si="46"/>
        <v>0.71875</v>
      </c>
      <c r="N243" s="283">
        <v>3.1</v>
      </c>
      <c r="O243" s="283">
        <v>19</v>
      </c>
      <c r="P243" s="283">
        <v>18</v>
      </c>
      <c r="Q243" s="283">
        <v>12</v>
      </c>
      <c r="R243" s="185">
        <f>(Q243*O243*P243)/(12^3)</f>
        <v>2.375</v>
      </c>
      <c r="S243" s="283">
        <v>10</v>
      </c>
      <c r="T243" s="179"/>
      <c r="U243" s="180"/>
      <c r="V243" s="181"/>
      <c r="X243" s="173"/>
      <c r="Y243" s="182"/>
      <c r="AC243" s="192"/>
      <c r="AG243" s="315"/>
      <c r="AH243" s="315"/>
      <c r="AI243" s="380"/>
      <c r="AJ243" s="180"/>
      <c r="AK243" s="183"/>
      <c r="AL243" s="183"/>
      <c r="AM243" s="459">
        <v>1</v>
      </c>
      <c r="AN243" s="283">
        <f t="shared" si="51"/>
        <v>16.25</v>
      </c>
      <c r="AO243" s="283">
        <f t="shared" si="52"/>
        <v>4.75</v>
      </c>
      <c r="AP243" s="283">
        <f t="shared" si="52"/>
        <v>17.5</v>
      </c>
      <c r="AQ243" s="185">
        <f t="shared" si="53"/>
        <v>0.78170211226851849</v>
      </c>
      <c r="AR243" s="283"/>
      <c r="AS243" s="180" t="s">
        <v>1550</v>
      </c>
      <c r="AT243" s="288"/>
      <c r="AU243" s="289"/>
      <c r="AV243" s="180" t="s">
        <v>207</v>
      </c>
      <c r="AW243" s="180"/>
      <c r="AX243" s="422" t="s">
        <v>1551</v>
      </c>
      <c r="AY243" s="469"/>
      <c r="AZ243" s="469"/>
      <c r="BA243" s="187"/>
      <c r="BB243" s="187"/>
      <c r="BC243" s="187"/>
      <c r="BD243" s="187"/>
      <c r="BE243" s="187"/>
      <c r="BF243" s="187"/>
      <c r="BG243" s="187"/>
      <c r="BH243" s="381"/>
      <c r="BI243" s="381"/>
      <c r="BJ243" s="381"/>
      <c r="BK243" s="467"/>
      <c r="BL243" s="468"/>
      <c r="BM243" s="467"/>
      <c r="BN243" s="381"/>
      <c r="BO243" s="381"/>
      <c r="BP243" s="381"/>
      <c r="BQ243" s="381"/>
      <c r="BR243" s="381"/>
      <c r="BS243" s="381"/>
      <c r="BT243" s="381"/>
      <c r="BU243" s="381"/>
      <c r="BV243" s="381"/>
    </row>
    <row r="244" spans="1:74" ht="49.9" customHeight="1">
      <c r="A244" s="314"/>
      <c r="B244" s="176" t="s">
        <v>193</v>
      </c>
      <c r="C244" s="379" t="s">
        <v>194</v>
      </c>
      <c r="D244" s="505" t="s">
        <v>54</v>
      </c>
      <c r="E244" s="473" t="s">
        <v>55</v>
      </c>
      <c r="F244" s="173">
        <v>1</v>
      </c>
      <c r="G244" s="474">
        <v>10358176632</v>
      </c>
      <c r="H244" s="474" t="s">
        <v>136</v>
      </c>
      <c r="I244" s="173" t="s">
        <v>136</v>
      </c>
      <c r="J244" s="326"/>
      <c r="K244" s="326"/>
      <c r="L244" s="326"/>
      <c r="M244" s="327"/>
      <c r="N244" s="326"/>
      <c r="O244" s="326"/>
      <c r="P244" s="326"/>
      <c r="Q244" s="326"/>
      <c r="R244" s="327"/>
      <c r="S244" s="326"/>
      <c r="T244" s="179" t="s">
        <v>321</v>
      </c>
      <c r="U244" s="180" t="s">
        <v>197</v>
      </c>
      <c r="V244" s="181" t="s">
        <v>322</v>
      </c>
      <c r="W244" s="181">
        <v>0.08</v>
      </c>
      <c r="X244" s="180" t="s">
        <v>199</v>
      </c>
      <c r="Y244" s="182" t="e">
        <f>(ROUND((#REF!/R244),0))*F244</f>
        <v>#REF!</v>
      </c>
      <c r="Z244" s="182" t="e">
        <f>(ROUND(#REF!/R244,0))*F244</f>
        <v>#REF!</v>
      </c>
      <c r="AA244" s="182" t="e">
        <f>(ROUND(#REF!/R244,0))*F244</f>
        <v>#REF!</v>
      </c>
      <c r="AB244" s="182" t="e">
        <f>(ROUND(#REF!/R244,0))*F244</f>
        <v>#REF!</v>
      </c>
      <c r="AC244" s="192"/>
      <c r="AD244" s="192" t="s">
        <v>826</v>
      </c>
      <c r="AG244" s="479" t="s">
        <v>340</v>
      </c>
      <c r="AI244" s="479" t="s">
        <v>644</v>
      </c>
      <c r="AJ244" s="180" t="s">
        <v>200</v>
      </c>
      <c r="AK244" s="183">
        <v>48</v>
      </c>
      <c r="AL244" s="183">
        <v>125</v>
      </c>
      <c r="AM244" s="459">
        <v>1</v>
      </c>
      <c r="AN244" s="283">
        <f t="shared" si="51"/>
        <v>0.25</v>
      </c>
      <c r="AO244" s="283">
        <f t="shared" si="52"/>
        <v>0.25</v>
      </c>
      <c r="AP244" s="283">
        <f t="shared" si="52"/>
        <v>0.25</v>
      </c>
      <c r="AQ244" s="185">
        <f t="shared" si="53"/>
        <v>9.0422453703703699E-6</v>
      </c>
      <c r="AR244" s="283">
        <f>SUM(N244*1.05)</f>
        <v>0</v>
      </c>
      <c r="AS244" s="180"/>
      <c r="AT244" s="183"/>
      <c r="AU244" s="177"/>
      <c r="AV244" s="180"/>
      <c r="AW244" s="185" t="s">
        <v>1369</v>
      </c>
      <c r="AX244" s="185" t="s">
        <v>1369</v>
      </c>
      <c r="AY244" s="469"/>
      <c r="AZ244" s="469"/>
      <c r="BA244" s="187"/>
      <c r="BB244" s="187"/>
      <c r="BC244" s="187"/>
      <c r="BD244" s="187"/>
      <c r="BE244" s="187"/>
      <c r="BF244" s="187"/>
      <c r="BG244" s="187"/>
      <c r="BK244" s="467" t="s">
        <v>202</v>
      </c>
      <c r="BL244" s="467">
        <v>54.95</v>
      </c>
      <c r="BM244" s="483">
        <v>79.95</v>
      </c>
      <c r="BN244" s="316"/>
      <c r="BO244" s="316"/>
      <c r="BS244" s="381"/>
      <c r="BT244" s="381"/>
      <c r="BU244" s="381"/>
      <c r="BV244" s="381"/>
    </row>
    <row r="245" spans="1:74" s="188" customFormat="1" ht="45" customHeight="1">
      <c r="A245" s="314"/>
      <c r="B245" s="176" t="s">
        <v>193</v>
      </c>
      <c r="C245" s="379" t="s">
        <v>29</v>
      </c>
      <c r="D245" s="463" t="s">
        <v>1552</v>
      </c>
      <c r="E245" s="464" t="s">
        <v>1553</v>
      </c>
      <c r="F245" s="552"/>
      <c r="G245" s="474">
        <v>812257018338</v>
      </c>
      <c r="H245" s="465"/>
      <c r="I245" s="173" t="s">
        <v>136</v>
      </c>
      <c r="J245" s="178">
        <v>8.5</v>
      </c>
      <c r="K245" s="178">
        <v>6.25</v>
      </c>
      <c r="L245" s="178">
        <v>8.25</v>
      </c>
      <c r="M245" s="185">
        <f t="shared" si="46"/>
        <v>0.2536349826388889</v>
      </c>
      <c r="N245" s="178">
        <v>1.55</v>
      </c>
      <c r="O245" s="326"/>
      <c r="P245" s="326"/>
      <c r="Q245" s="326"/>
      <c r="R245" s="327"/>
      <c r="S245" s="326"/>
      <c r="T245" s="179"/>
      <c r="U245" s="180"/>
      <c r="V245" s="181"/>
      <c r="W245" s="181"/>
      <c r="X245" s="173"/>
      <c r="Y245" s="182"/>
      <c r="Z245" s="182"/>
      <c r="AA245" s="182"/>
      <c r="AB245" s="182"/>
      <c r="AC245" s="192"/>
      <c r="AD245" s="192"/>
      <c r="AE245" s="182"/>
      <c r="AF245" s="182"/>
      <c r="AG245" s="466"/>
      <c r="AH245" s="315"/>
      <c r="AI245" s="380"/>
      <c r="AJ245" s="180"/>
      <c r="AK245" s="183"/>
      <c r="AL245" s="183"/>
      <c r="AM245" s="459">
        <v>1</v>
      </c>
      <c r="AN245" s="283">
        <f t="shared" si="51"/>
        <v>8.75</v>
      </c>
      <c r="AO245" s="283">
        <f t="shared" si="52"/>
        <v>6.5</v>
      </c>
      <c r="AP245" s="283">
        <f t="shared" si="52"/>
        <v>8.5</v>
      </c>
      <c r="AQ245" s="185">
        <f t="shared" si="53"/>
        <v>0.27976707175925924</v>
      </c>
      <c r="AR245" s="283">
        <f>SUM(N245*1.05)</f>
        <v>1.6275000000000002</v>
      </c>
      <c r="AS245" s="180" t="s">
        <v>207</v>
      </c>
      <c r="AT245" s="183"/>
      <c r="AU245" s="177"/>
      <c r="AV245" s="180" t="s">
        <v>207</v>
      </c>
      <c r="AW245" s="185" t="s">
        <v>1369</v>
      </c>
      <c r="AX245" s="185" t="s">
        <v>1369</v>
      </c>
      <c r="AY245" s="180"/>
      <c r="AZ245" s="180"/>
      <c r="BA245" s="316"/>
      <c r="BB245" s="316"/>
      <c r="BC245" s="316"/>
      <c r="BD245" s="316"/>
      <c r="BE245" s="316"/>
      <c r="BF245" s="316"/>
      <c r="BG245" s="316"/>
      <c r="BK245" s="489"/>
      <c r="BL245" s="489"/>
      <c r="BM245" s="470"/>
      <c r="BS245" s="187"/>
      <c r="BT245" s="189"/>
    </row>
    <row r="246" spans="1:74" s="188" customFormat="1" ht="60.75" customHeight="1">
      <c r="A246" s="176"/>
      <c r="B246" s="176" t="s">
        <v>193</v>
      </c>
      <c r="C246" s="379" t="s">
        <v>288</v>
      </c>
      <c r="D246" s="500" t="s">
        <v>959</v>
      </c>
      <c r="E246" s="473" t="s">
        <v>960</v>
      </c>
      <c r="F246" s="490">
        <v>4</v>
      </c>
      <c r="G246" s="175">
        <v>811803030916</v>
      </c>
      <c r="H246" s="175"/>
      <c r="I246" s="173" t="s">
        <v>240</v>
      </c>
      <c r="J246" s="322">
        <v>6.75</v>
      </c>
      <c r="K246" s="322">
        <v>5</v>
      </c>
      <c r="L246" s="322">
        <v>11.5</v>
      </c>
      <c r="M246" s="322">
        <f t="shared" si="46"/>
        <v>0.224609375</v>
      </c>
      <c r="N246" s="178">
        <v>1.55</v>
      </c>
      <c r="O246" s="326"/>
      <c r="P246" s="326"/>
      <c r="Q246" s="326"/>
      <c r="R246" s="327"/>
      <c r="S246" s="326"/>
      <c r="T246" s="179"/>
      <c r="U246" s="180"/>
      <c r="V246" s="181"/>
      <c r="W246" s="181">
        <v>6.5000000000000002E-2</v>
      </c>
      <c r="X246" s="173"/>
      <c r="Y246" s="182"/>
      <c r="Z246" s="182"/>
      <c r="AA246" s="182"/>
      <c r="AB246" s="182"/>
      <c r="AC246" s="192"/>
      <c r="AD246" s="192"/>
      <c r="AE246" s="182"/>
      <c r="AF246" s="182"/>
      <c r="AG246" s="315"/>
      <c r="AH246" s="315"/>
      <c r="AI246" s="380"/>
      <c r="AJ246" s="180"/>
      <c r="AK246" s="183"/>
      <c r="AL246" s="183"/>
      <c r="AM246" s="459">
        <v>1</v>
      </c>
      <c r="AN246" s="283">
        <f t="shared" si="51"/>
        <v>7</v>
      </c>
      <c r="AO246" s="283">
        <f t="shared" si="52"/>
        <v>5.25</v>
      </c>
      <c r="AP246" s="283">
        <f t="shared" si="52"/>
        <v>11.75</v>
      </c>
      <c r="AQ246" s="185">
        <f t="shared" si="53"/>
        <v>0.24989149305555555</v>
      </c>
      <c r="AR246" s="283"/>
      <c r="AS246" s="180"/>
      <c r="AT246" s="183"/>
      <c r="AU246" s="177"/>
      <c r="AV246" s="180"/>
      <c r="AW246" s="185" t="s">
        <v>1369</v>
      </c>
      <c r="AX246" s="185" t="s">
        <v>1369</v>
      </c>
      <c r="AY246" s="469"/>
      <c r="AZ246" s="469"/>
      <c r="BA246" s="187"/>
      <c r="BB246" s="187"/>
      <c r="BC246" s="187"/>
      <c r="BD246" s="187"/>
      <c r="BE246" s="187"/>
      <c r="BF246" s="187"/>
      <c r="BG246" s="187"/>
      <c r="BH246" s="187"/>
      <c r="BI246" s="187"/>
      <c r="BJ246" s="187"/>
      <c r="BK246" s="193"/>
      <c r="BL246" s="194"/>
      <c r="BM246" s="195"/>
      <c r="BN246" s="187"/>
      <c r="BO246" s="187"/>
      <c r="BP246" s="187"/>
      <c r="BQ246" s="187"/>
      <c r="BR246" s="187"/>
      <c r="BS246" s="187"/>
      <c r="BT246" s="189"/>
    </row>
    <row r="247" spans="1:74" ht="60.75" customHeight="1">
      <c r="B247" s="176" t="s">
        <v>1205</v>
      </c>
      <c r="C247" s="379" t="s">
        <v>1163</v>
      </c>
      <c r="D247" s="457" t="s">
        <v>1142</v>
      </c>
      <c r="E247" s="191" t="s">
        <v>1554</v>
      </c>
      <c r="F247" s="551">
        <v>4</v>
      </c>
      <c r="G247" s="175">
        <v>811803033566</v>
      </c>
      <c r="H247" s="175"/>
      <c r="I247" s="378" t="s">
        <v>240</v>
      </c>
      <c r="J247" s="321">
        <v>11.25</v>
      </c>
      <c r="K247" s="321">
        <v>5.25</v>
      </c>
      <c r="L247" s="321">
        <v>9.25</v>
      </c>
      <c r="M247" s="322">
        <f t="shared" si="46"/>
        <v>0.316162109375</v>
      </c>
      <c r="N247" s="321">
        <v>3.25</v>
      </c>
      <c r="O247" s="321">
        <v>18.899999999999999</v>
      </c>
      <c r="P247" s="321">
        <v>11.4</v>
      </c>
      <c r="Q247" s="321">
        <v>11.7</v>
      </c>
      <c r="R247" s="322">
        <f t="shared" ref="R247:R287" si="55">(Q247*O247*P247)/(12^3)</f>
        <v>1.4588437499999998</v>
      </c>
      <c r="S247" s="321">
        <v>23.2</v>
      </c>
      <c r="T247" s="179"/>
      <c r="U247" s="180"/>
      <c r="V247" s="181"/>
      <c r="X247" s="173"/>
      <c r="Y247" s="182"/>
      <c r="AC247" s="192"/>
      <c r="AG247" s="186"/>
      <c r="AH247" s="174"/>
      <c r="AI247" s="380"/>
      <c r="AJ247" s="180"/>
      <c r="AK247" s="183"/>
      <c r="AL247" s="183"/>
      <c r="AM247" s="459">
        <v>1</v>
      </c>
      <c r="AN247" s="283"/>
      <c r="AO247" s="283"/>
      <c r="AP247" s="283">
        <f t="shared" ref="AP247:AP288" si="56">SUM(L247+0.25)</f>
        <v>9.5</v>
      </c>
      <c r="AQ247" s="185"/>
      <c r="AR247" s="283">
        <f t="shared" ref="AR247:AR255" si="57">SUM(N247*1.05)</f>
        <v>3.4125000000000001</v>
      </c>
      <c r="AS247" s="180" t="s">
        <v>207</v>
      </c>
      <c r="AT247" s="183"/>
      <c r="AU247" s="177"/>
      <c r="AV247" s="180" t="s">
        <v>207</v>
      </c>
      <c r="AW247" s="180"/>
      <c r="AX247" s="298" t="s">
        <v>1399</v>
      </c>
      <c r="BK247" s="451"/>
      <c r="BL247" s="452"/>
      <c r="BM247" s="453"/>
      <c r="BN247" s="316"/>
      <c r="BO247" s="316"/>
      <c r="BT247" s="454"/>
      <c r="BU247" s="381"/>
      <c r="BV247" s="381"/>
    </row>
    <row r="248" spans="1:74" s="188" customFormat="1" ht="60.75" customHeight="1">
      <c r="A248" s="314"/>
      <c r="B248" s="176" t="s">
        <v>1205</v>
      </c>
      <c r="C248" s="379" t="s">
        <v>1163</v>
      </c>
      <c r="D248" s="457" t="s">
        <v>1034</v>
      </c>
      <c r="E248" s="294" t="s">
        <v>1555</v>
      </c>
      <c r="F248" s="551">
        <v>4</v>
      </c>
      <c r="G248" s="175">
        <v>811803032392</v>
      </c>
      <c r="H248" s="175"/>
      <c r="I248" s="173" t="s">
        <v>218</v>
      </c>
      <c r="J248" s="283">
        <v>11.75</v>
      </c>
      <c r="K248" s="283">
        <v>1.5</v>
      </c>
      <c r="L248" s="283">
        <v>13.75</v>
      </c>
      <c r="M248" s="185">
        <f t="shared" si="46"/>
        <v>0.14024522569444445</v>
      </c>
      <c r="N248" s="283">
        <v>1.2</v>
      </c>
      <c r="O248" s="321">
        <v>16</v>
      </c>
      <c r="P248" s="321">
        <v>15</v>
      </c>
      <c r="Q248" s="321">
        <v>12</v>
      </c>
      <c r="R248" s="322">
        <f t="shared" si="55"/>
        <v>1.6666666666666667</v>
      </c>
      <c r="S248" s="321">
        <v>14</v>
      </c>
      <c r="T248" s="179"/>
      <c r="U248" s="180"/>
      <c r="V248" s="181"/>
      <c r="W248" s="181"/>
      <c r="X248" s="173"/>
      <c r="Y248" s="182"/>
      <c r="Z248" s="182"/>
      <c r="AA248" s="182"/>
      <c r="AB248" s="182"/>
      <c r="AC248" s="192"/>
      <c r="AD248" s="192"/>
      <c r="AE248" s="182"/>
      <c r="AF248" s="182"/>
      <c r="AG248" s="315"/>
      <c r="AH248" s="174"/>
      <c r="AI248" s="380"/>
      <c r="AJ248" s="180"/>
      <c r="AK248" s="183"/>
      <c r="AL248" s="183"/>
      <c r="AM248" s="459">
        <v>1</v>
      </c>
      <c r="AN248" s="283">
        <f t="shared" ref="AN248:AO254" si="58">SUM(J248+0.25)</f>
        <v>12</v>
      </c>
      <c r="AO248" s="283">
        <f t="shared" si="58"/>
        <v>1.75</v>
      </c>
      <c r="AP248" s="283">
        <f t="shared" si="56"/>
        <v>14</v>
      </c>
      <c r="AQ248" s="185">
        <f>(AP248*AN248*AO248)/(12^3)</f>
        <v>0.1701388888888889</v>
      </c>
      <c r="AR248" s="283">
        <f t="shared" si="57"/>
        <v>1.26</v>
      </c>
      <c r="AS248" s="180" t="s">
        <v>201</v>
      </c>
      <c r="AT248" s="183">
        <v>1</v>
      </c>
      <c r="AU248" s="177" t="s">
        <v>1556</v>
      </c>
      <c r="AV248" s="180" t="s">
        <v>201</v>
      </c>
      <c r="AW248" s="180"/>
      <c r="AX248" s="298" t="s">
        <v>1557</v>
      </c>
      <c r="AY248" s="553"/>
      <c r="AZ248" s="553"/>
      <c r="BA248" s="187"/>
      <c r="BB248" s="187"/>
      <c r="BC248" s="187"/>
      <c r="BD248" s="187"/>
      <c r="BE248" s="187"/>
      <c r="BF248" s="187"/>
      <c r="BG248" s="187"/>
      <c r="BH248" s="187"/>
      <c r="BI248" s="187"/>
      <c r="BJ248" s="187"/>
      <c r="BK248" s="193"/>
      <c r="BL248" s="194"/>
      <c r="BM248" s="195"/>
      <c r="BN248" s="187"/>
      <c r="BO248" s="187"/>
      <c r="BP248" s="187"/>
      <c r="BQ248" s="187"/>
      <c r="BR248" s="187"/>
      <c r="BS248" s="187"/>
      <c r="BT248" s="189"/>
    </row>
    <row r="249" spans="1:74" s="188" customFormat="1" ht="60.75" customHeight="1">
      <c r="A249" s="314"/>
      <c r="B249" s="176" t="s">
        <v>1205</v>
      </c>
      <c r="C249" s="379" t="s">
        <v>1163</v>
      </c>
      <c r="D249" s="477" t="s">
        <v>1558</v>
      </c>
      <c r="E249" s="294" t="s">
        <v>1559</v>
      </c>
      <c r="F249" s="551">
        <v>4</v>
      </c>
      <c r="G249" s="175">
        <v>811803034471</v>
      </c>
      <c r="H249" s="175"/>
      <c r="I249" s="173" t="s">
        <v>218</v>
      </c>
      <c r="J249" s="283">
        <v>11.75</v>
      </c>
      <c r="K249" s="283">
        <v>1.5</v>
      </c>
      <c r="L249" s="283">
        <v>13.75</v>
      </c>
      <c r="M249" s="185">
        <f t="shared" si="46"/>
        <v>0.14024522569444445</v>
      </c>
      <c r="N249" s="283">
        <v>1.2</v>
      </c>
      <c r="O249" s="321">
        <v>16</v>
      </c>
      <c r="P249" s="321">
        <v>15</v>
      </c>
      <c r="Q249" s="321">
        <v>12</v>
      </c>
      <c r="R249" s="322">
        <f t="shared" si="55"/>
        <v>1.6666666666666667</v>
      </c>
      <c r="S249" s="321">
        <v>14</v>
      </c>
      <c r="T249" s="179"/>
      <c r="U249" s="180"/>
      <c r="V249" s="181"/>
      <c r="W249" s="181"/>
      <c r="X249" s="173"/>
      <c r="Y249" s="182"/>
      <c r="Z249" s="182"/>
      <c r="AA249" s="182"/>
      <c r="AB249" s="182"/>
      <c r="AC249" s="192"/>
      <c r="AD249" s="192"/>
      <c r="AE249" s="182"/>
      <c r="AF249" s="182"/>
      <c r="AG249" s="315"/>
      <c r="AH249" s="174"/>
      <c r="AI249" s="380"/>
      <c r="AJ249" s="180"/>
      <c r="AK249" s="183"/>
      <c r="AL249" s="183"/>
      <c r="AM249" s="459">
        <v>1</v>
      </c>
      <c r="AN249" s="283"/>
      <c r="AO249" s="283"/>
      <c r="AP249" s="283"/>
      <c r="AQ249" s="185"/>
      <c r="AR249" s="283"/>
      <c r="AS249" s="180" t="s">
        <v>201</v>
      </c>
      <c r="AT249" s="183">
        <v>1</v>
      </c>
      <c r="AU249" s="177" t="s">
        <v>1556</v>
      </c>
      <c r="AV249" s="180" t="s">
        <v>201</v>
      </c>
      <c r="AW249" s="180"/>
      <c r="AX249" s="298" t="s">
        <v>1560</v>
      </c>
      <c r="AY249" s="553"/>
      <c r="AZ249" s="553"/>
      <c r="BA249" s="187"/>
      <c r="BB249" s="187"/>
      <c r="BC249" s="187"/>
      <c r="BD249" s="187"/>
      <c r="BE249" s="187"/>
      <c r="BF249" s="187"/>
      <c r="BG249" s="187"/>
      <c r="BH249" s="187"/>
      <c r="BI249" s="187"/>
      <c r="BJ249" s="187"/>
      <c r="BK249" s="193"/>
      <c r="BL249" s="194"/>
      <c r="BM249" s="195"/>
      <c r="BN249" s="187"/>
      <c r="BO249" s="187"/>
      <c r="BP249" s="187"/>
      <c r="BQ249" s="187"/>
      <c r="BR249" s="187"/>
      <c r="BS249" s="187"/>
      <c r="BT249" s="189"/>
    </row>
    <row r="250" spans="1:74" s="188" customFormat="1" ht="60.75" customHeight="1">
      <c r="A250" s="314"/>
      <c r="B250" s="176" t="s">
        <v>1205</v>
      </c>
      <c r="C250" s="379" t="s">
        <v>1163</v>
      </c>
      <c r="D250" s="477" t="s">
        <v>1561</v>
      </c>
      <c r="E250" s="294" t="s">
        <v>1562</v>
      </c>
      <c r="F250" s="551">
        <v>4</v>
      </c>
      <c r="G250" s="175">
        <v>811803034488</v>
      </c>
      <c r="H250" s="175"/>
      <c r="I250" s="173" t="s">
        <v>218</v>
      </c>
      <c r="J250" s="283">
        <v>11.75</v>
      </c>
      <c r="K250" s="283">
        <v>1.5</v>
      </c>
      <c r="L250" s="283">
        <v>13.75</v>
      </c>
      <c r="M250" s="185">
        <f t="shared" si="46"/>
        <v>0.14024522569444445</v>
      </c>
      <c r="N250" s="283">
        <v>1.2</v>
      </c>
      <c r="O250" s="321">
        <v>16</v>
      </c>
      <c r="P250" s="321">
        <v>15</v>
      </c>
      <c r="Q250" s="321">
        <v>12</v>
      </c>
      <c r="R250" s="322">
        <f t="shared" si="55"/>
        <v>1.6666666666666667</v>
      </c>
      <c r="S250" s="321">
        <v>14</v>
      </c>
      <c r="T250" s="179"/>
      <c r="U250" s="180"/>
      <c r="V250" s="181"/>
      <c r="W250" s="181"/>
      <c r="X250" s="173"/>
      <c r="Y250" s="182"/>
      <c r="Z250" s="182"/>
      <c r="AA250" s="182"/>
      <c r="AB250" s="182"/>
      <c r="AC250" s="192"/>
      <c r="AD250" s="192"/>
      <c r="AE250" s="182"/>
      <c r="AF250" s="182"/>
      <c r="AG250" s="315"/>
      <c r="AH250" s="174"/>
      <c r="AI250" s="380"/>
      <c r="AJ250" s="180"/>
      <c r="AK250" s="183"/>
      <c r="AL250" s="183"/>
      <c r="AM250" s="459">
        <v>1</v>
      </c>
      <c r="AN250" s="283"/>
      <c r="AO250" s="283"/>
      <c r="AP250" s="283"/>
      <c r="AQ250" s="185"/>
      <c r="AR250" s="283"/>
      <c r="AS250" s="180" t="s">
        <v>201</v>
      </c>
      <c r="AT250" s="183">
        <v>1</v>
      </c>
      <c r="AU250" s="177" t="s">
        <v>1556</v>
      </c>
      <c r="AV250" s="180" t="s">
        <v>201</v>
      </c>
      <c r="AW250" s="180"/>
      <c r="AX250" s="298" t="s">
        <v>1563</v>
      </c>
      <c r="AY250" s="553"/>
      <c r="AZ250" s="553"/>
      <c r="BA250" s="187"/>
      <c r="BB250" s="187"/>
      <c r="BC250" s="187"/>
      <c r="BD250" s="187"/>
      <c r="BE250" s="187"/>
      <c r="BF250" s="187"/>
      <c r="BG250" s="187"/>
      <c r="BH250" s="187"/>
      <c r="BI250" s="187"/>
      <c r="BJ250" s="187"/>
      <c r="BK250" s="193"/>
      <c r="BL250" s="194"/>
      <c r="BM250" s="195"/>
      <c r="BN250" s="187"/>
      <c r="BO250" s="187"/>
      <c r="BP250" s="187"/>
      <c r="BQ250" s="187"/>
      <c r="BR250" s="187"/>
      <c r="BS250" s="187"/>
      <c r="BT250" s="189"/>
    </row>
    <row r="251" spans="1:74" s="188" customFormat="1" ht="60.75" customHeight="1">
      <c r="A251" s="314"/>
      <c r="B251" s="176" t="s">
        <v>1205</v>
      </c>
      <c r="C251" s="379" t="s">
        <v>1163</v>
      </c>
      <c r="D251" s="477" t="s">
        <v>1564</v>
      </c>
      <c r="E251" s="294" t="s">
        <v>1565</v>
      </c>
      <c r="F251" s="551">
        <v>4</v>
      </c>
      <c r="G251" s="175">
        <v>811803034495</v>
      </c>
      <c r="H251" s="175"/>
      <c r="I251" s="173" t="s">
        <v>218</v>
      </c>
      <c r="J251" s="283">
        <v>11.75</v>
      </c>
      <c r="K251" s="283">
        <v>1.5</v>
      </c>
      <c r="L251" s="283">
        <v>13.75</v>
      </c>
      <c r="M251" s="185">
        <f t="shared" si="46"/>
        <v>0.14024522569444445</v>
      </c>
      <c r="N251" s="283">
        <v>1.2</v>
      </c>
      <c r="O251" s="321">
        <v>16</v>
      </c>
      <c r="P251" s="321">
        <v>15</v>
      </c>
      <c r="Q251" s="321">
        <v>12</v>
      </c>
      <c r="R251" s="322">
        <f t="shared" si="55"/>
        <v>1.6666666666666667</v>
      </c>
      <c r="S251" s="321">
        <v>14</v>
      </c>
      <c r="T251" s="179"/>
      <c r="U251" s="180"/>
      <c r="V251" s="181"/>
      <c r="W251" s="181"/>
      <c r="X251" s="173"/>
      <c r="Y251" s="182"/>
      <c r="Z251" s="182"/>
      <c r="AA251" s="182"/>
      <c r="AB251" s="182"/>
      <c r="AC251" s="192"/>
      <c r="AD251" s="192"/>
      <c r="AE251" s="182"/>
      <c r="AF251" s="182"/>
      <c r="AG251" s="315"/>
      <c r="AH251" s="174"/>
      <c r="AI251" s="380"/>
      <c r="AJ251" s="180"/>
      <c r="AK251" s="183"/>
      <c r="AL251" s="183"/>
      <c r="AM251" s="459">
        <v>1</v>
      </c>
      <c r="AN251" s="283"/>
      <c r="AO251" s="283"/>
      <c r="AP251" s="283"/>
      <c r="AQ251" s="185"/>
      <c r="AR251" s="283"/>
      <c r="AS251" s="180" t="s">
        <v>201</v>
      </c>
      <c r="AT251" s="183">
        <v>1</v>
      </c>
      <c r="AU251" s="177" t="s">
        <v>1556</v>
      </c>
      <c r="AV251" s="180" t="s">
        <v>201</v>
      </c>
      <c r="AW251" s="180"/>
      <c r="AX251" s="298" t="s">
        <v>1566</v>
      </c>
      <c r="AY251" s="553"/>
      <c r="AZ251" s="553"/>
      <c r="BA251" s="187"/>
      <c r="BB251" s="187"/>
      <c r="BC251" s="187"/>
      <c r="BD251" s="187"/>
      <c r="BE251" s="187"/>
      <c r="BF251" s="187"/>
      <c r="BG251" s="187"/>
      <c r="BH251" s="187"/>
      <c r="BI251" s="187"/>
      <c r="BJ251" s="187"/>
      <c r="BK251" s="193"/>
      <c r="BL251" s="194"/>
      <c r="BM251" s="195"/>
      <c r="BN251" s="187"/>
      <c r="BO251" s="187"/>
      <c r="BP251" s="187"/>
      <c r="BQ251" s="187"/>
      <c r="BR251" s="187"/>
      <c r="BS251" s="187"/>
      <c r="BT251" s="189"/>
    </row>
    <row r="252" spans="1:74" s="188" customFormat="1" ht="60.75" customHeight="1">
      <c r="A252" s="314"/>
      <c r="B252" s="176" t="s">
        <v>1205</v>
      </c>
      <c r="C252" s="379" t="s">
        <v>1163</v>
      </c>
      <c r="D252" s="477" t="s">
        <v>1567</v>
      </c>
      <c r="E252" s="294" t="s">
        <v>1568</v>
      </c>
      <c r="F252" s="551">
        <v>4</v>
      </c>
      <c r="G252" s="175">
        <v>811803034501</v>
      </c>
      <c r="H252" s="175"/>
      <c r="I252" s="173" t="s">
        <v>218</v>
      </c>
      <c r="J252" s="283">
        <v>11.75</v>
      </c>
      <c r="K252" s="283">
        <v>1.5</v>
      </c>
      <c r="L252" s="283">
        <v>13.75</v>
      </c>
      <c r="M252" s="185">
        <f t="shared" si="46"/>
        <v>0.14024522569444445</v>
      </c>
      <c r="N252" s="283">
        <v>1.2</v>
      </c>
      <c r="O252" s="321">
        <v>16</v>
      </c>
      <c r="P252" s="321">
        <v>15</v>
      </c>
      <c r="Q252" s="321">
        <v>12</v>
      </c>
      <c r="R252" s="322">
        <f t="shared" si="55"/>
        <v>1.6666666666666667</v>
      </c>
      <c r="S252" s="321">
        <v>14</v>
      </c>
      <c r="T252" s="179"/>
      <c r="U252" s="180"/>
      <c r="V252" s="181"/>
      <c r="W252" s="181"/>
      <c r="X252" s="173"/>
      <c r="Y252" s="182"/>
      <c r="Z252" s="182"/>
      <c r="AA252" s="182"/>
      <c r="AB252" s="182"/>
      <c r="AC252" s="192"/>
      <c r="AD252" s="192"/>
      <c r="AE252" s="182"/>
      <c r="AF252" s="182"/>
      <c r="AG252" s="315"/>
      <c r="AH252" s="174"/>
      <c r="AI252" s="380"/>
      <c r="AJ252" s="180"/>
      <c r="AK252" s="183"/>
      <c r="AL252" s="183"/>
      <c r="AM252" s="459">
        <v>1</v>
      </c>
      <c r="AN252" s="283"/>
      <c r="AO252" s="283"/>
      <c r="AP252" s="283"/>
      <c r="AQ252" s="185"/>
      <c r="AR252" s="283"/>
      <c r="AS252" s="180" t="s">
        <v>201</v>
      </c>
      <c r="AT252" s="183">
        <v>1</v>
      </c>
      <c r="AU252" s="177" t="s">
        <v>1556</v>
      </c>
      <c r="AV252" s="180" t="s">
        <v>201</v>
      </c>
      <c r="AW252" s="180"/>
      <c r="AX252" s="298" t="s">
        <v>1569</v>
      </c>
      <c r="AY252" s="553"/>
      <c r="AZ252" s="553"/>
      <c r="BA252" s="187"/>
      <c r="BB252" s="187"/>
      <c r="BC252" s="187"/>
      <c r="BD252" s="187"/>
      <c r="BE252" s="187"/>
      <c r="BF252" s="187"/>
      <c r="BG252" s="187"/>
      <c r="BH252" s="187"/>
      <c r="BI252" s="187"/>
      <c r="BJ252" s="187"/>
      <c r="BK252" s="193"/>
      <c r="BL252" s="194"/>
      <c r="BM252" s="195"/>
      <c r="BN252" s="187"/>
      <c r="BO252" s="187"/>
      <c r="BP252" s="187"/>
      <c r="BQ252" s="187"/>
      <c r="BR252" s="187"/>
      <c r="BS252" s="187"/>
      <c r="BT252" s="189"/>
    </row>
    <row r="253" spans="1:74" s="188" customFormat="1" ht="60.75" customHeight="1">
      <c r="A253" s="176"/>
      <c r="B253" s="176" t="s">
        <v>1542</v>
      </c>
      <c r="C253" s="176" t="s">
        <v>1504</v>
      </c>
      <c r="D253" s="457" t="s">
        <v>1025</v>
      </c>
      <c r="E253" s="191" t="s">
        <v>1026</v>
      </c>
      <c r="F253" s="551">
        <v>4</v>
      </c>
      <c r="G253" s="175">
        <v>811803032903</v>
      </c>
      <c r="H253" s="175"/>
      <c r="I253" s="173" t="s">
        <v>218</v>
      </c>
      <c r="J253" s="283">
        <v>18</v>
      </c>
      <c r="K253" s="283">
        <v>3.5</v>
      </c>
      <c r="L253" s="283">
        <v>18</v>
      </c>
      <c r="M253" s="185">
        <f t="shared" si="46"/>
        <v>0.65625</v>
      </c>
      <c r="N253" s="283">
        <v>2.8</v>
      </c>
      <c r="O253" s="321">
        <v>19</v>
      </c>
      <c r="P253" s="321">
        <v>19</v>
      </c>
      <c r="Q253" s="321">
        <v>15</v>
      </c>
      <c r="R253" s="322">
        <f t="shared" si="55"/>
        <v>3.1336805555555554</v>
      </c>
      <c r="S253" s="321">
        <v>13</v>
      </c>
      <c r="T253" s="179"/>
      <c r="U253" s="180"/>
      <c r="V253" s="181"/>
      <c r="W253" s="181"/>
      <c r="X253" s="173"/>
      <c r="Y253" s="182"/>
      <c r="Z253" s="182"/>
      <c r="AA253" s="182"/>
      <c r="AB253" s="182"/>
      <c r="AC253" s="547"/>
      <c r="AD253" s="547"/>
      <c r="AE253" s="182"/>
      <c r="AF253" s="182"/>
      <c r="AG253" s="186"/>
      <c r="AH253" s="174"/>
      <c r="AI253" s="380"/>
      <c r="AJ253" s="180"/>
      <c r="AK253" s="183"/>
      <c r="AL253" s="183"/>
      <c r="AM253" s="459">
        <v>1</v>
      </c>
      <c r="AN253" s="283">
        <f t="shared" si="58"/>
        <v>18.25</v>
      </c>
      <c r="AO253" s="283">
        <f t="shared" si="58"/>
        <v>3.75</v>
      </c>
      <c r="AP253" s="283">
        <f t="shared" si="56"/>
        <v>18.25</v>
      </c>
      <c r="AQ253" s="185">
        <f>(AP253*AN253*AO253)/(12^3)</f>
        <v>0.72279188368055558</v>
      </c>
      <c r="AR253" s="283">
        <f t="shared" si="57"/>
        <v>2.94</v>
      </c>
      <c r="AS253" s="180" t="s">
        <v>207</v>
      </c>
      <c r="AT253" s="183"/>
      <c r="AU253" s="177"/>
      <c r="AV253" s="180" t="s">
        <v>207</v>
      </c>
      <c r="AW253" s="180"/>
      <c r="AX253" s="298" t="s">
        <v>1570</v>
      </c>
      <c r="AY253" s="469"/>
      <c r="AZ253" s="469"/>
      <c r="BA253" s="187"/>
      <c r="BB253" s="187"/>
      <c r="BC253" s="187"/>
      <c r="BD253" s="187"/>
      <c r="BE253" s="187"/>
      <c r="BF253" s="187"/>
      <c r="BG253" s="187"/>
      <c r="BH253" s="187"/>
      <c r="BI253" s="187"/>
      <c r="BJ253" s="187"/>
      <c r="BK253" s="193"/>
      <c r="BL253" s="194"/>
      <c r="BM253" s="195"/>
      <c r="BN253" s="187"/>
      <c r="BO253" s="187"/>
      <c r="BP253" s="187"/>
      <c r="BQ253" s="187"/>
      <c r="BR253" s="187"/>
      <c r="BS253" s="187"/>
      <c r="BT253" s="189"/>
    </row>
    <row r="254" spans="1:74" s="188" customFormat="1" ht="60.75" customHeight="1">
      <c r="A254" s="176"/>
      <c r="B254" s="176" t="s">
        <v>1542</v>
      </c>
      <c r="C254" s="176" t="s">
        <v>1504</v>
      </c>
      <c r="D254" s="457" t="s">
        <v>1013</v>
      </c>
      <c r="E254" s="191" t="s">
        <v>1014</v>
      </c>
      <c r="F254" s="280">
        <v>4</v>
      </c>
      <c r="G254" s="175">
        <v>811803032828</v>
      </c>
      <c r="H254" s="175"/>
      <c r="I254" s="173" t="s">
        <v>218</v>
      </c>
      <c r="J254" s="283">
        <v>17.25</v>
      </c>
      <c r="K254" s="283">
        <v>3.75</v>
      </c>
      <c r="L254" s="283">
        <v>21</v>
      </c>
      <c r="M254" s="185">
        <f t="shared" si="46"/>
        <v>0.7861328125</v>
      </c>
      <c r="N254" s="283">
        <v>4.0999999999999996</v>
      </c>
      <c r="O254" s="326"/>
      <c r="P254" s="326"/>
      <c r="Q254" s="326"/>
      <c r="R254" s="327"/>
      <c r="S254" s="326"/>
      <c r="T254" s="179"/>
      <c r="U254" s="180"/>
      <c r="V254" s="181"/>
      <c r="W254" s="181"/>
      <c r="X254" s="173"/>
      <c r="Y254" s="182"/>
      <c r="Z254" s="182"/>
      <c r="AA254" s="182"/>
      <c r="AB254" s="182"/>
      <c r="AC254" s="547"/>
      <c r="AD254" s="547"/>
      <c r="AE254" s="182"/>
      <c r="AF254" s="182"/>
      <c r="AG254" s="186"/>
      <c r="AH254" s="174"/>
      <c r="AI254" s="380"/>
      <c r="AJ254" s="180"/>
      <c r="AK254" s="183"/>
      <c r="AL254" s="183"/>
      <c r="AM254" s="459">
        <v>1</v>
      </c>
      <c r="AN254" s="283">
        <f t="shared" si="58"/>
        <v>17.5</v>
      </c>
      <c r="AO254" s="283">
        <f t="shared" si="58"/>
        <v>4</v>
      </c>
      <c r="AP254" s="283">
        <f t="shared" si="56"/>
        <v>21.25</v>
      </c>
      <c r="AQ254" s="185">
        <f>(AP254*AN254*AO254)/(12^3)</f>
        <v>0.8608217592592593</v>
      </c>
      <c r="AR254" s="283">
        <f t="shared" si="57"/>
        <v>4.3049999999999997</v>
      </c>
      <c r="AS254" s="180" t="s">
        <v>207</v>
      </c>
      <c r="AT254" s="183"/>
      <c r="AU254" s="177"/>
      <c r="AV254" s="180" t="s">
        <v>207</v>
      </c>
      <c r="AW254" s="180"/>
      <c r="AX254" s="298" t="s">
        <v>1571</v>
      </c>
      <c r="AY254" s="469"/>
      <c r="AZ254" s="469"/>
      <c r="BA254" s="187"/>
      <c r="BB254" s="187"/>
      <c r="BC254" s="187"/>
      <c r="BD254" s="187"/>
      <c r="BE254" s="187"/>
      <c r="BF254" s="187"/>
      <c r="BG254" s="187"/>
      <c r="BH254" s="187"/>
      <c r="BI254" s="187"/>
      <c r="BJ254" s="187"/>
      <c r="BK254" s="193"/>
      <c r="BL254" s="194"/>
      <c r="BM254" s="195"/>
      <c r="BN254" s="187"/>
      <c r="BO254" s="187"/>
      <c r="BP254" s="187"/>
      <c r="BQ254" s="187"/>
      <c r="BR254" s="187"/>
      <c r="BS254" s="187"/>
      <c r="BT254" s="189"/>
    </row>
    <row r="255" spans="1:74" s="188" customFormat="1" ht="60.75" customHeight="1">
      <c r="A255" s="176"/>
      <c r="B255" s="176" t="s">
        <v>193</v>
      </c>
      <c r="C255" s="379" t="s">
        <v>194</v>
      </c>
      <c r="D255" s="457" t="s">
        <v>1049</v>
      </c>
      <c r="E255" s="191" t="s">
        <v>1572</v>
      </c>
      <c r="F255" s="184">
        <v>1</v>
      </c>
      <c r="G255" s="175">
        <v>811803031999</v>
      </c>
      <c r="H255" s="175"/>
      <c r="I255" s="173" t="s">
        <v>195</v>
      </c>
      <c r="J255" s="178">
        <v>27</v>
      </c>
      <c r="K255" s="178">
        <v>6.75</v>
      </c>
      <c r="L255" s="178">
        <v>11.5</v>
      </c>
      <c r="M255" s="185">
        <f t="shared" si="46"/>
        <v>1.212890625</v>
      </c>
      <c r="N255" s="283">
        <v>21</v>
      </c>
      <c r="O255" s="283">
        <v>28</v>
      </c>
      <c r="P255" s="283">
        <v>12</v>
      </c>
      <c r="Q255" s="283">
        <v>8</v>
      </c>
      <c r="R255" s="185">
        <f t="shared" si="55"/>
        <v>1.5555555555555556</v>
      </c>
      <c r="S255" s="283">
        <v>12</v>
      </c>
      <c r="T255" s="179"/>
      <c r="U255" s="180"/>
      <c r="V255" s="181"/>
      <c r="W255" s="181"/>
      <c r="X255" s="173"/>
      <c r="Y255" s="182"/>
      <c r="Z255" s="182"/>
      <c r="AA255" s="182"/>
      <c r="AB255" s="182"/>
      <c r="AC255" s="192"/>
      <c r="AD255" s="192"/>
      <c r="AE255" s="182"/>
      <c r="AF255" s="182"/>
      <c r="AG255" s="186"/>
      <c r="AH255" s="174"/>
      <c r="AI255" s="380"/>
      <c r="AJ255" s="180"/>
      <c r="AK255" s="183"/>
      <c r="AL255" s="183"/>
      <c r="AM255" s="459">
        <v>1</v>
      </c>
      <c r="AN255" s="283"/>
      <c r="AO255" s="283"/>
      <c r="AP255" s="283">
        <f t="shared" si="56"/>
        <v>11.75</v>
      </c>
      <c r="AQ255" s="185"/>
      <c r="AR255" s="283">
        <f t="shared" si="57"/>
        <v>22.05</v>
      </c>
      <c r="AS255" s="180" t="s">
        <v>207</v>
      </c>
      <c r="AT255" s="183">
        <v>1</v>
      </c>
      <c r="AU255" s="177" t="s">
        <v>1372</v>
      </c>
      <c r="AV255" s="180" t="s">
        <v>201</v>
      </c>
      <c r="AW255" s="180"/>
      <c r="AX255" s="298" t="s">
        <v>1573</v>
      </c>
      <c r="AY255" s="469"/>
      <c r="AZ255" s="469"/>
      <c r="BA255" s="187"/>
      <c r="BB255" s="187"/>
      <c r="BC255" s="187"/>
      <c r="BD255" s="187"/>
      <c r="BE255" s="187"/>
      <c r="BF255" s="187"/>
      <c r="BG255" s="187"/>
      <c r="BH255" s="187"/>
      <c r="BI255" s="187"/>
      <c r="BJ255" s="187"/>
      <c r="BK255" s="193"/>
      <c r="BL255" s="194"/>
      <c r="BM255" s="195"/>
      <c r="BN255" s="187"/>
      <c r="BO255" s="187"/>
      <c r="BP255" s="187"/>
      <c r="BQ255" s="187"/>
      <c r="BR255" s="187"/>
      <c r="BS255" s="187"/>
      <c r="BT255" s="189"/>
    </row>
    <row r="256" spans="1:74" s="188" customFormat="1" ht="60.75" customHeight="1">
      <c r="A256" s="176"/>
      <c r="B256" s="176" t="s">
        <v>1175</v>
      </c>
      <c r="C256" s="379" t="s">
        <v>1574</v>
      </c>
      <c r="D256" s="457" t="s">
        <v>1217</v>
      </c>
      <c r="E256" s="294" t="s">
        <v>1218</v>
      </c>
      <c r="F256" s="280">
        <v>2</v>
      </c>
      <c r="G256" s="175">
        <v>811803033795</v>
      </c>
      <c r="H256" s="175"/>
      <c r="I256" s="173" t="s">
        <v>136</v>
      </c>
      <c r="J256" s="283">
        <v>6.5</v>
      </c>
      <c r="K256" s="283">
        <v>17</v>
      </c>
      <c r="L256" s="283">
        <v>17</v>
      </c>
      <c r="M256" s="185">
        <f t="shared" si="46"/>
        <v>1.0870949074074074</v>
      </c>
      <c r="N256" s="283">
        <v>7.9</v>
      </c>
      <c r="O256" s="283">
        <v>13</v>
      </c>
      <c r="P256" s="283">
        <v>17</v>
      </c>
      <c r="Q256" s="283">
        <v>18</v>
      </c>
      <c r="R256" s="322">
        <f t="shared" si="55"/>
        <v>2.3020833333333335</v>
      </c>
      <c r="S256" s="283">
        <v>15.8</v>
      </c>
      <c r="T256" s="179"/>
      <c r="U256" s="180"/>
      <c r="V256" s="181"/>
      <c r="W256" s="181"/>
      <c r="X256" s="173"/>
      <c r="Y256" s="182"/>
      <c r="Z256" s="182"/>
      <c r="AA256" s="182"/>
      <c r="AB256" s="182"/>
      <c r="AC256" s="192"/>
      <c r="AD256" s="192"/>
      <c r="AE256" s="182"/>
      <c r="AF256" s="182"/>
      <c r="AG256" s="186"/>
      <c r="AH256" s="174"/>
      <c r="AI256" s="380"/>
      <c r="AJ256" s="180"/>
      <c r="AK256" s="183"/>
      <c r="AL256" s="183"/>
      <c r="AM256" s="459">
        <v>1</v>
      </c>
      <c r="AN256" s="283"/>
      <c r="AO256" s="283"/>
      <c r="AP256" s="283"/>
      <c r="AQ256" s="185"/>
      <c r="AR256" s="283"/>
      <c r="AS256" s="180" t="s">
        <v>201</v>
      </c>
      <c r="AT256" s="183">
        <v>9</v>
      </c>
      <c r="AU256" s="177" t="s">
        <v>1575</v>
      </c>
      <c r="AV256" s="180" t="s">
        <v>207</v>
      </c>
      <c r="AW256" s="180"/>
      <c r="AX256" s="298" t="s">
        <v>1576</v>
      </c>
      <c r="AY256" s="469"/>
      <c r="AZ256" s="469"/>
      <c r="BA256" s="187"/>
      <c r="BB256" s="187"/>
      <c r="BC256" s="187"/>
      <c r="BD256" s="187"/>
      <c r="BE256" s="187"/>
      <c r="BF256" s="187"/>
      <c r="BG256" s="187"/>
      <c r="BH256" s="187"/>
      <c r="BI256" s="187"/>
      <c r="BJ256" s="187"/>
      <c r="BK256" s="295"/>
      <c r="BL256" s="296"/>
      <c r="BM256" s="297"/>
      <c r="BN256" s="187"/>
      <c r="BO256" s="187"/>
      <c r="BP256" s="187"/>
      <c r="BQ256" s="187"/>
      <c r="BR256" s="187"/>
      <c r="BS256" s="187"/>
      <c r="BT256" s="189"/>
    </row>
    <row r="257" spans="1:72" s="188" customFormat="1" ht="60.75" customHeight="1">
      <c r="A257" s="176"/>
      <c r="B257" s="176" t="s">
        <v>1175</v>
      </c>
      <c r="C257" s="379" t="s">
        <v>1574</v>
      </c>
      <c r="D257" s="457" t="s">
        <v>1220</v>
      </c>
      <c r="E257" s="294" t="s">
        <v>1221</v>
      </c>
      <c r="F257" s="280">
        <v>8</v>
      </c>
      <c r="G257" s="175">
        <v>811803033313</v>
      </c>
      <c r="H257" s="175"/>
      <c r="I257" s="173" t="s">
        <v>136</v>
      </c>
      <c r="J257" s="283">
        <v>6</v>
      </c>
      <c r="K257" s="283">
        <v>15</v>
      </c>
      <c r="L257" s="283">
        <v>15</v>
      </c>
      <c r="M257" s="185">
        <f t="shared" si="46"/>
        <v>0.78125</v>
      </c>
      <c r="N257" s="283">
        <v>4.08</v>
      </c>
      <c r="O257" s="283">
        <v>13</v>
      </c>
      <c r="P257" s="283">
        <v>17</v>
      </c>
      <c r="Q257" s="283">
        <v>18</v>
      </c>
      <c r="R257" s="322">
        <f t="shared" si="55"/>
        <v>2.3020833333333335</v>
      </c>
      <c r="S257" s="283">
        <v>32.700000000000003</v>
      </c>
      <c r="T257" s="179"/>
      <c r="U257" s="180"/>
      <c r="V257" s="181"/>
      <c r="W257" s="181"/>
      <c r="X257" s="173"/>
      <c r="Y257" s="182"/>
      <c r="Z257" s="182"/>
      <c r="AA257" s="182"/>
      <c r="AB257" s="182"/>
      <c r="AC257" s="192"/>
      <c r="AD257" s="192"/>
      <c r="AE257" s="182"/>
      <c r="AF257" s="182"/>
      <c r="AG257" s="186"/>
      <c r="AH257" s="174"/>
      <c r="AI257" s="380"/>
      <c r="AJ257" s="180"/>
      <c r="AK257" s="183"/>
      <c r="AL257" s="183"/>
      <c r="AM257" s="459">
        <v>1</v>
      </c>
      <c r="AN257" s="283"/>
      <c r="AO257" s="283"/>
      <c r="AP257" s="283"/>
      <c r="AQ257" s="185"/>
      <c r="AR257" s="283"/>
      <c r="AS257" s="180" t="s">
        <v>201</v>
      </c>
      <c r="AT257" s="183">
        <v>9</v>
      </c>
      <c r="AU257" s="177" t="s">
        <v>1575</v>
      </c>
      <c r="AV257" s="180" t="s">
        <v>207</v>
      </c>
      <c r="AW257" s="180"/>
      <c r="AX257" s="298" t="s">
        <v>1577</v>
      </c>
      <c r="AY257" s="469"/>
      <c r="AZ257" s="469"/>
      <c r="BA257" s="187"/>
      <c r="BB257" s="187"/>
      <c r="BC257" s="187"/>
      <c r="BD257" s="187"/>
      <c r="BE257" s="187"/>
      <c r="BF257" s="187"/>
      <c r="BG257" s="187"/>
      <c r="BH257" s="187"/>
      <c r="BI257" s="187"/>
      <c r="BJ257" s="187"/>
      <c r="BK257" s="295"/>
      <c r="BL257" s="296"/>
      <c r="BM257" s="297"/>
      <c r="BN257" s="187"/>
      <c r="BO257" s="187"/>
      <c r="BP257" s="187"/>
      <c r="BQ257" s="187"/>
      <c r="BR257" s="187"/>
      <c r="BS257" s="187"/>
      <c r="BT257" s="189"/>
    </row>
    <row r="258" spans="1:72" s="188" customFormat="1" ht="60.75" customHeight="1">
      <c r="A258" s="176"/>
      <c r="B258" s="176" t="s">
        <v>1175</v>
      </c>
      <c r="C258" s="379" t="s">
        <v>1574</v>
      </c>
      <c r="D258" s="457" t="s">
        <v>1223</v>
      </c>
      <c r="E258" s="294" t="s">
        <v>1224</v>
      </c>
      <c r="F258" s="280">
        <v>20</v>
      </c>
      <c r="G258" s="175">
        <v>811803034051</v>
      </c>
      <c r="H258" s="175"/>
      <c r="I258" s="173" t="s">
        <v>136</v>
      </c>
      <c r="J258" s="283">
        <v>3</v>
      </c>
      <c r="K258" s="283">
        <v>7.5</v>
      </c>
      <c r="L258" s="283">
        <v>5.75</v>
      </c>
      <c r="M258" s="185">
        <f t="shared" ref="M258:M294" si="59">(L258*J258*K258)/(12^3)</f>
        <v>7.4869791666666671E-2</v>
      </c>
      <c r="N258" s="283">
        <v>1.43</v>
      </c>
      <c r="O258" s="283">
        <v>15</v>
      </c>
      <c r="P258" s="283">
        <v>16</v>
      </c>
      <c r="Q258" s="283">
        <v>12</v>
      </c>
      <c r="R258" s="322">
        <f t="shared" si="55"/>
        <v>1.6666666666666667</v>
      </c>
      <c r="S258" s="283">
        <v>28.6</v>
      </c>
      <c r="T258" s="179"/>
      <c r="U258" s="180"/>
      <c r="V258" s="181"/>
      <c r="W258" s="181"/>
      <c r="X258" s="173"/>
      <c r="Y258" s="182"/>
      <c r="Z258" s="182"/>
      <c r="AA258" s="182"/>
      <c r="AB258" s="182"/>
      <c r="AC258" s="192"/>
      <c r="AD258" s="192"/>
      <c r="AE258" s="182"/>
      <c r="AF258" s="182"/>
      <c r="AG258" s="186"/>
      <c r="AH258" s="174"/>
      <c r="AI258" s="380"/>
      <c r="AJ258" s="180"/>
      <c r="AK258" s="183"/>
      <c r="AL258" s="183"/>
      <c r="AM258" s="459">
        <v>1</v>
      </c>
      <c r="AN258" s="283"/>
      <c r="AO258" s="283"/>
      <c r="AP258" s="283"/>
      <c r="AQ258" s="185"/>
      <c r="AR258" s="283"/>
      <c r="AS258" s="180" t="s">
        <v>201</v>
      </c>
      <c r="AT258" s="183">
        <v>5</v>
      </c>
      <c r="AU258" s="177" t="s">
        <v>1578</v>
      </c>
      <c r="AV258" s="180" t="s">
        <v>207</v>
      </c>
      <c r="AW258" s="180"/>
      <c r="AX258" s="298" t="s">
        <v>1579</v>
      </c>
      <c r="AY258" s="469"/>
      <c r="AZ258" s="469"/>
      <c r="BA258" s="187"/>
      <c r="BB258" s="187"/>
      <c r="BC258" s="187"/>
      <c r="BD258" s="187"/>
      <c r="BE258" s="187"/>
      <c r="BF258" s="187"/>
      <c r="BG258" s="187"/>
      <c r="BH258" s="187"/>
      <c r="BI258" s="187"/>
      <c r="BJ258" s="187"/>
      <c r="BK258" s="295"/>
      <c r="BL258" s="296"/>
      <c r="BM258" s="297"/>
      <c r="BN258" s="187"/>
      <c r="BO258" s="187"/>
      <c r="BP258" s="187"/>
      <c r="BQ258" s="187"/>
      <c r="BR258" s="187"/>
      <c r="BS258" s="187"/>
      <c r="BT258" s="189"/>
    </row>
    <row r="259" spans="1:72" s="188" customFormat="1" ht="60.75" customHeight="1">
      <c r="A259" s="176"/>
      <c r="B259" s="176" t="s">
        <v>1175</v>
      </c>
      <c r="C259" s="379" t="s">
        <v>1574</v>
      </c>
      <c r="D259" s="457" t="s">
        <v>1226</v>
      </c>
      <c r="E259" s="294" t="s">
        <v>1227</v>
      </c>
      <c r="F259" s="280">
        <v>20</v>
      </c>
      <c r="G259" s="175">
        <v>811803034068</v>
      </c>
      <c r="H259" s="175"/>
      <c r="I259" s="173" t="s">
        <v>136</v>
      </c>
      <c r="J259" s="283">
        <v>3.5</v>
      </c>
      <c r="K259" s="283">
        <v>6</v>
      </c>
      <c r="L259" s="283">
        <v>5</v>
      </c>
      <c r="M259" s="185">
        <f t="shared" si="59"/>
        <v>6.0763888888888888E-2</v>
      </c>
      <c r="N259" s="283">
        <v>1.1399999999999999</v>
      </c>
      <c r="O259" s="283">
        <v>11</v>
      </c>
      <c r="P259" s="283">
        <v>17</v>
      </c>
      <c r="Q259" s="283">
        <v>13</v>
      </c>
      <c r="R259" s="322">
        <f t="shared" si="55"/>
        <v>1.4068287037037037</v>
      </c>
      <c r="S259" s="283">
        <v>22.8</v>
      </c>
      <c r="T259" s="179"/>
      <c r="U259" s="180"/>
      <c r="V259" s="181"/>
      <c r="W259" s="181"/>
      <c r="X259" s="173"/>
      <c r="Y259" s="182"/>
      <c r="Z259" s="182"/>
      <c r="AA259" s="182"/>
      <c r="AB259" s="182"/>
      <c r="AC259" s="192"/>
      <c r="AD259" s="192"/>
      <c r="AE259" s="182"/>
      <c r="AF259" s="182"/>
      <c r="AG259" s="186"/>
      <c r="AH259" s="174"/>
      <c r="AI259" s="380"/>
      <c r="AJ259" s="180"/>
      <c r="AK259" s="183"/>
      <c r="AL259" s="183"/>
      <c r="AM259" s="459">
        <v>1</v>
      </c>
      <c r="AN259" s="283"/>
      <c r="AO259" s="283"/>
      <c r="AP259" s="283"/>
      <c r="AQ259" s="185"/>
      <c r="AR259" s="283"/>
      <c r="AS259" s="180" t="s">
        <v>201</v>
      </c>
      <c r="AT259" s="183">
        <v>3</v>
      </c>
      <c r="AU259" s="177" t="s">
        <v>1580</v>
      </c>
      <c r="AV259" s="180" t="s">
        <v>201</v>
      </c>
      <c r="AW259" s="180"/>
      <c r="AX259" s="298" t="s">
        <v>1581</v>
      </c>
      <c r="AY259" s="553"/>
      <c r="AZ259" s="554"/>
      <c r="BA259" s="187"/>
      <c r="BB259" s="187"/>
      <c r="BC259" s="187"/>
      <c r="BD259" s="187"/>
      <c r="BE259" s="187"/>
      <c r="BF259" s="187"/>
      <c r="BG259" s="187"/>
      <c r="BH259" s="187"/>
      <c r="BI259" s="187"/>
      <c r="BJ259" s="187"/>
      <c r="BK259" s="295"/>
      <c r="BL259" s="296"/>
      <c r="BM259" s="297"/>
      <c r="BN259" s="187"/>
      <c r="BO259" s="187"/>
      <c r="BP259" s="187"/>
      <c r="BQ259" s="187"/>
      <c r="BR259" s="187"/>
      <c r="BS259" s="187"/>
      <c r="BT259" s="189"/>
    </row>
    <row r="260" spans="1:72" s="188" customFormat="1" ht="60.75" customHeight="1">
      <c r="A260" s="176"/>
      <c r="B260" s="176" t="s">
        <v>1175</v>
      </c>
      <c r="C260" s="379" t="s">
        <v>1574</v>
      </c>
      <c r="D260" s="457" t="s">
        <v>1228</v>
      </c>
      <c r="E260" s="294" t="s">
        <v>1229</v>
      </c>
      <c r="F260" s="280">
        <v>10</v>
      </c>
      <c r="G260" s="175">
        <v>811803034242</v>
      </c>
      <c r="H260" s="175"/>
      <c r="I260" s="173" t="s">
        <v>136</v>
      </c>
      <c r="J260" s="283">
        <v>3</v>
      </c>
      <c r="K260" s="283">
        <v>4.5</v>
      </c>
      <c r="L260" s="283">
        <v>8</v>
      </c>
      <c r="M260" s="185">
        <f t="shared" si="59"/>
        <v>6.25E-2</v>
      </c>
      <c r="N260" s="283">
        <v>2.2200000000000002</v>
      </c>
      <c r="O260" s="283">
        <v>15</v>
      </c>
      <c r="P260" s="283">
        <v>16</v>
      </c>
      <c r="Q260" s="283">
        <v>10</v>
      </c>
      <c r="R260" s="322">
        <f t="shared" si="55"/>
        <v>1.3888888888888888</v>
      </c>
      <c r="S260" s="283">
        <v>22.22</v>
      </c>
      <c r="T260" s="179"/>
      <c r="U260" s="180"/>
      <c r="V260" s="181"/>
      <c r="W260" s="181"/>
      <c r="X260" s="173"/>
      <c r="Y260" s="182"/>
      <c r="Z260" s="182"/>
      <c r="AA260" s="182"/>
      <c r="AB260" s="182"/>
      <c r="AC260" s="192"/>
      <c r="AD260" s="192"/>
      <c r="AE260" s="182"/>
      <c r="AF260" s="182"/>
      <c r="AG260" s="186"/>
      <c r="AH260" s="174"/>
      <c r="AI260" s="380"/>
      <c r="AJ260" s="180"/>
      <c r="AK260" s="183"/>
      <c r="AL260" s="183"/>
      <c r="AM260" s="459">
        <v>1</v>
      </c>
      <c r="AN260" s="283"/>
      <c r="AO260" s="283"/>
      <c r="AP260" s="283"/>
      <c r="AQ260" s="185"/>
      <c r="AR260" s="283"/>
      <c r="AS260" s="180" t="s">
        <v>201</v>
      </c>
      <c r="AT260" s="183">
        <v>4</v>
      </c>
      <c r="AU260" s="177" t="s">
        <v>1582</v>
      </c>
      <c r="AV260" s="180" t="s">
        <v>207</v>
      </c>
      <c r="AW260" s="180"/>
      <c r="AX260" s="298" t="s">
        <v>1583</v>
      </c>
      <c r="AY260" s="469"/>
      <c r="AZ260" s="469"/>
      <c r="BA260" s="187"/>
      <c r="BB260" s="187"/>
      <c r="BC260" s="187"/>
      <c r="BD260" s="187"/>
      <c r="BE260" s="187"/>
      <c r="BF260" s="187"/>
      <c r="BG260" s="187"/>
      <c r="BH260" s="187"/>
      <c r="BI260" s="187"/>
      <c r="BJ260" s="187"/>
      <c r="BK260" s="295"/>
      <c r="BL260" s="296"/>
      <c r="BM260" s="297"/>
      <c r="BN260" s="187"/>
      <c r="BO260" s="187"/>
      <c r="BP260" s="187"/>
      <c r="BQ260" s="187"/>
      <c r="BR260" s="187"/>
      <c r="BS260" s="187"/>
      <c r="BT260" s="189"/>
    </row>
    <row r="261" spans="1:72" s="188" customFormat="1" ht="60.75" customHeight="1">
      <c r="A261" s="176"/>
      <c r="B261" s="176" t="s">
        <v>1175</v>
      </c>
      <c r="C261" s="379" t="s">
        <v>1574</v>
      </c>
      <c r="D261" s="457" t="s">
        <v>1230</v>
      </c>
      <c r="E261" s="294" t="s">
        <v>1231</v>
      </c>
      <c r="F261" s="280">
        <v>10</v>
      </c>
      <c r="G261" s="175">
        <v>811803033306</v>
      </c>
      <c r="H261" s="175"/>
      <c r="I261" s="173" t="s">
        <v>136</v>
      </c>
      <c r="J261" s="283">
        <v>2.25</v>
      </c>
      <c r="K261" s="283">
        <v>9.25</v>
      </c>
      <c r="L261" s="283">
        <v>6.25</v>
      </c>
      <c r="M261" s="185">
        <f t="shared" si="59"/>
        <v>7.5276692708333329E-2</v>
      </c>
      <c r="N261" s="283">
        <v>1.58</v>
      </c>
      <c r="O261" s="283">
        <v>10</v>
      </c>
      <c r="P261" s="283">
        <v>13</v>
      </c>
      <c r="Q261" s="283">
        <v>12</v>
      </c>
      <c r="R261" s="322">
        <f t="shared" si="55"/>
        <v>0.90277777777777779</v>
      </c>
      <c r="S261" s="283">
        <v>15.8</v>
      </c>
      <c r="T261" s="179"/>
      <c r="U261" s="180"/>
      <c r="V261" s="181"/>
      <c r="W261" s="181"/>
      <c r="X261" s="173"/>
      <c r="Y261" s="182"/>
      <c r="Z261" s="182"/>
      <c r="AA261" s="182"/>
      <c r="AB261" s="182"/>
      <c r="AC261" s="192"/>
      <c r="AD261" s="192"/>
      <c r="AE261" s="182"/>
      <c r="AF261" s="182"/>
      <c r="AG261" s="186"/>
      <c r="AH261" s="174"/>
      <c r="AI261" s="380"/>
      <c r="AJ261" s="180"/>
      <c r="AK261" s="183"/>
      <c r="AL261" s="183"/>
      <c r="AM261" s="459">
        <v>1</v>
      </c>
      <c r="AN261" s="283"/>
      <c r="AO261" s="283"/>
      <c r="AP261" s="283"/>
      <c r="AQ261" s="185"/>
      <c r="AR261" s="283"/>
      <c r="AS261" s="180" t="s">
        <v>201</v>
      </c>
      <c r="AT261" s="183">
        <v>5</v>
      </c>
      <c r="AU261" s="177" t="s">
        <v>252</v>
      </c>
      <c r="AV261" s="180" t="s">
        <v>207</v>
      </c>
      <c r="AW261" s="180"/>
      <c r="AX261" s="298" t="s">
        <v>1584</v>
      </c>
      <c r="AY261" s="469"/>
      <c r="AZ261" s="469"/>
      <c r="BA261" s="187"/>
      <c r="BB261" s="187"/>
      <c r="BC261" s="187"/>
      <c r="BD261" s="187"/>
      <c r="BE261" s="187"/>
      <c r="BF261" s="187"/>
      <c r="BG261" s="187"/>
      <c r="BH261" s="187"/>
      <c r="BI261" s="187"/>
      <c r="BJ261" s="187"/>
      <c r="BK261" s="295"/>
      <c r="BL261" s="296"/>
      <c r="BM261" s="297"/>
      <c r="BN261" s="187"/>
      <c r="BO261" s="187"/>
      <c r="BP261" s="187"/>
      <c r="BQ261" s="187"/>
      <c r="BR261" s="187"/>
      <c r="BS261" s="187"/>
      <c r="BT261" s="189"/>
    </row>
    <row r="262" spans="1:72" s="188" customFormat="1" ht="60.75" customHeight="1">
      <c r="A262" s="176"/>
      <c r="B262" s="176" t="s">
        <v>1175</v>
      </c>
      <c r="C262" s="379" t="s">
        <v>1574</v>
      </c>
      <c r="D262" s="457" t="s">
        <v>1232</v>
      </c>
      <c r="E262" s="294" t="s">
        <v>1233</v>
      </c>
      <c r="F262" s="280">
        <v>10</v>
      </c>
      <c r="G262" s="175">
        <v>811803033290</v>
      </c>
      <c r="H262" s="175"/>
      <c r="I262" s="173" t="s">
        <v>136</v>
      </c>
      <c r="J262" s="283">
        <v>2.25</v>
      </c>
      <c r="K262" s="283">
        <v>9.25</v>
      </c>
      <c r="L262" s="283">
        <v>6.25</v>
      </c>
      <c r="M262" s="185">
        <f t="shared" si="59"/>
        <v>7.5276692708333329E-2</v>
      </c>
      <c r="N262" s="283">
        <v>1.87</v>
      </c>
      <c r="O262" s="283">
        <v>10</v>
      </c>
      <c r="P262" s="283">
        <v>13</v>
      </c>
      <c r="Q262" s="283">
        <v>12</v>
      </c>
      <c r="R262" s="322">
        <f t="shared" si="55"/>
        <v>0.90277777777777779</v>
      </c>
      <c r="S262" s="283">
        <v>18.739999999999998</v>
      </c>
      <c r="T262" s="179"/>
      <c r="U262" s="180"/>
      <c r="V262" s="181"/>
      <c r="W262" s="181"/>
      <c r="X262" s="173"/>
      <c r="Y262" s="182"/>
      <c r="Z262" s="182"/>
      <c r="AA262" s="182"/>
      <c r="AB262" s="182"/>
      <c r="AC262" s="192"/>
      <c r="AD262" s="192"/>
      <c r="AE262" s="182"/>
      <c r="AF262" s="182"/>
      <c r="AG262" s="186"/>
      <c r="AH262" s="174"/>
      <c r="AI262" s="380"/>
      <c r="AJ262" s="180"/>
      <c r="AK262" s="183"/>
      <c r="AL262" s="183"/>
      <c r="AM262" s="459">
        <v>1</v>
      </c>
      <c r="AN262" s="283"/>
      <c r="AO262" s="283"/>
      <c r="AP262" s="283"/>
      <c r="AQ262" s="185"/>
      <c r="AR262" s="283"/>
      <c r="AS262" s="180" t="s">
        <v>201</v>
      </c>
      <c r="AT262" s="183">
        <v>3</v>
      </c>
      <c r="AU262" s="177" t="s">
        <v>252</v>
      </c>
      <c r="AV262" s="180" t="s">
        <v>201</v>
      </c>
      <c r="AW262" s="180"/>
      <c r="AX262" s="298" t="s">
        <v>1585</v>
      </c>
      <c r="AY262" s="469"/>
      <c r="AZ262" s="469"/>
      <c r="BA262" s="187"/>
      <c r="BB262" s="187"/>
      <c r="BC262" s="187"/>
      <c r="BD262" s="187"/>
      <c r="BE262" s="187"/>
      <c r="BF262" s="187"/>
      <c r="BG262" s="187"/>
      <c r="BH262" s="187"/>
      <c r="BI262" s="187"/>
      <c r="BJ262" s="187"/>
      <c r="BK262" s="295"/>
      <c r="BL262" s="296"/>
      <c r="BM262" s="297"/>
      <c r="BN262" s="187"/>
      <c r="BO262" s="187"/>
      <c r="BP262" s="187"/>
      <c r="BQ262" s="187"/>
      <c r="BR262" s="187"/>
      <c r="BS262" s="187"/>
      <c r="BT262" s="189"/>
    </row>
    <row r="263" spans="1:72" s="188" customFormat="1" ht="60.75" customHeight="1">
      <c r="A263" s="176"/>
      <c r="B263" s="176" t="s">
        <v>1175</v>
      </c>
      <c r="C263" s="379" t="s">
        <v>1574</v>
      </c>
      <c r="D263" s="457" t="s">
        <v>1234</v>
      </c>
      <c r="E263" s="294" t="s">
        <v>1235</v>
      </c>
      <c r="F263" s="280">
        <v>10</v>
      </c>
      <c r="G263" s="175">
        <v>811803033283</v>
      </c>
      <c r="H263" s="175"/>
      <c r="I263" s="173" t="s">
        <v>136</v>
      </c>
      <c r="J263" s="283">
        <v>2.25</v>
      </c>
      <c r="K263" s="283">
        <v>9.25</v>
      </c>
      <c r="L263" s="283">
        <v>6</v>
      </c>
      <c r="M263" s="185">
        <f t="shared" si="59"/>
        <v>7.2265625E-2</v>
      </c>
      <c r="N263" s="283">
        <v>1.65</v>
      </c>
      <c r="O263" s="283">
        <v>10</v>
      </c>
      <c r="P263" s="283">
        <v>13</v>
      </c>
      <c r="Q263" s="283">
        <v>12</v>
      </c>
      <c r="R263" s="322">
        <f t="shared" si="55"/>
        <v>0.90277777777777779</v>
      </c>
      <c r="S263" s="283">
        <v>16.53</v>
      </c>
      <c r="T263" s="179"/>
      <c r="U263" s="180"/>
      <c r="V263" s="181"/>
      <c r="W263" s="181"/>
      <c r="X263" s="173"/>
      <c r="Y263" s="182"/>
      <c r="Z263" s="182"/>
      <c r="AA263" s="182"/>
      <c r="AB263" s="182"/>
      <c r="AC263" s="192"/>
      <c r="AD263" s="192"/>
      <c r="AE263" s="182"/>
      <c r="AF263" s="182"/>
      <c r="AG263" s="186"/>
      <c r="AH263" s="174"/>
      <c r="AI263" s="380"/>
      <c r="AJ263" s="180"/>
      <c r="AK263" s="183"/>
      <c r="AL263" s="183"/>
      <c r="AM263" s="459">
        <v>1</v>
      </c>
      <c r="AN263" s="283"/>
      <c r="AO263" s="283"/>
      <c r="AP263" s="283"/>
      <c r="AQ263" s="185"/>
      <c r="AR263" s="283"/>
      <c r="AS263" s="180" t="s">
        <v>201</v>
      </c>
      <c r="AT263" s="183">
        <v>3</v>
      </c>
      <c r="AU263" s="177" t="s">
        <v>252</v>
      </c>
      <c r="AV263" s="180" t="s">
        <v>201</v>
      </c>
      <c r="AW263" s="180"/>
      <c r="AX263" s="298" t="s">
        <v>1586</v>
      </c>
      <c r="AY263" s="469"/>
      <c r="AZ263" s="469"/>
      <c r="BA263" s="187"/>
      <c r="BB263" s="187"/>
      <c r="BC263" s="187"/>
      <c r="BD263" s="187"/>
      <c r="BE263" s="187"/>
      <c r="BF263" s="187"/>
      <c r="BG263" s="187"/>
      <c r="BH263" s="187"/>
      <c r="BI263" s="187"/>
      <c r="BJ263" s="187"/>
      <c r="BK263" s="295"/>
      <c r="BL263" s="296"/>
      <c r="BM263" s="297"/>
      <c r="BN263" s="187"/>
      <c r="BO263" s="187"/>
      <c r="BP263" s="187"/>
      <c r="BQ263" s="187"/>
      <c r="BR263" s="187"/>
      <c r="BS263" s="187"/>
      <c r="BT263" s="189"/>
    </row>
    <row r="264" spans="1:72" s="188" customFormat="1" ht="60.75" customHeight="1">
      <c r="A264" s="176"/>
      <c r="B264" s="176" t="s">
        <v>1175</v>
      </c>
      <c r="C264" s="379" t="s">
        <v>1574</v>
      </c>
      <c r="D264" s="457" t="s">
        <v>1236</v>
      </c>
      <c r="E264" s="294" t="s">
        <v>1237</v>
      </c>
      <c r="F264" s="280">
        <v>20</v>
      </c>
      <c r="G264" s="175">
        <v>811803033337</v>
      </c>
      <c r="H264" s="175"/>
      <c r="I264" s="173" t="s">
        <v>136</v>
      </c>
      <c r="J264" s="283">
        <v>1.5</v>
      </c>
      <c r="K264" s="283">
        <v>10</v>
      </c>
      <c r="L264" s="283">
        <v>5.5</v>
      </c>
      <c r="M264" s="185">
        <f t="shared" si="59"/>
        <v>4.7743055555555552E-2</v>
      </c>
      <c r="N264" s="283">
        <v>1.1499999999999999</v>
      </c>
      <c r="O264" s="283">
        <v>11</v>
      </c>
      <c r="P264" s="283">
        <v>15</v>
      </c>
      <c r="Q264" s="283">
        <v>12</v>
      </c>
      <c r="R264" s="322">
        <f t="shared" si="55"/>
        <v>1.1458333333333333</v>
      </c>
      <c r="S264" s="283">
        <v>23.1</v>
      </c>
      <c r="T264" s="179"/>
      <c r="U264" s="180"/>
      <c r="V264" s="181"/>
      <c r="W264" s="181"/>
      <c r="X264" s="173"/>
      <c r="Y264" s="182"/>
      <c r="Z264" s="182"/>
      <c r="AA264" s="182"/>
      <c r="AB264" s="182"/>
      <c r="AC264" s="192"/>
      <c r="AD264" s="192"/>
      <c r="AE264" s="182"/>
      <c r="AF264" s="182"/>
      <c r="AG264" s="186"/>
      <c r="AH264" s="174"/>
      <c r="AI264" s="380"/>
      <c r="AJ264" s="180"/>
      <c r="AK264" s="183"/>
      <c r="AL264" s="183"/>
      <c r="AM264" s="459">
        <v>1</v>
      </c>
      <c r="AN264" s="283"/>
      <c r="AO264" s="283"/>
      <c r="AP264" s="283"/>
      <c r="AQ264" s="185"/>
      <c r="AR264" s="283"/>
      <c r="AS264" s="180" t="s">
        <v>201</v>
      </c>
      <c r="AT264" s="183">
        <v>4</v>
      </c>
      <c r="AU264" s="177" t="s">
        <v>1582</v>
      </c>
      <c r="AV264" s="180" t="s">
        <v>201</v>
      </c>
      <c r="AW264" s="180"/>
      <c r="AX264" s="298" t="s">
        <v>1587</v>
      </c>
      <c r="AY264" s="469"/>
      <c r="AZ264" s="469"/>
      <c r="BA264" s="187"/>
      <c r="BB264" s="187"/>
      <c r="BC264" s="187"/>
      <c r="BD264" s="187"/>
      <c r="BE264" s="187"/>
      <c r="BF264" s="187"/>
      <c r="BG264" s="187"/>
      <c r="BH264" s="187"/>
      <c r="BI264" s="187"/>
      <c r="BJ264" s="187"/>
      <c r="BK264" s="295"/>
      <c r="BL264" s="296"/>
      <c r="BM264" s="297"/>
      <c r="BN264" s="187"/>
      <c r="BO264" s="187"/>
      <c r="BP264" s="187"/>
      <c r="BQ264" s="187"/>
      <c r="BR264" s="187"/>
      <c r="BS264" s="187"/>
      <c r="BT264" s="189"/>
    </row>
    <row r="265" spans="1:72" s="188" customFormat="1" ht="60.75" customHeight="1">
      <c r="A265" s="176"/>
      <c r="B265" s="176" t="s">
        <v>1175</v>
      </c>
      <c r="C265" s="379" t="s">
        <v>1239</v>
      </c>
      <c r="D265" s="457" t="s">
        <v>1240</v>
      </c>
      <c r="E265" s="294" t="s">
        <v>1241</v>
      </c>
      <c r="F265" s="280">
        <v>20</v>
      </c>
      <c r="G265" s="175">
        <v>811803034044</v>
      </c>
      <c r="H265" s="175"/>
      <c r="I265" s="173" t="s">
        <v>136</v>
      </c>
      <c r="J265" s="283">
        <v>3</v>
      </c>
      <c r="K265" s="283">
        <v>6.5</v>
      </c>
      <c r="L265" s="283">
        <v>4.5</v>
      </c>
      <c r="M265" s="185">
        <f t="shared" si="59"/>
        <v>5.078125E-2</v>
      </c>
      <c r="N265" s="283">
        <v>1.06</v>
      </c>
      <c r="O265" s="283">
        <v>10</v>
      </c>
      <c r="P265" s="283">
        <v>13</v>
      </c>
      <c r="Q265" s="283">
        <v>15</v>
      </c>
      <c r="R265" s="322">
        <f t="shared" si="55"/>
        <v>1.1284722222222223</v>
      </c>
      <c r="S265" s="283">
        <v>21.34</v>
      </c>
      <c r="T265" s="179"/>
      <c r="U265" s="180"/>
      <c r="V265" s="181"/>
      <c r="W265" s="181"/>
      <c r="X265" s="173"/>
      <c r="Y265" s="182"/>
      <c r="Z265" s="182"/>
      <c r="AA265" s="182"/>
      <c r="AB265" s="182"/>
      <c r="AC265" s="192"/>
      <c r="AD265" s="192"/>
      <c r="AE265" s="182"/>
      <c r="AF265" s="182"/>
      <c r="AG265" s="186"/>
      <c r="AH265" s="174"/>
      <c r="AI265" s="380"/>
      <c r="AJ265" s="180"/>
      <c r="AK265" s="183"/>
      <c r="AL265" s="183"/>
      <c r="AM265" s="459">
        <v>1</v>
      </c>
      <c r="AN265" s="283"/>
      <c r="AO265" s="283"/>
      <c r="AP265" s="283"/>
      <c r="AQ265" s="185"/>
      <c r="AR265" s="283"/>
      <c r="AS265" s="180" t="s">
        <v>201</v>
      </c>
      <c r="AT265" s="183">
        <v>4</v>
      </c>
      <c r="AU265" s="177" t="s">
        <v>252</v>
      </c>
      <c r="AV265" s="180" t="s">
        <v>201</v>
      </c>
      <c r="AW265" s="180"/>
      <c r="AX265" s="298" t="s">
        <v>1588</v>
      </c>
      <c r="AY265" s="469"/>
      <c r="AZ265" s="469"/>
      <c r="BA265" s="187"/>
      <c r="BB265" s="187"/>
      <c r="BC265" s="187"/>
      <c r="BD265" s="187"/>
      <c r="BE265" s="187"/>
      <c r="BF265" s="187"/>
      <c r="BG265" s="187"/>
      <c r="BH265" s="187"/>
      <c r="BI265" s="187"/>
      <c r="BJ265" s="187"/>
      <c r="BK265" s="295"/>
      <c r="BL265" s="296"/>
      <c r="BM265" s="297"/>
      <c r="BN265" s="187"/>
      <c r="BO265" s="187"/>
      <c r="BP265" s="187"/>
      <c r="BQ265" s="187"/>
      <c r="BR265" s="187"/>
      <c r="BS265" s="187"/>
      <c r="BT265" s="189"/>
    </row>
    <row r="266" spans="1:72" s="188" customFormat="1" ht="60.75" customHeight="1">
      <c r="A266" s="176"/>
      <c r="B266" s="176" t="s">
        <v>1175</v>
      </c>
      <c r="C266" s="379" t="s">
        <v>1239</v>
      </c>
      <c r="D266" s="457" t="s">
        <v>1242</v>
      </c>
      <c r="E266" s="294" t="s">
        <v>1243</v>
      </c>
      <c r="F266" s="280">
        <v>20</v>
      </c>
      <c r="G266" s="175">
        <v>811803033238</v>
      </c>
      <c r="H266" s="175"/>
      <c r="I266" s="173" t="s">
        <v>136</v>
      </c>
      <c r="J266" s="283">
        <v>2.25</v>
      </c>
      <c r="K266" s="283">
        <v>8.75</v>
      </c>
      <c r="L266" s="283">
        <v>5.5</v>
      </c>
      <c r="M266" s="185">
        <f t="shared" si="59"/>
        <v>6.2662760416666671E-2</v>
      </c>
      <c r="N266" s="283">
        <v>1.05</v>
      </c>
      <c r="O266" s="283">
        <v>17</v>
      </c>
      <c r="P266" s="283">
        <v>18</v>
      </c>
      <c r="Q266" s="283">
        <v>22</v>
      </c>
      <c r="R266" s="322">
        <f t="shared" si="55"/>
        <v>3.8958333333333335</v>
      </c>
      <c r="S266" s="283">
        <v>21.1</v>
      </c>
      <c r="T266" s="179"/>
      <c r="U266" s="180"/>
      <c r="V266" s="181"/>
      <c r="W266" s="181"/>
      <c r="X266" s="173"/>
      <c r="Y266" s="182"/>
      <c r="Z266" s="182"/>
      <c r="AA266" s="182"/>
      <c r="AB266" s="182"/>
      <c r="AC266" s="192"/>
      <c r="AD266" s="192"/>
      <c r="AE266" s="182"/>
      <c r="AF266" s="182"/>
      <c r="AG266" s="186"/>
      <c r="AH266" s="174"/>
      <c r="AI266" s="380"/>
      <c r="AJ266" s="180"/>
      <c r="AK266" s="183"/>
      <c r="AL266" s="183"/>
      <c r="AM266" s="459">
        <v>1</v>
      </c>
      <c r="AN266" s="283"/>
      <c r="AO266" s="283"/>
      <c r="AP266" s="283"/>
      <c r="AQ266" s="185"/>
      <c r="AR266" s="283"/>
      <c r="AS266" s="180" t="s">
        <v>201</v>
      </c>
      <c r="AT266" s="183">
        <v>4</v>
      </c>
      <c r="AU266" s="177" t="s">
        <v>252</v>
      </c>
      <c r="AV266" s="180" t="s">
        <v>201</v>
      </c>
      <c r="AW266" s="180"/>
      <c r="AX266" s="298" t="s">
        <v>1589</v>
      </c>
      <c r="AY266" s="469"/>
      <c r="AZ266" s="469"/>
      <c r="BA266" s="187"/>
      <c r="BB266" s="187"/>
      <c r="BC266" s="187"/>
      <c r="BD266" s="187"/>
      <c r="BE266" s="187"/>
      <c r="BF266" s="187"/>
      <c r="BG266" s="187"/>
      <c r="BH266" s="187"/>
      <c r="BI266" s="187"/>
      <c r="BJ266" s="187"/>
      <c r="BK266" s="295"/>
      <c r="BL266" s="296"/>
      <c r="BM266" s="297"/>
      <c r="BN266" s="187"/>
      <c r="BO266" s="187"/>
      <c r="BP266" s="187"/>
      <c r="BQ266" s="187"/>
      <c r="BR266" s="187"/>
      <c r="BS266" s="187"/>
      <c r="BT266" s="189"/>
    </row>
    <row r="267" spans="1:72" s="188" customFormat="1" ht="60.75" customHeight="1">
      <c r="A267" s="176"/>
      <c r="B267" s="176" t="s">
        <v>1175</v>
      </c>
      <c r="C267" s="379" t="s">
        <v>1239</v>
      </c>
      <c r="D267" s="457" t="s">
        <v>1590</v>
      </c>
      <c r="E267" s="294" t="s">
        <v>1245</v>
      </c>
      <c r="F267" s="280">
        <v>20</v>
      </c>
      <c r="G267" s="175">
        <v>811803033245</v>
      </c>
      <c r="H267" s="175"/>
      <c r="I267" s="173" t="s">
        <v>136</v>
      </c>
      <c r="J267" s="283">
        <v>2.25</v>
      </c>
      <c r="K267" s="283">
        <v>8.75</v>
      </c>
      <c r="L267" s="283">
        <v>5.5</v>
      </c>
      <c r="M267" s="185">
        <f t="shared" si="59"/>
        <v>6.2662760416666671E-2</v>
      </c>
      <c r="N267" s="283">
        <v>1.05</v>
      </c>
      <c r="O267" s="283">
        <v>17</v>
      </c>
      <c r="P267" s="283">
        <v>18</v>
      </c>
      <c r="Q267" s="283">
        <v>22</v>
      </c>
      <c r="R267" s="322">
        <f t="shared" si="55"/>
        <v>3.8958333333333335</v>
      </c>
      <c r="S267" s="283">
        <v>21.1</v>
      </c>
      <c r="T267" s="179"/>
      <c r="U267" s="180"/>
      <c r="V267" s="181"/>
      <c r="W267" s="181"/>
      <c r="X267" s="173"/>
      <c r="Y267" s="182"/>
      <c r="Z267" s="182"/>
      <c r="AA267" s="182"/>
      <c r="AB267" s="182"/>
      <c r="AC267" s="192"/>
      <c r="AD267" s="192"/>
      <c r="AE267" s="182"/>
      <c r="AF267" s="182"/>
      <c r="AG267" s="186"/>
      <c r="AH267" s="174"/>
      <c r="AI267" s="380"/>
      <c r="AJ267" s="180"/>
      <c r="AK267" s="183"/>
      <c r="AL267" s="183"/>
      <c r="AM267" s="459">
        <v>1</v>
      </c>
      <c r="AN267" s="283"/>
      <c r="AO267" s="283"/>
      <c r="AP267" s="283"/>
      <c r="AQ267" s="185"/>
      <c r="AR267" s="283"/>
      <c r="AS267" s="180" t="s">
        <v>201</v>
      </c>
      <c r="AT267" s="183">
        <v>4</v>
      </c>
      <c r="AU267" s="177" t="s">
        <v>252</v>
      </c>
      <c r="AV267" s="180" t="s">
        <v>201</v>
      </c>
      <c r="AW267" s="180"/>
      <c r="AX267" s="298" t="s">
        <v>1591</v>
      </c>
      <c r="AY267" s="469"/>
      <c r="AZ267" s="469"/>
      <c r="BA267" s="187"/>
      <c r="BB267" s="187"/>
      <c r="BC267" s="187"/>
      <c r="BD267" s="187"/>
      <c r="BE267" s="187"/>
      <c r="BF267" s="187"/>
      <c r="BG267" s="187"/>
      <c r="BH267" s="187"/>
      <c r="BI267" s="187"/>
      <c r="BJ267" s="187"/>
      <c r="BK267" s="295"/>
      <c r="BL267" s="296"/>
      <c r="BM267" s="297"/>
      <c r="BN267" s="187"/>
      <c r="BO267" s="187"/>
      <c r="BP267" s="187"/>
      <c r="BQ267" s="187"/>
      <c r="BR267" s="187"/>
      <c r="BS267" s="187"/>
      <c r="BT267" s="189"/>
    </row>
    <row r="268" spans="1:72" s="188" customFormat="1" ht="60.75" customHeight="1">
      <c r="A268" s="176"/>
      <c r="B268" s="176" t="s">
        <v>1175</v>
      </c>
      <c r="C268" s="379" t="s">
        <v>1239</v>
      </c>
      <c r="D268" s="457" t="s">
        <v>1246</v>
      </c>
      <c r="E268" s="294" t="s">
        <v>1247</v>
      </c>
      <c r="F268" s="280">
        <v>10</v>
      </c>
      <c r="G268" s="175">
        <v>811803034037</v>
      </c>
      <c r="H268" s="175"/>
      <c r="I268" s="173" t="s">
        <v>136</v>
      </c>
      <c r="J268" s="283">
        <v>2.25</v>
      </c>
      <c r="K268" s="283">
        <v>16</v>
      </c>
      <c r="L268" s="283">
        <v>11</v>
      </c>
      <c r="M268" s="185">
        <f t="shared" si="59"/>
        <v>0.22916666666666666</v>
      </c>
      <c r="N268" s="283">
        <v>3.62</v>
      </c>
      <c r="O268" s="283">
        <v>12</v>
      </c>
      <c r="P268" s="283">
        <v>22</v>
      </c>
      <c r="Q268" s="283">
        <v>16</v>
      </c>
      <c r="R268" s="322">
        <f t="shared" si="55"/>
        <v>2.4444444444444446</v>
      </c>
      <c r="S268" s="283">
        <v>36.28</v>
      </c>
      <c r="T268" s="179"/>
      <c r="U268" s="180"/>
      <c r="V268" s="181"/>
      <c r="W268" s="181"/>
      <c r="X268" s="173"/>
      <c r="Y268" s="182"/>
      <c r="Z268" s="182"/>
      <c r="AA268" s="182"/>
      <c r="AB268" s="182"/>
      <c r="AC268" s="192"/>
      <c r="AD268" s="192"/>
      <c r="AE268" s="182"/>
      <c r="AF268" s="182"/>
      <c r="AG268" s="186"/>
      <c r="AH268" s="174"/>
      <c r="AI268" s="380"/>
      <c r="AJ268" s="180"/>
      <c r="AK268" s="183"/>
      <c r="AL268" s="183"/>
      <c r="AM268" s="459">
        <v>1</v>
      </c>
      <c r="AN268" s="283"/>
      <c r="AO268" s="283"/>
      <c r="AP268" s="283"/>
      <c r="AQ268" s="185"/>
      <c r="AR268" s="283"/>
      <c r="AS268" s="180" t="s">
        <v>201</v>
      </c>
      <c r="AT268" s="183">
        <v>5</v>
      </c>
      <c r="AU268" s="177" t="s">
        <v>1592</v>
      </c>
      <c r="AV268" s="180" t="s">
        <v>201</v>
      </c>
      <c r="AW268" s="180"/>
      <c r="AX268" s="298" t="s">
        <v>1593</v>
      </c>
      <c r="AY268" s="469"/>
      <c r="AZ268" s="469"/>
      <c r="BA268" s="187"/>
      <c r="BB268" s="187"/>
      <c r="BC268" s="187"/>
      <c r="BD268" s="187"/>
      <c r="BE268" s="187"/>
      <c r="BF268" s="187"/>
      <c r="BG268" s="187"/>
      <c r="BH268" s="187"/>
      <c r="BI268" s="187"/>
      <c r="BJ268" s="187"/>
      <c r="BK268" s="295"/>
      <c r="BL268" s="296"/>
      <c r="BM268" s="297"/>
      <c r="BN268" s="187"/>
      <c r="BO268" s="187"/>
      <c r="BP268" s="187"/>
      <c r="BQ268" s="187"/>
      <c r="BR268" s="187"/>
      <c r="BS268" s="187"/>
      <c r="BT268" s="189"/>
    </row>
    <row r="269" spans="1:72" s="188" customFormat="1" ht="60.75" customHeight="1">
      <c r="A269" s="176"/>
      <c r="B269" s="176" t="s">
        <v>1175</v>
      </c>
      <c r="C269" s="379" t="s">
        <v>1239</v>
      </c>
      <c r="D269" s="457" t="s">
        <v>1248</v>
      </c>
      <c r="E269" s="294" t="s">
        <v>1249</v>
      </c>
      <c r="F269" s="280">
        <v>40</v>
      </c>
      <c r="G269" s="175">
        <v>811803033191</v>
      </c>
      <c r="H269" s="175"/>
      <c r="I269" s="173" t="s">
        <v>136</v>
      </c>
      <c r="J269" s="283">
        <v>2</v>
      </c>
      <c r="K269" s="283">
        <v>4.75</v>
      </c>
      <c r="L269" s="283">
        <v>4.25</v>
      </c>
      <c r="M269" s="185">
        <f t="shared" si="59"/>
        <v>2.3365162037037038E-2</v>
      </c>
      <c r="N269" s="283">
        <v>0.55000000000000004</v>
      </c>
      <c r="O269" s="283">
        <v>10</v>
      </c>
      <c r="P269" s="283">
        <v>21</v>
      </c>
      <c r="Q269" s="283">
        <v>10</v>
      </c>
      <c r="R269" s="322">
        <f t="shared" si="55"/>
        <v>1.2152777777777777</v>
      </c>
      <c r="S269" s="283">
        <v>22</v>
      </c>
      <c r="T269" s="179"/>
      <c r="U269" s="180"/>
      <c r="V269" s="181"/>
      <c r="W269" s="181"/>
      <c r="X269" s="173"/>
      <c r="Y269" s="182"/>
      <c r="Z269" s="182"/>
      <c r="AA269" s="182"/>
      <c r="AB269" s="182"/>
      <c r="AC269" s="192"/>
      <c r="AD269" s="192"/>
      <c r="AE269" s="182"/>
      <c r="AF269" s="182"/>
      <c r="AG269" s="186"/>
      <c r="AH269" s="174"/>
      <c r="AI269" s="380"/>
      <c r="AJ269" s="180"/>
      <c r="AK269" s="183"/>
      <c r="AL269" s="183"/>
      <c r="AM269" s="459">
        <v>1</v>
      </c>
      <c r="AN269" s="283"/>
      <c r="AO269" s="283"/>
      <c r="AP269" s="283"/>
      <c r="AQ269" s="185"/>
      <c r="AR269" s="283"/>
      <c r="AS269" s="180" t="s">
        <v>201</v>
      </c>
      <c r="AT269" s="183">
        <v>2</v>
      </c>
      <c r="AU269" s="177" t="s">
        <v>252</v>
      </c>
      <c r="AV269" s="180" t="s">
        <v>201</v>
      </c>
      <c r="AW269" s="180"/>
      <c r="AX269" s="298" t="s">
        <v>1594</v>
      </c>
      <c r="AY269" s="469"/>
      <c r="AZ269" s="469"/>
      <c r="BA269" s="187"/>
      <c r="BB269" s="187"/>
      <c r="BC269" s="187"/>
      <c r="BD269" s="187"/>
      <c r="BE269" s="187"/>
      <c r="BF269" s="187"/>
      <c r="BG269" s="187"/>
      <c r="BH269" s="187"/>
      <c r="BI269" s="187"/>
      <c r="BJ269" s="187"/>
      <c r="BK269" s="295"/>
      <c r="BL269" s="296"/>
      <c r="BM269" s="297"/>
      <c r="BN269" s="187"/>
      <c r="BO269" s="187"/>
      <c r="BP269" s="187"/>
      <c r="BQ269" s="187"/>
      <c r="BR269" s="187"/>
      <c r="BS269" s="187"/>
      <c r="BT269" s="189"/>
    </row>
    <row r="270" spans="1:72" s="188" customFormat="1" ht="60.75" customHeight="1">
      <c r="A270" s="176"/>
      <c r="B270" s="176" t="s">
        <v>1175</v>
      </c>
      <c r="C270" s="379" t="s">
        <v>1239</v>
      </c>
      <c r="D270" s="457" t="s">
        <v>1250</v>
      </c>
      <c r="E270" s="294" t="s">
        <v>1251</v>
      </c>
      <c r="F270" s="280">
        <v>20</v>
      </c>
      <c r="G270" s="175">
        <v>811803033184</v>
      </c>
      <c r="H270" s="175"/>
      <c r="I270" s="173" t="s">
        <v>136</v>
      </c>
      <c r="J270" s="283">
        <v>2</v>
      </c>
      <c r="K270" s="283">
        <v>6.5</v>
      </c>
      <c r="L270" s="283">
        <v>5</v>
      </c>
      <c r="M270" s="185">
        <f t="shared" si="59"/>
        <v>3.7615740740740741E-2</v>
      </c>
      <c r="N270" s="283">
        <v>0.56000000000000005</v>
      </c>
      <c r="O270" s="283">
        <v>10</v>
      </c>
      <c r="P270" s="283">
        <v>11</v>
      </c>
      <c r="Q270" s="283">
        <v>13</v>
      </c>
      <c r="R270" s="322">
        <f t="shared" si="55"/>
        <v>0.82754629629629628</v>
      </c>
      <c r="S270" s="283">
        <v>11.2</v>
      </c>
      <c r="T270" s="179"/>
      <c r="U270" s="180"/>
      <c r="V270" s="181"/>
      <c r="W270" s="181"/>
      <c r="X270" s="173"/>
      <c r="Y270" s="182"/>
      <c r="Z270" s="182"/>
      <c r="AA270" s="182"/>
      <c r="AB270" s="182"/>
      <c r="AC270" s="192"/>
      <c r="AD270" s="192"/>
      <c r="AE270" s="182"/>
      <c r="AF270" s="182"/>
      <c r="AG270" s="186"/>
      <c r="AH270" s="174"/>
      <c r="AI270" s="380"/>
      <c r="AJ270" s="180"/>
      <c r="AK270" s="183"/>
      <c r="AL270" s="183"/>
      <c r="AM270" s="459">
        <v>1</v>
      </c>
      <c r="AN270" s="283"/>
      <c r="AO270" s="283"/>
      <c r="AP270" s="283"/>
      <c r="AQ270" s="185"/>
      <c r="AR270" s="283"/>
      <c r="AS270" s="180" t="s">
        <v>201</v>
      </c>
      <c r="AT270" s="183">
        <v>2</v>
      </c>
      <c r="AU270" s="177" t="s">
        <v>252</v>
      </c>
      <c r="AV270" s="180" t="s">
        <v>201</v>
      </c>
      <c r="AW270" s="180"/>
      <c r="AX270" s="298" t="s">
        <v>1595</v>
      </c>
      <c r="AY270" s="469"/>
      <c r="AZ270" s="469"/>
      <c r="BA270" s="187"/>
      <c r="BB270" s="187"/>
      <c r="BC270" s="187"/>
      <c r="BD270" s="187"/>
      <c r="BE270" s="187"/>
      <c r="BF270" s="187"/>
      <c r="BG270" s="187"/>
      <c r="BH270" s="187"/>
      <c r="BI270" s="187"/>
      <c r="BJ270" s="187"/>
      <c r="BK270" s="295"/>
      <c r="BL270" s="296"/>
      <c r="BM270" s="297"/>
      <c r="BN270" s="187"/>
      <c r="BO270" s="187"/>
      <c r="BP270" s="187"/>
      <c r="BQ270" s="187"/>
      <c r="BR270" s="187"/>
      <c r="BS270" s="187"/>
      <c r="BT270" s="189"/>
    </row>
    <row r="271" spans="1:72" s="188" customFormat="1" ht="60.75" customHeight="1">
      <c r="A271" s="176"/>
      <c r="B271" s="176" t="s">
        <v>1175</v>
      </c>
      <c r="C271" s="379" t="s">
        <v>1239</v>
      </c>
      <c r="D271" s="457" t="s">
        <v>1252</v>
      </c>
      <c r="E271" s="294" t="s">
        <v>1253</v>
      </c>
      <c r="F271" s="280">
        <v>40</v>
      </c>
      <c r="G271" s="175">
        <v>811803033177</v>
      </c>
      <c r="H271" s="175"/>
      <c r="I271" s="173" t="s">
        <v>136</v>
      </c>
      <c r="J271" s="283">
        <v>1.5</v>
      </c>
      <c r="K271" s="283">
        <v>6.25</v>
      </c>
      <c r="L271" s="283">
        <v>3.5</v>
      </c>
      <c r="M271" s="185">
        <f t="shared" si="59"/>
        <v>1.8988715277777776E-2</v>
      </c>
      <c r="N271" s="283">
        <v>0.42</v>
      </c>
      <c r="O271" s="283">
        <v>13</v>
      </c>
      <c r="P271" s="283">
        <v>15</v>
      </c>
      <c r="Q271" s="283">
        <v>9</v>
      </c>
      <c r="R271" s="322">
        <f t="shared" si="55"/>
        <v>1.015625</v>
      </c>
      <c r="S271" s="283">
        <v>16.8</v>
      </c>
      <c r="T271" s="179"/>
      <c r="U271" s="180"/>
      <c r="V271" s="181"/>
      <c r="W271" s="181"/>
      <c r="X271" s="173"/>
      <c r="Y271" s="182"/>
      <c r="Z271" s="182"/>
      <c r="AA271" s="182"/>
      <c r="AB271" s="182"/>
      <c r="AC271" s="192"/>
      <c r="AD271" s="192"/>
      <c r="AE271" s="182"/>
      <c r="AF271" s="182"/>
      <c r="AG271" s="186"/>
      <c r="AH271" s="174"/>
      <c r="AI271" s="380"/>
      <c r="AJ271" s="180"/>
      <c r="AK271" s="183"/>
      <c r="AL271" s="183"/>
      <c r="AM271" s="459">
        <v>1</v>
      </c>
      <c r="AN271" s="283"/>
      <c r="AO271" s="283"/>
      <c r="AP271" s="283"/>
      <c r="AQ271" s="185"/>
      <c r="AR271" s="283"/>
      <c r="AS271" s="180" t="s">
        <v>201</v>
      </c>
      <c r="AT271" s="183">
        <v>2</v>
      </c>
      <c r="AU271" s="177" t="s">
        <v>252</v>
      </c>
      <c r="AV271" s="180" t="s">
        <v>201</v>
      </c>
      <c r="AW271" s="180"/>
      <c r="AX271" s="298" t="s">
        <v>1596</v>
      </c>
      <c r="AY271" s="469"/>
      <c r="AZ271" s="469"/>
      <c r="BA271" s="187"/>
      <c r="BB271" s="187"/>
      <c r="BC271" s="187"/>
      <c r="BD271" s="187"/>
      <c r="BE271" s="187"/>
      <c r="BF271" s="187"/>
      <c r="BG271" s="187"/>
      <c r="BH271" s="187"/>
      <c r="BI271" s="187"/>
      <c r="BJ271" s="187"/>
      <c r="BK271" s="295"/>
      <c r="BL271" s="296"/>
      <c r="BM271" s="297"/>
      <c r="BN271" s="187"/>
      <c r="BO271" s="187"/>
      <c r="BP271" s="187"/>
      <c r="BQ271" s="187"/>
      <c r="BR271" s="187"/>
      <c r="BS271" s="187"/>
      <c r="BT271" s="189"/>
    </row>
    <row r="272" spans="1:72" s="188" customFormat="1" ht="60.75" customHeight="1">
      <c r="A272" s="176"/>
      <c r="B272" s="176" t="s">
        <v>1175</v>
      </c>
      <c r="C272" s="379" t="s">
        <v>1239</v>
      </c>
      <c r="D272" s="457" t="s">
        <v>1254</v>
      </c>
      <c r="E272" s="294" t="s">
        <v>1249</v>
      </c>
      <c r="F272" s="280">
        <v>40</v>
      </c>
      <c r="G272" s="175">
        <v>811803033160</v>
      </c>
      <c r="H272" s="175"/>
      <c r="I272" s="173" t="s">
        <v>136</v>
      </c>
      <c r="J272" s="283">
        <v>1.5</v>
      </c>
      <c r="K272" s="283">
        <v>6.25</v>
      </c>
      <c r="L272" s="283">
        <v>3.5</v>
      </c>
      <c r="M272" s="185">
        <f t="shared" si="59"/>
        <v>1.8988715277777776E-2</v>
      </c>
      <c r="N272" s="283">
        <v>0.4</v>
      </c>
      <c r="O272" s="283">
        <v>13</v>
      </c>
      <c r="P272" s="283">
        <v>15</v>
      </c>
      <c r="Q272" s="283">
        <v>9</v>
      </c>
      <c r="R272" s="322">
        <f t="shared" si="55"/>
        <v>1.015625</v>
      </c>
      <c r="S272" s="283">
        <v>16.100000000000001</v>
      </c>
      <c r="T272" s="179"/>
      <c r="U272" s="180"/>
      <c r="V272" s="181"/>
      <c r="W272" s="181"/>
      <c r="X272" s="173"/>
      <c r="Y272" s="182"/>
      <c r="Z272" s="182"/>
      <c r="AA272" s="182"/>
      <c r="AB272" s="182"/>
      <c r="AC272" s="192"/>
      <c r="AD272" s="192"/>
      <c r="AE272" s="182"/>
      <c r="AF272" s="182"/>
      <c r="AG272" s="186"/>
      <c r="AH272" s="174"/>
      <c r="AI272" s="380"/>
      <c r="AJ272" s="180"/>
      <c r="AK272" s="183"/>
      <c r="AL272" s="183"/>
      <c r="AM272" s="459">
        <v>1</v>
      </c>
      <c r="AN272" s="283"/>
      <c r="AO272" s="283"/>
      <c r="AP272" s="283"/>
      <c r="AQ272" s="185"/>
      <c r="AR272" s="283"/>
      <c r="AS272" s="180" t="s">
        <v>201</v>
      </c>
      <c r="AT272" s="183">
        <v>2</v>
      </c>
      <c r="AU272" s="177" t="s">
        <v>252</v>
      </c>
      <c r="AV272" s="180" t="s">
        <v>201</v>
      </c>
      <c r="AW272" s="180"/>
      <c r="AX272" s="298" t="s">
        <v>1597</v>
      </c>
      <c r="AY272" s="469"/>
      <c r="AZ272" s="469"/>
      <c r="BA272" s="187"/>
      <c r="BB272" s="187"/>
      <c r="BC272" s="187"/>
      <c r="BD272" s="187"/>
      <c r="BE272" s="187"/>
      <c r="BF272" s="187"/>
      <c r="BG272" s="187"/>
      <c r="BH272" s="187"/>
      <c r="BI272" s="187"/>
      <c r="BJ272" s="187"/>
      <c r="BK272" s="295"/>
      <c r="BL272" s="296"/>
      <c r="BM272" s="297"/>
      <c r="BN272" s="187"/>
      <c r="BO272" s="187"/>
      <c r="BP272" s="187"/>
      <c r="BQ272" s="187"/>
      <c r="BR272" s="187"/>
      <c r="BS272" s="187"/>
      <c r="BT272" s="189"/>
    </row>
    <row r="273" spans="1:72" s="188" customFormat="1" ht="60.75" customHeight="1">
      <c r="A273" s="176"/>
      <c r="B273" s="176" t="s">
        <v>1175</v>
      </c>
      <c r="C273" s="379" t="s">
        <v>1239</v>
      </c>
      <c r="D273" s="457" t="s">
        <v>1255</v>
      </c>
      <c r="E273" s="294" t="s">
        <v>1253</v>
      </c>
      <c r="F273" s="280">
        <v>40</v>
      </c>
      <c r="G273" s="175">
        <v>811803033153</v>
      </c>
      <c r="H273" s="175"/>
      <c r="I273" s="173" t="s">
        <v>136</v>
      </c>
      <c r="J273" s="283">
        <v>1.5</v>
      </c>
      <c r="K273" s="283">
        <v>6.5</v>
      </c>
      <c r="L273" s="283">
        <v>4</v>
      </c>
      <c r="M273" s="185">
        <f t="shared" si="59"/>
        <v>2.2569444444444444E-2</v>
      </c>
      <c r="N273" s="283">
        <v>0.6</v>
      </c>
      <c r="O273" s="283">
        <v>15</v>
      </c>
      <c r="P273" s="283">
        <v>16</v>
      </c>
      <c r="Q273" s="283">
        <v>9</v>
      </c>
      <c r="R273" s="322">
        <f t="shared" si="55"/>
        <v>1.25</v>
      </c>
      <c r="S273" s="283">
        <v>24.2</v>
      </c>
      <c r="T273" s="179"/>
      <c r="U273" s="180"/>
      <c r="V273" s="181"/>
      <c r="W273" s="181"/>
      <c r="X273" s="173"/>
      <c r="Y273" s="182"/>
      <c r="Z273" s="182"/>
      <c r="AA273" s="182"/>
      <c r="AB273" s="182"/>
      <c r="AC273" s="192"/>
      <c r="AD273" s="192"/>
      <c r="AE273" s="182"/>
      <c r="AF273" s="182"/>
      <c r="AG273" s="186"/>
      <c r="AH273" s="174"/>
      <c r="AI273" s="380"/>
      <c r="AJ273" s="180"/>
      <c r="AK273" s="183"/>
      <c r="AL273" s="183"/>
      <c r="AM273" s="459">
        <v>1</v>
      </c>
      <c r="AN273" s="283"/>
      <c r="AO273" s="283"/>
      <c r="AP273" s="283"/>
      <c r="AQ273" s="185"/>
      <c r="AR273" s="283"/>
      <c r="AS273" s="180" t="s">
        <v>201</v>
      </c>
      <c r="AT273" s="183">
        <v>3</v>
      </c>
      <c r="AU273" s="177" t="s">
        <v>252</v>
      </c>
      <c r="AV273" s="180" t="s">
        <v>201</v>
      </c>
      <c r="AW273" s="180"/>
      <c r="AX273" s="298" t="s">
        <v>1598</v>
      </c>
      <c r="AY273" s="469"/>
      <c r="AZ273" s="469"/>
      <c r="BA273" s="187"/>
      <c r="BB273" s="187"/>
      <c r="BC273" s="187"/>
      <c r="BD273" s="187"/>
      <c r="BE273" s="187"/>
      <c r="BF273" s="187"/>
      <c r="BG273" s="187"/>
      <c r="BH273" s="187"/>
      <c r="BI273" s="187"/>
      <c r="BJ273" s="187"/>
      <c r="BK273" s="295"/>
      <c r="BL273" s="296"/>
      <c r="BM273" s="297"/>
      <c r="BN273" s="187"/>
      <c r="BO273" s="187"/>
      <c r="BP273" s="187"/>
      <c r="BQ273" s="187"/>
      <c r="BR273" s="187"/>
      <c r="BS273" s="187"/>
      <c r="BT273" s="189"/>
    </row>
    <row r="274" spans="1:72" s="188" customFormat="1" ht="60.75" customHeight="1">
      <c r="A274" s="176"/>
      <c r="B274" s="176" t="s">
        <v>1175</v>
      </c>
      <c r="C274" s="379" t="s">
        <v>1239</v>
      </c>
      <c r="D274" s="457" t="s">
        <v>1257</v>
      </c>
      <c r="E274" s="294" t="s">
        <v>1249</v>
      </c>
      <c r="F274" s="280">
        <v>40</v>
      </c>
      <c r="G274" s="175">
        <v>811803033146</v>
      </c>
      <c r="H274" s="175"/>
      <c r="I274" s="173" t="s">
        <v>136</v>
      </c>
      <c r="J274" s="283">
        <v>1.5</v>
      </c>
      <c r="K274" s="283">
        <v>6.5</v>
      </c>
      <c r="L274" s="283">
        <v>4</v>
      </c>
      <c r="M274" s="185">
        <f t="shared" si="59"/>
        <v>2.2569444444444444E-2</v>
      </c>
      <c r="N274" s="283">
        <v>0.6</v>
      </c>
      <c r="O274" s="283">
        <v>14</v>
      </c>
      <c r="P274" s="283">
        <v>16</v>
      </c>
      <c r="Q274" s="283">
        <v>9</v>
      </c>
      <c r="R274" s="322">
        <f t="shared" si="55"/>
        <v>1.1666666666666667</v>
      </c>
      <c r="S274" s="283">
        <v>24.2</v>
      </c>
      <c r="T274" s="179"/>
      <c r="U274" s="180"/>
      <c r="V274" s="181"/>
      <c r="W274" s="181"/>
      <c r="X274" s="173"/>
      <c r="Y274" s="182"/>
      <c r="Z274" s="182"/>
      <c r="AA274" s="182"/>
      <c r="AB274" s="182"/>
      <c r="AC274" s="192"/>
      <c r="AD274" s="192"/>
      <c r="AE274" s="182"/>
      <c r="AF274" s="182"/>
      <c r="AG274" s="186"/>
      <c r="AH274" s="174"/>
      <c r="AI274" s="380"/>
      <c r="AJ274" s="180"/>
      <c r="AK274" s="183"/>
      <c r="AL274" s="183"/>
      <c r="AM274" s="459">
        <v>1</v>
      </c>
      <c r="AN274" s="283"/>
      <c r="AO274" s="283"/>
      <c r="AP274" s="283"/>
      <c r="AQ274" s="185"/>
      <c r="AR274" s="283"/>
      <c r="AS274" s="180" t="s">
        <v>201</v>
      </c>
      <c r="AT274" s="183">
        <v>3</v>
      </c>
      <c r="AU274" s="177" t="s">
        <v>252</v>
      </c>
      <c r="AV274" s="180" t="s">
        <v>201</v>
      </c>
      <c r="AW274" s="180"/>
      <c r="AX274" s="298" t="s">
        <v>1599</v>
      </c>
      <c r="AY274" s="469"/>
      <c r="AZ274" s="469"/>
      <c r="BA274" s="187"/>
      <c r="BB274" s="187"/>
      <c r="BC274" s="187"/>
      <c r="BD274" s="187"/>
      <c r="BE274" s="187"/>
      <c r="BF274" s="187"/>
      <c r="BG274" s="187"/>
      <c r="BH274" s="187"/>
      <c r="BI274" s="187"/>
      <c r="BJ274" s="187"/>
      <c r="BK274" s="295"/>
      <c r="BL274" s="296"/>
      <c r="BM274" s="297"/>
      <c r="BN274" s="187"/>
      <c r="BO274" s="187"/>
      <c r="BP274" s="187"/>
      <c r="BQ274" s="187"/>
      <c r="BR274" s="187"/>
      <c r="BS274" s="187"/>
      <c r="BT274" s="189"/>
    </row>
    <row r="275" spans="1:72" s="188" customFormat="1" ht="60.75" customHeight="1">
      <c r="A275" s="176"/>
      <c r="B275" s="176" t="s">
        <v>1175</v>
      </c>
      <c r="C275" s="379" t="s">
        <v>1239</v>
      </c>
      <c r="D275" s="457" t="s">
        <v>1258</v>
      </c>
      <c r="E275" s="294" t="s">
        <v>1259</v>
      </c>
      <c r="F275" s="280">
        <v>20</v>
      </c>
      <c r="G275" s="175">
        <v>811803033221</v>
      </c>
      <c r="H275" s="175"/>
      <c r="I275" s="173" t="s">
        <v>136</v>
      </c>
      <c r="J275" s="283">
        <v>2</v>
      </c>
      <c r="K275" s="283">
        <v>7.5</v>
      </c>
      <c r="L275" s="283">
        <v>4.5</v>
      </c>
      <c r="M275" s="185">
        <f t="shared" si="59"/>
        <v>3.90625E-2</v>
      </c>
      <c r="N275" s="283">
        <v>0.93</v>
      </c>
      <c r="O275" s="283">
        <v>10</v>
      </c>
      <c r="P275" s="283">
        <v>23</v>
      </c>
      <c r="Q275" s="283">
        <v>8</v>
      </c>
      <c r="R275" s="322">
        <f t="shared" si="55"/>
        <v>1.0648148148148149</v>
      </c>
      <c r="S275" s="283">
        <v>18.7</v>
      </c>
      <c r="T275" s="179"/>
      <c r="U275" s="180"/>
      <c r="V275" s="181"/>
      <c r="W275" s="181"/>
      <c r="X275" s="173"/>
      <c r="Y275" s="182"/>
      <c r="Z275" s="182"/>
      <c r="AA275" s="182"/>
      <c r="AB275" s="182"/>
      <c r="AC275" s="192"/>
      <c r="AD275" s="192"/>
      <c r="AE275" s="182"/>
      <c r="AF275" s="182"/>
      <c r="AG275" s="186"/>
      <c r="AH275" s="174"/>
      <c r="AI275" s="380"/>
      <c r="AJ275" s="180"/>
      <c r="AK275" s="183"/>
      <c r="AL275" s="183"/>
      <c r="AM275" s="459">
        <v>1</v>
      </c>
      <c r="AN275" s="283"/>
      <c r="AO275" s="283"/>
      <c r="AP275" s="283"/>
      <c r="AQ275" s="185"/>
      <c r="AR275" s="283"/>
      <c r="AS275" s="180" t="s">
        <v>201</v>
      </c>
      <c r="AT275" s="183">
        <v>2</v>
      </c>
      <c r="AU275" s="177" t="s">
        <v>252</v>
      </c>
      <c r="AV275" s="180" t="s">
        <v>201</v>
      </c>
      <c r="AW275" s="180"/>
      <c r="AX275" s="298" t="s">
        <v>1600</v>
      </c>
      <c r="AY275" s="469"/>
      <c r="AZ275" s="469"/>
      <c r="BA275" s="187"/>
      <c r="BB275" s="187"/>
      <c r="BC275" s="187"/>
      <c r="BD275" s="187"/>
      <c r="BE275" s="187"/>
      <c r="BF275" s="187"/>
      <c r="BG275" s="187"/>
      <c r="BH275" s="187"/>
      <c r="BI275" s="187"/>
      <c r="BJ275" s="187"/>
      <c r="BK275" s="295"/>
      <c r="BL275" s="296"/>
      <c r="BM275" s="297"/>
      <c r="BN275" s="187"/>
      <c r="BO275" s="187"/>
      <c r="BP275" s="187"/>
      <c r="BQ275" s="187"/>
      <c r="BR275" s="187"/>
      <c r="BS275" s="187"/>
      <c r="BT275" s="189"/>
    </row>
    <row r="276" spans="1:72" s="188" customFormat="1" ht="60.75" customHeight="1">
      <c r="A276" s="176"/>
      <c r="B276" s="176" t="s">
        <v>1175</v>
      </c>
      <c r="C276" s="379" t="s">
        <v>1239</v>
      </c>
      <c r="D276" s="457" t="s">
        <v>1260</v>
      </c>
      <c r="E276" s="294" t="s">
        <v>1261</v>
      </c>
      <c r="F276" s="280">
        <v>40</v>
      </c>
      <c r="G276" s="175">
        <v>811803033214</v>
      </c>
      <c r="H276" s="175"/>
      <c r="I276" s="173" t="s">
        <v>136</v>
      </c>
      <c r="J276" s="283">
        <v>1.75</v>
      </c>
      <c r="K276" s="283">
        <v>6.25</v>
      </c>
      <c r="L276" s="283">
        <v>4</v>
      </c>
      <c r="M276" s="185">
        <f t="shared" si="59"/>
        <v>2.5318287037037038E-2</v>
      </c>
      <c r="N276" s="283">
        <v>0.64</v>
      </c>
      <c r="O276" s="283">
        <v>9</v>
      </c>
      <c r="P276" s="283">
        <v>13</v>
      </c>
      <c r="Q276" s="283">
        <v>17</v>
      </c>
      <c r="R276" s="322">
        <f t="shared" si="55"/>
        <v>1.1510416666666667</v>
      </c>
      <c r="S276" s="283">
        <v>25.7</v>
      </c>
      <c r="T276" s="179"/>
      <c r="U276" s="180"/>
      <c r="V276" s="181"/>
      <c r="W276" s="181"/>
      <c r="X276" s="173"/>
      <c r="Y276" s="182"/>
      <c r="Z276" s="182"/>
      <c r="AA276" s="182"/>
      <c r="AB276" s="182"/>
      <c r="AC276" s="192"/>
      <c r="AD276" s="192"/>
      <c r="AE276" s="182"/>
      <c r="AF276" s="182"/>
      <c r="AG276" s="186"/>
      <c r="AH276" s="174"/>
      <c r="AI276" s="380"/>
      <c r="AJ276" s="180"/>
      <c r="AK276" s="183"/>
      <c r="AL276" s="183"/>
      <c r="AM276" s="459">
        <v>1</v>
      </c>
      <c r="AN276" s="283"/>
      <c r="AO276" s="283"/>
      <c r="AP276" s="283"/>
      <c r="AQ276" s="185"/>
      <c r="AR276" s="283"/>
      <c r="AS276" s="180" t="s">
        <v>201</v>
      </c>
      <c r="AT276" s="183">
        <v>2</v>
      </c>
      <c r="AU276" s="177" t="s">
        <v>252</v>
      </c>
      <c r="AV276" s="180" t="s">
        <v>201</v>
      </c>
      <c r="AW276" s="180"/>
      <c r="AX276" s="298" t="s">
        <v>1601</v>
      </c>
      <c r="AY276" s="469"/>
      <c r="AZ276" s="469"/>
      <c r="BA276" s="187"/>
      <c r="BB276" s="187"/>
      <c r="BC276" s="187"/>
      <c r="BD276" s="187"/>
      <c r="BE276" s="187"/>
      <c r="BF276" s="187"/>
      <c r="BG276" s="187"/>
      <c r="BH276" s="187"/>
      <c r="BI276" s="187"/>
      <c r="BJ276" s="187"/>
      <c r="BK276" s="295"/>
      <c r="BL276" s="296"/>
      <c r="BM276" s="297"/>
      <c r="BN276" s="187"/>
      <c r="BO276" s="187"/>
      <c r="BP276" s="187"/>
      <c r="BQ276" s="187"/>
      <c r="BR276" s="187"/>
      <c r="BS276" s="187"/>
      <c r="BT276" s="189"/>
    </row>
    <row r="277" spans="1:72" s="188" customFormat="1" ht="60.75" customHeight="1">
      <c r="A277" s="176"/>
      <c r="B277" s="176" t="s">
        <v>1175</v>
      </c>
      <c r="C277" s="379" t="s">
        <v>1239</v>
      </c>
      <c r="D277" s="457" t="s">
        <v>1262</v>
      </c>
      <c r="E277" s="294" t="s">
        <v>1259</v>
      </c>
      <c r="F277" s="280">
        <v>40</v>
      </c>
      <c r="G277" s="175">
        <v>811803033207</v>
      </c>
      <c r="H277" s="175"/>
      <c r="I277" s="173" t="s">
        <v>136</v>
      </c>
      <c r="J277" s="283">
        <v>1.75</v>
      </c>
      <c r="K277" s="283">
        <v>6.25</v>
      </c>
      <c r="L277" s="283">
        <v>4</v>
      </c>
      <c r="M277" s="185">
        <f t="shared" si="59"/>
        <v>2.5318287037037038E-2</v>
      </c>
      <c r="N277" s="283">
        <v>0.64</v>
      </c>
      <c r="O277" s="283">
        <v>9</v>
      </c>
      <c r="P277" s="283">
        <v>13</v>
      </c>
      <c r="Q277" s="283">
        <v>17</v>
      </c>
      <c r="R277" s="322">
        <f t="shared" si="55"/>
        <v>1.1510416666666667</v>
      </c>
      <c r="S277" s="283">
        <v>25.7</v>
      </c>
      <c r="T277" s="179"/>
      <c r="U277" s="180"/>
      <c r="V277" s="181"/>
      <c r="W277" s="181"/>
      <c r="X277" s="173"/>
      <c r="Y277" s="182"/>
      <c r="Z277" s="182"/>
      <c r="AA277" s="182"/>
      <c r="AB277" s="182"/>
      <c r="AC277" s="192"/>
      <c r="AD277" s="192"/>
      <c r="AE277" s="182"/>
      <c r="AF277" s="182"/>
      <c r="AG277" s="186"/>
      <c r="AH277" s="174"/>
      <c r="AI277" s="380"/>
      <c r="AJ277" s="180"/>
      <c r="AK277" s="183"/>
      <c r="AL277" s="183"/>
      <c r="AM277" s="459">
        <v>1</v>
      </c>
      <c r="AN277" s="283"/>
      <c r="AO277" s="283"/>
      <c r="AP277" s="283"/>
      <c r="AQ277" s="185"/>
      <c r="AR277" s="283"/>
      <c r="AS277" s="180" t="s">
        <v>201</v>
      </c>
      <c r="AT277" s="183">
        <v>2</v>
      </c>
      <c r="AU277" s="177" t="s">
        <v>252</v>
      </c>
      <c r="AV277" s="180" t="s">
        <v>201</v>
      </c>
      <c r="AW277" s="180"/>
      <c r="AX277" s="298" t="s">
        <v>1602</v>
      </c>
      <c r="AY277" s="469"/>
      <c r="AZ277" s="469"/>
      <c r="BA277" s="187"/>
      <c r="BB277" s="187"/>
      <c r="BC277" s="187"/>
      <c r="BD277" s="187"/>
      <c r="BE277" s="187"/>
      <c r="BF277" s="187"/>
      <c r="BG277" s="187"/>
      <c r="BH277" s="187"/>
      <c r="BI277" s="187"/>
      <c r="BJ277" s="187"/>
      <c r="BK277" s="295"/>
      <c r="BL277" s="296"/>
      <c r="BM277" s="297"/>
      <c r="BN277" s="187"/>
      <c r="BO277" s="187"/>
      <c r="BP277" s="187"/>
      <c r="BQ277" s="187"/>
      <c r="BR277" s="187"/>
      <c r="BS277" s="187"/>
      <c r="BT277" s="189"/>
    </row>
    <row r="278" spans="1:72" s="188" customFormat="1" ht="60.75" customHeight="1">
      <c r="A278" s="176"/>
      <c r="B278" s="176" t="s">
        <v>1175</v>
      </c>
      <c r="C278" s="379" t="s">
        <v>1239</v>
      </c>
      <c r="D278" s="457" t="s">
        <v>1263</v>
      </c>
      <c r="E278" s="294" t="s">
        <v>1264</v>
      </c>
      <c r="F278" s="280">
        <v>20</v>
      </c>
      <c r="G278" s="175">
        <v>811803034020</v>
      </c>
      <c r="H278" s="175"/>
      <c r="I278" s="173" t="s">
        <v>136</v>
      </c>
      <c r="J278" s="283">
        <v>2</v>
      </c>
      <c r="K278" s="283">
        <v>10.5</v>
      </c>
      <c r="L278" s="283">
        <v>10.5</v>
      </c>
      <c r="M278" s="185">
        <f t="shared" si="59"/>
        <v>0.12760416666666666</v>
      </c>
      <c r="N278" s="283">
        <v>1.1499999999999999</v>
      </c>
      <c r="O278" s="283">
        <v>8</v>
      </c>
      <c r="P278" s="283">
        <v>14</v>
      </c>
      <c r="Q278" s="283">
        <v>14</v>
      </c>
      <c r="R278" s="322">
        <f t="shared" si="55"/>
        <v>0.90740740740740744</v>
      </c>
      <c r="S278" s="283">
        <v>23</v>
      </c>
      <c r="T278" s="179"/>
      <c r="U278" s="180"/>
      <c r="V278" s="181"/>
      <c r="W278" s="181"/>
      <c r="X278" s="173"/>
      <c r="Y278" s="182"/>
      <c r="Z278" s="182"/>
      <c r="AA278" s="182"/>
      <c r="AB278" s="182"/>
      <c r="AC278" s="192"/>
      <c r="AD278" s="192"/>
      <c r="AE278" s="182"/>
      <c r="AF278" s="182"/>
      <c r="AG278" s="186"/>
      <c r="AH278" s="174"/>
      <c r="AI278" s="380"/>
      <c r="AJ278" s="180"/>
      <c r="AK278" s="183"/>
      <c r="AL278" s="183"/>
      <c r="AM278" s="459">
        <v>1</v>
      </c>
      <c r="AN278" s="283"/>
      <c r="AO278" s="283"/>
      <c r="AP278" s="283"/>
      <c r="AQ278" s="185"/>
      <c r="AR278" s="283"/>
      <c r="AS278" s="180" t="s">
        <v>201</v>
      </c>
      <c r="AT278" s="183">
        <v>1</v>
      </c>
      <c r="AU278" s="177" t="s">
        <v>234</v>
      </c>
      <c r="AV278" s="180" t="s">
        <v>201</v>
      </c>
      <c r="AW278" s="180"/>
      <c r="AX278" s="298" t="s">
        <v>1603</v>
      </c>
      <c r="AY278" s="469"/>
      <c r="AZ278" s="469"/>
      <c r="BA278" s="187"/>
      <c r="BB278" s="187"/>
      <c r="BC278" s="187"/>
      <c r="BD278" s="187"/>
      <c r="BE278" s="187"/>
      <c r="BF278" s="187"/>
      <c r="BG278" s="187"/>
      <c r="BH278" s="187"/>
      <c r="BI278" s="187"/>
      <c r="BJ278" s="187"/>
      <c r="BK278" s="295"/>
      <c r="BL278" s="296"/>
      <c r="BM278" s="297"/>
      <c r="BN278" s="187"/>
      <c r="BO278" s="187"/>
      <c r="BP278" s="187"/>
      <c r="BQ278" s="187"/>
      <c r="BR278" s="187"/>
      <c r="BS278" s="187"/>
      <c r="BT278" s="189"/>
    </row>
    <row r="279" spans="1:72" s="188" customFormat="1" ht="60.75" customHeight="1">
      <c r="A279" s="176"/>
      <c r="B279" s="176" t="s">
        <v>1175</v>
      </c>
      <c r="C279" s="379" t="s">
        <v>1239</v>
      </c>
      <c r="D279" s="457" t="s">
        <v>1266</v>
      </c>
      <c r="E279" s="294" t="s">
        <v>1267</v>
      </c>
      <c r="F279" s="280">
        <v>12</v>
      </c>
      <c r="G279" s="175">
        <v>811803033351</v>
      </c>
      <c r="H279" s="175"/>
      <c r="I279" s="173" t="s">
        <v>136</v>
      </c>
      <c r="J279" s="283">
        <v>5</v>
      </c>
      <c r="K279" s="283">
        <v>7</v>
      </c>
      <c r="L279" s="283">
        <v>7</v>
      </c>
      <c r="M279" s="185">
        <f t="shared" si="59"/>
        <v>0.14178240740740741</v>
      </c>
      <c r="N279" s="283">
        <v>1.87</v>
      </c>
      <c r="O279" s="283">
        <v>10</v>
      </c>
      <c r="P279" s="283">
        <v>13</v>
      </c>
      <c r="Q279" s="283">
        <v>10</v>
      </c>
      <c r="R279" s="322">
        <f t="shared" si="55"/>
        <v>0.75231481481481477</v>
      </c>
      <c r="S279" s="283">
        <v>22.5</v>
      </c>
      <c r="T279" s="179"/>
      <c r="U279" s="180"/>
      <c r="V279" s="181"/>
      <c r="W279" s="181"/>
      <c r="X279" s="173"/>
      <c r="Y279" s="182"/>
      <c r="Z279" s="182"/>
      <c r="AA279" s="182"/>
      <c r="AB279" s="182"/>
      <c r="AC279" s="192"/>
      <c r="AD279" s="192"/>
      <c r="AE279" s="182"/>
      <c r="AF279" s="182"/>
      <c r="AG279" s="186"/>
      <c r="AH279" s="174"/>
      <c r="AI279" s="380"/>
      <c r="AJ279" s="180"/>
      <c r="AK279" s="183"/>
      <c r="AL279" s="183"/>
      <c r="AM279" s="459">
        <v>1</v>
      </c>
      <c r="AN279" s="283"/>
      <c r="AO279" s="283"/>
      <c r="AP279" s="283"/>
      <c r="AQ279" s="185"/>
      <c r="AR279" s="283"/>
      <c r="AS279" s="180" t="s">
        <v>201</v>
      </c>
      <c r="AT279" s="183">
        <v>3</v>
      </c>
      <c r="AU279" s="177" t="s">
        <v>234</v>
      </c>
      <c r="AV279" s="180" t="s">
        <v>207</v>
      </c>
      <c r="AW279" s="180"/>
      <c r="AX279" s="298" t="s">
        <v>1604</v>
      </c>
      <c r="AY279" s="469"/>
      <c r="AZ279" s="469"/>
      <c r="BA279" s="187"/>
      <c r="BB279" s="187"/>
      <c r="BC279" s="187"/>
      <c r="BD279" s="187"/>
      <c r="BE279" s="187"/>
      <c r="BF279" s="187"/>
      <c r="BG279" s="187"/>
      <c r="BH279" s="187"/>
      <c r="BI279" s="187"/>
      <c r="BJ279" s="187"/>
      <c r="BK279" s="295"/>
      <c r="BL279" s="296"/>
      <c r="BM279" s="297"/>
      <c r="BN279" s="187"/>
      <c r="BO279" s="187"/>
      <c r="BP279" s="187"/>
      <c r="BQ279" s="187"/>
      <c r="BR279" s="187"/>
      <c r="BS279" s="187"/>
      <c r="BT279" s="189"/>
    </row>
    <row r="280" spans="1:72" s="188" customFormat="1" ht="60.75" customHeight="1">
      <c r="A280" s="176"/>
      <c r="B280" s="176" t="s">
        <v>1175</v>
      </c>
      <c r="C280" s="379" t="s">
        <v>1239</v>
      </c>
      <c r="D280" s="457" t="s">
        <v>1268</v>
      </c>
      <c r="E280" s="294" t="s">
        <v>1269</v>
      </c>
      <c r="F280" s="280">
        <v>10</v>
      </c>
      <c r="G280" s="175">
        <v>4007922067582</v>
      </c>
      <c r="H280" s="175"/>
      <c r="I280" s="173" t="s">
        <v>136</v>
      </c>
      <c r="J280" s="283">
        <v>3.5</v>
      </c>
      <c r="K280" s="283">
        <v>12.75</v>
      </c>
      <c r="L280" s="283">
        <v>5.5</v>
      </c>
      <c r="M280" s="185">
        <f t="shared" si="59"/>
        <v>0.14203559027777779</v>
      </c>
      <c r="N280" s="283">
        <v>1.1599999999999999</v>
      </c>
      <c r="O280" s="283">
        <v>13</v>
      </c>
      <c r="P280" s="283">
        <v>19</v>
      </c>
      <c r="Q280" s="283">
        <v>11</v>
      </c>
      <c r="R280" s="322">
        <f t="shared" si="55"/>
        <v>1.572337962962963</v>
      </c>
      <c r="S280" s="283">
        <v>11.6</v>
      </c>
      <c r="T280" s="179"/>
      <c r="U280" s="180"/>
      <c r="V280" s="181"/>
      <c r="W280" s="181"/>
      <c r="X280" s="173"/>
      <c r="Y280" s="182"/>
      <c r="Z280" s="182"/>
      <c r="AA280" s="182"/>
      <c r="AB280" s="182"/>
      <c r="AC280" s="192"/>
      <c r="AD280" s="192"/>
      <c r="AE280" s="182"/>
      <c r="AF280" s="182"/>
      <c r="AG280" s="186"/>
      <c r="AH280" s="174"/>
      <c r="AI280" s="380"/>
      <c r="AJ280" s="180"/>
      <c r="AK280" s="183"/>
      <c r="AL280" s="183"/>
      <c r="AM280" s="459">
        <v>1</v>
      </c>
      <c r="AN280" s="283"/>
      <c r="AO280" s="283"/>
      <c r="AP280" s="283"/>
      <c r="AQ280" s="185"/>
      <c r="AR280" s="283"/>
      <c r="AS280" s="180" t="s">
        <v>207</v>
      </c>
      <c r="AT280" s="183"/>
      <c r="AU280" s="177"/>
      <c r="AV280" s="180"/>
      <c r="AW280" s="180"/>
      <c r="AX280" s="298" t="s">
        <v>1605</v>
      </c>
      <c r="AY280" s="469"/>
      <c r="AZ280" s="469"/>
      <c r="BA280" s="187"/>
      <c r="BB280" s="187"/>
      <c r="BC280" s="187"/>
      <c r="BD280" s="187"/>
      <c r="BE280" s="187"/>
      <c r="BF280" s="187"/>
      <c r="BG280" s="187"/>
      <c r="BH280" s="187"/>
      <c r="BI280" s="187"/>
      <c r="BJ280" s="187"/>
      <c r="BK280" s="295"/>
      <c r="BL280" s="296"/>
      <c r="BM280" s="297"/>
      <c r="BN280" s="187"/>
      <c r="BO280" s="187"/>
      <c r="BP280" s="187"/>
      <c r="BQ280" s="187"/>
      <c r="BR280" s="187"/>
      <c r="BS280" s="187"/>
      <c r="BT280" s="189"/>
    </row>
    <row r="281" spans="1:72" s="188" customFormat="1" ht="60.75" customHeight="1">
      <c r="A281" s="176"/>
      <c r="B281" s="176" t="s">
        <v>1175</v>
      </c>
      <c r="C281" s="379" t="s">
        <v>1270</v>
      </c>
      <c r="D281" s="457" t="s">
        <v>1271</v>
      </c>
      <c r="E281" s="294" t="s">
        <v>1272</v>
      </c>
      <c r="F281" s="280">
        <v>40</v>
      </c>
      <c r="G281" s="175">
        <v>811803033832</v>
      </c>
      <c r="H281" s="175"/>
      <c r="I281" s="173" t="s">
        <v>136</v>
      </c>
      <c r="J281" s="283">
        <v>4</v>
      </c>
      <c r="K281" s="283">
        <v>4.5</v>
      </c>
      <c r="L281" s="283">
        <v>8.5</v>
      </c>
      <c r="M281" s="185">
        <f t="shared" si="59"/>
        <v>8.8541666666666671E-2</v>
      </c>
      <c r="N281" s="283">
        <v>0.97</v>
      </c>
      <c r="O281" s="283">
        <v>17</v>
      </c>
      <c r="P281" s="283">
        <v>22</v>
      </c>
      <c r="Q281" s="283">
        <v>17</v>
      </c>
      <c r="R281" s="322">
        <f t="shared" si="55"/>
        <v>3.6793981481481484</v>
      </c>
      <c r="S281" s="283">
        <v>39.1</v>
      </c>
      <c r="T281" s="179"/>
      <c r="U281" s="180"/>
      <c r="V281" s="181"/>
      <c r="W281" s="181"/>
      <c r="X281" s="173"/>
      <c r="Y281" s="182"/>
      <c r="Z281" s="182"/>
      <c r="AA281" s="182"/>
      <c r="AB281" s="182"/>
      <c r="AC281" s="192"/>
      <c r="AD281" s="192"/>
      <c r="AE281" s="182"/>
      <c r="AF281" s="182"/>
      <c r="AG281" s="186"/>
      <c r="AH281" s="174"/>
      <c r="AI281" s="380"/>
      <c r="AJ281" s="180"/>
      <c r="AK281" s="183"/>
      <c r="AL281" s="183"/>
      <c r="AM281" s="459">
        <v>1</v>
      </c>
      <c r="AN281" s="283"/>
      <c r="AO281" s="283"/>
      <c r="AP281" s="283"/>
      <c r="AQ281" s="185"/>
      <c r="AR281" s="283"/>
      <c r="AS281" s="180" t="s">
        <v>201</v>
      </c>
      <c r="AT281" s="183">
        <v>2</v>
      </c>
      <c r="AU281" s="177" t="s">
        <v>234</v>
      </c>
      <c r="AV281" s="180" t="s">
        <v>207</v>
      </c>
      <c r="AW281" s="180"/>
      <c r="AX281" s="298" t="s">
        <v>1606</v>
      </c>
      <c r="AY281" s="469"/>
      <c r="AZ281" s="469"/>
      <c r="BA281" s="187"/>
      <c r="BB281" s="187"/>
      <c r="BC281" s="187"/>
      <c r="BD281" s="187"/>
      <c r="BE281" s="187"/>
      <c r="BF281" s="187"/>
      <c r="BG281" s="187"/>
      <c r="BH281" s="187"/>
      <c r="BI281" s="187"/>
      <c r="BJ281" s="187"/>
      <c r="BK281" s="295"/>
      <c r="BL281" s="296"/>
      <c r="BM281" s="297"/>
      <c r="BN281" s="187"/>
      <c r="BO281" s="187"/>
      <c r="BP281" s="187"/>
      <c r="BQ281" s="187"/>
      <c r="BR281" s="187"/>
      <c r="BS281" s="187"/>
      <c r="BT281" s="189"/>
    </row>
    <row r="282" spans="1:72" s="188" customFormat="1" ht="60.75" customHeight="1">
      <c r="A282" s="176"/>
      <c r="B282" s="176" t="s">
        <v>1175</v>
      </c>
      <c r="C282" s="379" t="s">
        <v>1270</v>
      </c>
      <c r="D282" s="457" t="s">
        <v>1273</v>
      </c>
      <c r="E282" s="294" t="s">
        <v>1274</v>
      </c>
      <c r="F282" s="280">
        <v>60</v>
      </c>
      <c r="G282" s="175">
        <v>811803033825</v>
      </c>
      <c r="H282" s="175"/>
      <c r="I282" s="173" t="s">
        <v>136</v>
      </c>
      <c r="J282" s="283">
        <v>1.75</v>
      </c>
      <c r="K282" s="283">
        <v>2.75</v>
      </c>
      <c r="L282" s="283">
        <v>5</v>
      </c>
      <c r="M282" s="185">
        <f t="shared" si="59"/>
        <v>1.3925057870370371E-2</v>
      </c>
      <c r="N282" s="283">
        <v>0.45</v>
      </c>
      <c r="O282" s="283">
        <v>11</v>
      </c>
      <c r="P282" s="283">
        <v>14</v>
      </c>
      <c r="Q282" s="283">
        <v>11</v>
      </c>
      <c r="R282" s="322">
        <f t="shared" si="55"/>
        <v>0.98032407407407407</v>
      </c>
      <c r="S282" s="283">
        <v>27</v>
      </c>
      <c r="T282" s="179"/>
      <c r="U282" s="180"/>
      <c r="V282" s="181"/>
      <c r="W282" s="181"/>
      <c r="X282" s="173"/>
      <c r="Y282" s="182"/>
      <c r="Z282" s="182"/>
      <c r="AA282" s="182"/>
      <c r="AB282" s="182"/>
      <c r="AC282" s="192"/>
      <c r="AD282" s="192"/>
      <c r="AE282" s="182"/>
      <c r="AF282" s="182"/>
      <c r="AG282" s="186"/>
      <c r="AH282" s="174"/>
      <c r="AI282" s="380"/>
      <c r="AJ282" s="180"/>
      <c r="AK282" s="183"/>
      <c r="AL282" s="183"/>
      <c r="AM282" s="459">
        <v>1</v>
      </c>
      <c r="AN282" s="283"/>
      <c r="AO282" s="283"/>
      <c r="AP282" s="283"/>
      <c r="AQ282" s="185"/>
      <c r="AR282" s="283"/>
      <c r="AS282" s="180" t="s">
        <v>201</v>
      </c>
      <c r="AT282" s="183">
        <v>2</v>
      </c>
      <c r="AU282" s="177" t="s">
        <v>252</v>
      </c>
      <c r="AV282" s="180" t="s">
        <v>207</v>
      </c>
      <c r="AW282" s="180"/>
      <c r="AX282" s="298" t="s">
        <v>1607</v>
      </c>
      <c r="AY282" s="469"/>
      <c r="AZ282" s="469"/>
      <c r="BA282" s="187"/>
      <c r="BB282" s="187"/>
      <c r="BC282" s="187"/>
      <c r="BD282" s="187"/>
      <c r="BE282" s="187"/>
      <c r="BF282" s="187"/>
      <c r="BG282" s="187"/>
      <c r="BH282" s="187"/>
      <c r="BI282" s="187"/>
      <c r="BJ282" s="187"/>
      <c r="BK282" s="295"/>
      <c r="BL282" s="296"/>
      <c r="BM282" s="297"/>
      <c r="BN282" s="187"/>
      <c r="BO282" s="187"/>
      <c r="BP282" s="187"/>
      <c r="BQ282" s="187"/>
      <c r="BR282" s="187"/>
      <c r="BS282" s="187"/>
      <c r="BT282" s="189"/>
    </row>
    <row r="283" spans="1:72" s="188" customFormat="1" ht="60.75" customHeight="1">
      <c r="A283" s="176"/>
      <c r="B283" s="176" t="s">
        <v>1175</v>
      </c>
      <c r="C283" s="379" t="s">
        <v>1270</v>
      </c>
      <c r="D283" s="457" t="s">
        <v>1275</v>
      </c>
      <c r="E283" s="294" t="s">
        <v>1276</v>
      </c>
      <c r="F283" s="280">
        <v>60</v>
      </c>
      <c r="G283" s="175">
        <v>811803033269</v>
      </c>
      <c r="H283" s="175"/>
      <c r="I283" s="173" t="s">
        <v>136</v>
      </c>
      <c r="J283" s="283">
        <v>1.5</v>
      </c>
      <c r="K283" s="283">
        <v>2</v>
      </c>
      <c r="L283" s="283">
        <v>4.25</v>
      </c>
      <c r="M283" s="185">
        <f t="shared" si="59"/>
        <v>7.378472222222222E-3</v>
      </c>
      <c r="N283" s="283">
        <v>0.2</v>
      </c>
      <c r="O283" s="283">
        <v>8</v>
      </c>
      <c r="P283" s="283">
        <v>15</v>
      </c>
      <c r="Q283" s="283">
        <v>9</v>
      </c>
      <c r="R283" s="322">
        <f t="shared" si="55"/>
        <v>0.625</v>
      </c>
      <c r="S283" s="283">
        <v>12.23</v>
      </c>
      <c r="T283" s="179"/>
      <c r="U283" s="180"/>
      <c r="V283" s="181"/>
      <c r="W283" s="181"/>
      <c r="X283" s="173"/>
      <c r="Y283" s="182"/>
      <c r="Z283" s="182"/>
      <c r="AA283" s="182"/>
      <c r="AB283" s="182"/>
      <c r="AC283" s="192"/>
      <c r="AD283" s="192"/>
      <c r="AE283" s="182"/>
      <c r="AF283" s="182"/>
      <c r="AG283" s="186"/>
      <c r="AH283" s="174"/>
      <c r="AI283" s="380"/>
      <c r="AJ283" s="180"/>
      <c r="AK283" s="183"/>
      <c r="AL283" s="183"/>
      <c r="AM283" s="459">
        <v>1</v>
      </c>
      <c r="AN283" s="283"/>
      <c r="AO283" s="283"/>
      <c r="AP283" s="283"/>
      <c r="AQ283" s="185"/>
      <c r="AR283" s="283"/>
      <c r="AS283" s="180" t="s">
        <v>201</v>
      </c>
      <c r="AT283" s="183">
        <v>2</v>
      </c>
      <c r="AU283" s="177" t="s">
        <v>252</v>
      </c>
      <c r="AV283" s="180" t="s">
        <v>207</v>
      </c>
      <c r="AW283" s="180"/>
      <c r="AX283" s="298" t="s">
        <v>1608</v>
      </c>
      <c r="AY283" s="469"/>
      <c r="AZ283" s="469"/>
      <c r="BA283" s="187"/>
      <c r="BB283" s="187"/>
      <c r="BC283" s="187"/>
      <c r="BD283" s="187"/>
      <c r="BE283" s="187"/>
      <c r="BF283" s="187"/>
      <c r="BG283" s="187"/>
      <c r="BH283" s="187"/>
      <c r="BI283" s="187"/>
      <c r="BJ283" s="187"/>
      <c r="BK283" s="295"/>
      <c r="BL283" s="296"/>
      <c r="BM283" s="297"/>
      <c r="BN283" s="187"/>
      <c r="BO283" s="187"/>
      <c r="BP283" s="187"/>
      <c r="BQ283" s="187"/>
      <c r="BR283" s="187"/>
      <c r="BS283" s="187"/>
      <c r="BT283" s="189"/>
    </row>
    <row r="284" spans="1:72" s="188" customFormat="1" ht="60.75" customHeight="1">
      <c r="A284" s="176"/>
      <c r="B284" s="176" t="s">
        <v>1175</v>
      </c>
      <c r="C284" s="379" t="s">
        <v>1270</v>
      </c>
      <c r="D284" s="457" t="s">
        <v>1277</v>
      </c>
      <c r="E284" s="294" t="s">
        <v>1278</v>
      </c>
      <c r="F284" s="280">
        <v>60</v>
      </c>
      <c r="G284" s="175">
        <v>811803033252</v>
      </c>
      <c r="H284" s="175"/>
      <c r="I284" s="173" t="s">
        <v>136</v>
      </c>
      <c r="J284" s="283">
        <v>1.5</v>
      </c>
      <c r="K284" s="283">
        <v>2</v>
      </c>
      <c r="L284" s="283">
        <v>4.25</v>
      </c>
      <c r="M284" s="185">
        <f t="shared" si="59"/>
        <v>7.378472222222222E-3</v>
      </c>
      <c r="N284" s="283">
        <v>0.2</v>
      </c>
      <c r="O284" s="283">
        <v>8</v>
      </c>
      <c r="P284" s="283">
        <v>15</v>
      </c>
      <c r="Q284" s="283">
        <v>9</v>
      </c>
      <c r="R284" s="322">
        <f t="shared" si="55"/>
        <v>0.625</v>
      </c>
      <c r="S284" s="283">
        <v>12.23</v>
      </c>
      <c r="T284" s="179"/>
      <c r="U284" s="180"/>
      <c r="V284" s="181"/>
      <c r="W284" s="181"/>
      <c r="X284" s="173"/>
      <c r="Y284" s="182"/>
      <c r="Z284" s="182"/>
      <c r="AA284" s="182"/>
      <c r="AB284" s="182"/>
      <c r="AC284" s="192"/>
      <c r="AD284" s="192"/>
      <c r="AE284" s="182"/>
      <c r="AF284" s="182"/>
      <c r="AG284" s="186"/>
      <c r="AH284" s="174"/>
      <c r="AI284" s="380"/>
      <c r="AJ284" s="180"/>
      <c r="AK284" s="183"/>
      <c r="AL284" s="183"/>
      <c r="AM284" s="459">
        <v>1</v>
      </c>
      <c r="AN284" s="283"/>
      <c r="AO284" s="283"/>
      <c r="AP284" s="283"/>
      <c r="AQ284" s="185"/>
      <c r="AR284" s="283"/>
      <c r="AS284" s="180" t="s">
        <v>201</v>
      </c>
      <c r="AT284" s="183">
        <v>2</v>
      </c>
      <c r="AU284" s="177" t="s">
        <v>252</v>
      </c>
      <c r="AV284" s="180" t="s">
        <v>207</v>
      </c>
      <c r="AW284" s="180"/>
      <c r="AX284" s="298" t="s">
        <v>1609</v>
      </c>
      <c r="AY284" s="469"/>
      <c r="AZ284" s="469"/>
      <c r="BA284" s="187"/>
      <c r="BB284" s="187"/>
      <c r="BC284" s="187"/>
      <c r="BD284" s="187"/>
      <c r="BE284" s="187"/>
      <c r="BF284" s="187"/>
      <c r="BG284" s="187"/>
      <c r="BH284" s="187"/>
      <c r="BI284" s="187"/>
      <c r="BJ284" s="187"/>
      <c r="BK284" s="295"/>
      <c r="BL284" s="296"/>
      <c r="BM284" s="297"/>
      <c r="BN284" s="187"/>
      <c r="BO284" s="187"/>
      <c r="BP284" s="187"/>
      <c r="BQ284" s="187"/>
      <c r="BR284" s="187"/>
      <c r="BS284" s="187"/>
      <c r="BT284" s="189"/>
    </row>
    <row r="285" spans="1:72" s="188" customFormat="1" ht="60.75" customHeight="1">
      <c r="A285" s="176"/>
      <c r="B285" s="176" t="s">
        <v>1175</v>
      </c>
      <c r="C285" s="176" t="s">
        <v>1574</v>
      </c>
      <c r="D285" s="284" t="s">
        <v>1610</v>
      </c>
      <c r="E285" s="294" t="s">
        <v>1611</v>
      </c>
      <c r="F285" s="280">
        <v>20</v>
      </c>
      <c r="G285" s="175">
        <v>4007922067636</v>
      </c>
      <c r="H285" s="175"/>
      <c r="I285" s="173" t="s">
        <v>136</v>
      </c>
      <c r="J285" s="283">
        <v>4.5</v>
      </c>
      <c r="K285" s="283">
        <v>3</v>
      </c>
      <c r="L285" s="283">
        <v>8</v>
      </c>
      <c r="M285" s="185">
        <f t="shared" si="59"/>
        <v>6.25E-2</v>
      </c>
      <c r="N285" s="283">
        <v>0.95</v>
      </c>
      <c r="O285" s="283">
        <v>17</v>
      </c>
      <c r="P285" s="283">
        <v>16</v>
      </c>
      <c r="Q285" s="283">
        <v>10</v>
      </c>
      <c r="R285" s="185">
        <f t="shared" si="55"/>
        <v>1.5740740740740742</v>
      </c>
      <c r="S285" s="283">
        <v>22.22</v>
      </c>
      <c r="T285" s="179"/>
      <c r="U285" s="180"/>
      <c r="V285" s="181"/>
      <c r="W285" s="181"/>
      <c r="X285" s="173"/>
      <c r="Y285" s="182"/>
      <c r="Z285" s="182"/>
      <c r="AA285" s="182"/>
      <c r="AB285" s="182"/>
      <c r="AC285" s="192"/>
      <c r="AD285" s="192"/>
      <c r="AE285" s="182"/>
      <c r="AF285" s="182"/>
      <c r="AG285" s="186"/>
      <c r="AH285" s="174"/>
      <c r="AI285" s="380"/>
      <c r="AJ285" s="180"/>
      <c r="AK285" s="183"/>
      <c r="AL285" s="183"/>
      <c r="AM285" s="459">
        <v>1</v>
      </c>
      <c r="AN285" s="283"/>
      <c r="AO285" s="283"/>
      <c r="AP285" s="283"/>
      <c r="AQ285" s="185"/>
      <c r="AR285" s="283"/>
      <c r="AS285" s="180"/>
      <c r="AT285" s="183">
        <v>4</v>
      </c>
      <c r="AU285" s="177" t="s">
        <v>1582</v>
      </c>
      <c r="AV285" s="180" t="s">
        <v>207</v>
      </c>
      <c r="AW285" s="180"/>
      <c r="AX285" s="298" t="s">
        <v>1612</v>
      </c>
      <c r="AY285" s="469"/>
      <c r="AZ285" s="469"/>
      <c r="BA285" s="187"/>
      <c r="BB285" s="187"/>
      <c r="BC285" s="187"/>
      <c r="BD285" s="187"/>
      <c r="BE285" s="187"/>
      <c r="BF285" s="187"/>
      <c r="BG285" s="187"/>
      <c r="BH285" s="187"/>
      <c r="BI285" s="187"/>
      <c r="BJ285" s="187"/>
      <c r="BK285" s="295"/>
      <c r="BL285" s="296"/>
      <c r="BM285" s="297"/>
      <c r="BN285" s="187"/>
      <c r="BO285" s="187"/>
      <c r="BP285" s="187"/>
      <c r="BQ285" s="187"/>
      <c r="BR285" s="187"/>
      <c r="BS285" s="187"/>
      <c r="BT285" s="189"/>
    </row>
    <row r="286" spans="1:72" s="188" customFormat="1" ht="60.75" customHeight="1">
      <c r="A286" s="176"/>
      <c r="B286" s="176" t="s">
        <v>1175</v>
      </c>
      <c r="C286" s="176" t="s">
        <v>1574</v>
      </c>
      <c r="D286" s="284" t="s">
        <v>1613</v>
      </c>
      <c r="E286" s="294" t="s">
        <v>1614</v>
      </c>
      <c r="F286" s="280">
        <v>10</v>
      </c>
      <c r="G286" s="175">
        <v>4007922067612</v>
      </c>
      <c r="H286" s="175"/>
      <c r="I286" s="173" t="s">
        <v>136</v>
      </c>
      <c r="J286" s="283">
        <v>16</v>
      </c>
      <c r="K286" s="283">
        <v>2.25</v>
      </c>
      <c r="L286" s="283">
        <v>11</v>
      </c>
      <c r="M286" s="185">
        <f t="shared" si="59"/>
        <v>0.22916666666666666</v>
      </c>
      <c r="N286" s="283">
        <v>3.05</v>
      </c>
      <c r="O286" s="283">
        <v>22</v>
      </c>
      <c r="P286" s="283">
        <v>17</v>
      </c>
      <c r="Q286" s="283">
        <v>13</v>
      </c>
      <c r="R286" s="185">
        <f t="shared" si="55"/>
        <v>2.8136574074074074</v>
      </c>
      <c r="S286" s="283">
        <v>36.08</v>
      </c>
      <c r="T286" s="179"/>
      <c r="U286" s="180"/>
      <c r="V286" s="181"/>
      <c r="W286" s="181"/>
      <c r="X286" s="173"/>
      <c r="Y286" s="182"/>
      <c r="Z286" s="182"/>
      <c r="AA286" s="182"/>
      <c r="AB286" s="182"/>
      <c r="AC286" s="192"/>
      <c r="AD286" s="192"/>
      <c r="AE286" s="182"/>
      <c r="AF286" s="182"/>
      <c r="AG286" s="186"/>
      <c r="AH286" s="174"/>
      <c r="AI286" s="380"/>
      <c r="AJ286" s="180"/>
      <c r="AK286" s="183"/>
      <c r="AL286" s="183"/>
      <c r="AM286" s="459">
        <v>1</v>
      </c>
      <c r="AN286" s="283"/>
      <c r="AO286" s="283"/>
      <c r="AP286" s="283"/>
      <c r="AQ286" s="185"/>
      <c r="AR286" s="283"/>
      <c r="AS286" s="180" t="s">
        <v>201</v>
      </c>
      <c r="AT286" s="183">
        <v>5</v>
      </c>
      <c r="AU286" s="177" t="s">
        <v>1592</v>
      </c>
      <c r="AV286" s="180" t="s">
        <v>207</v>
      </c>
      <c r="AW286" s="180"/>
      <c r="AX286" s="298" t="s">
        <v>1593</v>
      </c>
      <c r="AY286" s="469"/>
      <c r="AZ286" s="469"/>
      <c r="BA286" s="187"/>
      <c r="BB286" s="187"/>
      <c r="BC286" s="187"/>
      <c r="BD286" s="187"/>
      <c r="BE286" s="187"/>
      <c r="BF286" s="187"/>
      <c r="BG286" s="187"/>
      <c r="BH286" s="187"/>
      <c r="BI286" s="187"/>
      <c r="BJ286" s="187"/>
      <c r="BK286" s="295"/>
      <c r="BL286" s="296"/>
      <c r="BM286" s="297"/>
      <c r="BN286" s="187"/>
      <c r="BO286" s="187"/>
      <c r="BP286" s="187"/>
      <c r="BQ286" s="187"/>
      <c r="BR286" s="187"/>
      <c r="BS286" s="187"/>
      <c r="BT286" s="189"/>
    </row>
    <row r="287" spans="1:72" s="188" customFormat="1" ht="60.75" customHeight="1">
      <c r="A287" s="176"/>
      <c r="B287" s="176" t="s">
        <v>193</v>
      </c>
      <c r="C287" s="176" t="s">
        <v>1574</v>
      </c>
      <c r="D287" s="284" t="s">
        <v>1834</v>
      </c>
      <c r="E287" s="294" t="s">
        <v>1835</v>
      </c>
      <c r="F287" s="280">
        <v>6</v>
      </c>
      <c r="G287" s="175">
        <v>811803035379</v>
      </c>
      <c r="H287" s="555"/>
      <c r="I287" s="173" t="s">
        <v>136</v>
      </c>
      <c r="J287" s="283">
        <v>9.5</v>
      </c>
      <c r="K287" s="283">
        <v>2.25</v>
      </c>
      <c r="L287" s="283">
        <v>6</v>
      </c>
      <c r="M287" s="185">
        <f t="shared" si="59"/>
        <v>7.421875E-2</v>
      </c>
      <c r="N287" s="283">
        <v>1.35</v>
      </c>
      <c r="O287" s="283">
        <v>13</v>
      </c>
      <c r="P287" s="283">
        <v>10</v>
      </c>
      <c r="Q287" s="283">
        <v>8</v>
      </c>
      <c r="R287" s="185">
        <f t="shared" si="55"/>
        <v>0.60185185185185186</v>
      </c>
      <c r="S287" s="283">
        <v>8.75</v>
      </c>
      <c r="T287" s="179"/>
      <c r="U287" s="180"/>
      <c r="V287" s="181"/>
      <c r="W287" s="181"/>
      <c r="X287" s="173"/>
      <c r="Y287" s="182"/>
      <c r="Z287" s="182"/>
      <c r="AA287" s="182"/>
      <c r="AB287" s="182"/>
      <c r="AC287" s="192"/>
      <c r="AD287" s="192"/>
      <c r="AE287" s="182"/>
      <c r="AF287" s="182"/>
      <c r="AG287" s="186"/>
      <c r="AH287" s="174"/>
      <c r="AI287" s="380"/>
      <c r="AJ287" s="180"/>
      <c r="AK287" s="183"/>
      <c r="AL287" s="183"/>
      <c r="AM287" s="459"/>
      <c r="AN287" s="283"/>
      <c r="AO287" s="283"/>
      <c r="AP287" s="283"/>
      <c r="AQ287" s="185"/>
      <c r="AR287" s="283"/>
      <c r="AS287" s="180" t="s">
        <v>201</v>
      </c>
      <c r="AT287" s="183">
        <v>5</v>
      </c>
      <c r="AU287" s="177" t="s">
        <v>252</v>
      </c>
      <c r="AV287" s="180" t="s">
        <v>201</v>
      </c>
      <c r="AW287" s="180"/>
      <c r="AX287" s="298" t="s">
        <v>1836</v>
      </c>
      <c r="AY287" s="469"/>
      <c r="AZ287" s="469"/>
      <c r="BA287" s="187"/>
      <c r="BB287" s="187"/>
      <c r="BC287" s="187"/>
      <c r="BD287" s="187"/>
      <c r="BE287" s="187"/>
      <c r="BF287" s="187"/>
      <c r="BG287" s="187"/>
      <c r="BH287" s="187"/>
      <c r="BI287" s="187"/>
      <c r="BJ287" s="187"/>
      <c r="BK287" s="295"/>
      <c r="BL287" s="296"/>
      <c r="BM287" s="297"/>
      <c r="BN287" s="187"/>
      <c r="BO287" s="187"/>
      <c r="BP287" s="187"/>
      <c r="BQ287" s="187"/>
      <c r="BR287" s="187"/>
      <c r="BS287" s="187"/>
      <c r="BT287" s="189"/>
    </row>
    <row r="288" spans="1:72" s="188" customFormat="1" ht="60.75" customHeight="1">
      <c r="A288" s="176"/>
      <c r="B288" s="176" t="s">
        <v>1542</v>
      </c>
      <c r="C288" s="176" t="s">
        <v>1504</v>
      </c>
      <c r="D288" s="457" t="s">
        <v>1015</v>
      </c>
      <c r="E288" s="294" t="s">
        <v>1615</v>
      </c>
      <c r="F288" s="280">
        <v>4</v>
      </c>
      <c r="G288" s="175">
        <v>811803032835</v>
      </c>
      <c r="H288" s="175"/>
      <c r="I288" s="173" t="s">
        <v>218</v>
      </c>
      <c r="J288" s="283">
        <v>3.5</v>
      </c>
      <c r="K288" s="283">
        <v>17</v>
      </c>
      <c r="L288" s="283">
        <v>21</v>
      </c>
      <c r="M288" s="185">
        <f t="shared" si="59"/>
        <v>0.72309027777777779</v>
      </c>
      <c r="N288" s="283">
        <v>4.1500000000000004</v>
      </c>
      <c r="O288" s="326"/>
      <c r="P288" s="326"/>
      <c r="Q288" s="326"/>
      <c r="R288" s="327"/>
      <c r="S288" s="326"/>
      <c r="T288" s="179"/>
      <c r="U288" s="180"/>
      <c r="V288" s="181"/>
      <c r="W288" s="181"/>
      <c r="X288" s="173"/>
      <c r="Y288" s="182"/>
      <c r="Z288" s="182"/>
      <c r="AA288" s="182"/>
      <c r="AB288" s="182"/>
      <c r="AC288" s="192"/>
      <c r="AD288" s="192"/>
      <c r="AE288" s="182"/>
      <c r="AF288" s="182"/>
      <c r="AG288" s="186"/>
      <c r="AH288" s="174"/>
      <c r="AI288" s="380"/>
      <c r="AJ288" s="180"/>
      <c r="AK288" s="183"/>
      <c r="AL288" s="183"/>
      <c r="AM288" s="459">
        <v>1</v>
      </c>
      <c r="AN288" s="283"/>
      <c r="AO288" s="283"/>
      <c r="AP288" s="283">
        <f t="shared" si="56"/>
        <v>21.25</v>
      </c>
      <c r="AQ288" s="185"/>
      <c r="AR288" s="283"/>
      <c r="AS288" s="180" t="s">
        <v>207</v>
      </c>
      <c r="AT288" s="183"/>
      <c r="AU288" s="177"/>
      <c r="AV288" s="180" t="s">
        <v>207</v>
      </c>
      <c r="AW288" s="180"/>
      <c r="AX288" s="298" t="s">
        <v>1616</v>
      </c>
      <c r="AY288" s="469"/>
      <c r="AZ288" s="469"/>
      <c r="BA288" s="187"/>
      <c r="BB288" s="187"/>
      <c r="BC288" s="187"/>
      <c r="BD288" s="187"/>
      <c r="BE288" s="187"/>
      <c r="BF288" s="187"/>
      <c r="BG288" s="187"/>
      <c r="BH288" s="187"/>
      <c r="BI288" s="187"/>
      <c r="BJ288" s="187"/>
      <c r="BK288" s="295"/>
      <c r="BL288" s="296"/>
      <c r="BM288" s="297"/>
      <c r="BN288" s="187"/>
      <c r="BO288" s="187"/>
      <c r="BP288" s="187"/>
      <c r="BQ288" s="187"/>
      <c r="BR288" s="187"/>
      <c r="BS288" s="187"/>
      <c r="BT288" s="189"/>
    </row>
    <row r="289" spans="1:72" s="188" customFormat="1" ht="60.75" customHeight="1">
      <c r="A289" s="176"/>
      <c r="B289" s="176" t="s">
        <v>5</v>
      </c>
      <c r="C289" s="379" t="s">
        <v>194</v>
      </c>
      <c r="D289" s="457" t="s">
        <v>1155</v>
      </c>
      <c r="E289" s="294" t="s">
        <v>1156</v>
      </c>
      <c r="F289" s="280">
        <v>5</v>
      </c>
      <c r="G289" s="175">
        <v>811803032859</v>
      </c>
      <c r="H289" s="175"/>
      <c r="I289" s="282" t="s">
        <v>195</v>
      </c>
      <c r="J289" s="283">
        <v>29</v>
      </c>
      <c r="K289" s="283">
        <v>4.25</v>
      </c>
      <c r="L289" s="283">
        <v>8.75</v>
      </c>
      <c r="M289" s="185">
        <f t="shared" si="59"/>
        <v>0.62409577546296291</v>
      </c>
      <c r="N289" s="283">
        <v>4.2</v>
      </c>
      <c r="O289" s="178">
        <v>30</v>
      </c>
      <c r="P289" s="178">
        <v>22.5</v>
      </c>
      <c r="Q289" s="178">
        <v>10</v>
      </c>
      <c r="R289" s="185">
        <f t="shared" ref="R289:R311" si="60">(Q289*O289*P289)/(12^3)</f>
        <v>3.90625</v>
      </c>
      <c r="S289" s="178">
        <f t="shared" ref="S289" si="61">SUM(N289*F289)+1</f>
        <v>22</v>
      </c>
      <c r="T289" s="179"/>
      <c r="U289" s="180"/>
      <c r="V289" s="181"/>
      <c r="W289" s="181"/>
      <c r="X289" s="173"/>
      <c r="Y289" s="182"/>
      <c r="Z289" s="182"/>
      <c r="AA289" s="182"/>
      <c r="AB289" s="182"/>
      <c r="AC289" s="192"/>
      <c r="AD289" s="192"/>
      <c r="AE289" s="182"/>
      <c r="AF289" s="182"/>
      <c r="AG289" s="186"/>
      <c r="AH289" s="174"/>
      <c r="AI289" s="380"/>
      <c r="AJ289" s="180"/>
      <c r="AK289" s="183"/>
      <c r="AL289" s="183"/>
      <c r="AM289" s="459">
        <v>1</v>
      </c>
      <c r="AN289" s="283"/>
      <c r="AO289" s="283"/>
      <c r="AP289" s="283"/>
      <c r="AQ289" s="185"/>
      <c r="AR289" s="283"/>
      <c r="AS289" s="180" t="s">
        <v>201</v>
      </c>
      <c r="AT289" s="183">
        <v>1</v>
      </c>
      <c r="AU289" s="177" t="s">
        <v>1372</v>
      </c>
      <c r="AV289" s="180" t="s">
        <v>201</v>
      </c>
      <c r="AW289" s="180"/>
      <c r="AX289" s="298" t="s">
        <v>1398</v>
      </c>
      <c r="AY289" s="469"/>
      <c r="AZ289" s="469"/>
      <c r="BA289" s="187"/>
      <c r="BB289" s="187"/>
      <c r="BC289" s="187"/>
      <c r="BD289" s="187"/>
      <c r="BE289" s="187"/>
      <c r="BF289" s="187"/>
      <c r="BG289" s="187"/>
      <c r="BH289" s="187"/>
      <c r="BI289" s="187"/>
      <c r="BJ289" s="187"/>
      <c r="BK289" s="295"/>
      <c r="BL289" s="296"/>
      <c r="BM289" s="297"/>
      <c r="BN289" s="187"/>
      <c r="BO289" s="187"/>
      <c r="BP289" s="187"/>
      <c r="BQ289" s="187"/>
      <c r="BR289" s="187"/>
      <c r="BS289" s="187"/>
      <c r="BT289" s="189"/>
    </row>
    <row r="290" spans="1:72" s="188" customFormat="1" ht="60.75" customHeight="1">
      <c r="A290" s="176"/>
      <c r="B290" s="176" t="s">
        <v>5</v>
      </c>
      <c r="C290" s="379" t="s">
        <v>194</v>
      </c>
      <c r="D290" s="379" t="s">
        <v>1158</v>
      </c>
      <c r="E290" s="294" t="s">
        <v>1159</v>
      </c>
      <c r="F290" s="280">
        <v>4</v>
      </c>
      <c r="G290" s="175">
        <v>812257018505</v>
      </c>
      <c r="H290" s="175"/>
      <c r="I290" s="282" t="s">
        <v>195</v>
      </c>
      <c r="J290" s="283">
        <v>27</v>
      </c>
      <c r="K290" s="283">
        <v>4</v>
      </c>
      <c r="L290" s="283">
        <v>10</v>
      </c>
      <c r="M290" s="185">
        <f t="shared" si="59"/>
        <v>0.625</v>
      </c>
      <c r="N290" s="283">
        <v>4</v>
      </c>
      <c r="O290" s="178">
        <v>28</v>
      </c>
      <c r="P290" s="178">
        <v>10</v>
      </c>
      <c r="Q290" s="178">
        <v>17</v>
      </c>
      <c r="R290" s="185">
        <f t="shared" si="60"/>
        <v>2.7546296296296298</v>
      </c>
      <c r="S290" s="178">
        <v>22</v>
      </c>
      <c r="T290" s="179"/>
      <c r="U290" s="180"/>
      <c r="V290" s="181"/>
      <c r="W290" s="181"/>
      <c r="X290" s="173"/>
      <c r="Y290" s="182"/>
      <c r="Z290" s="182"/>
      <c r="AA290" s="182"/>
      <c r="AB290" s="182"/>
      <c r="AC290" s="192"/>
      <c r="AD290" s="192"/>
      <c r="AE290" s="182"/>
      <c r="AF290" s="182"/>
      <c r="AG290" s="186"/>
      <c r="AH290" s="174"/>
      <c r="AI290" s="380"/>
      <c r="AJ290" s="180"/>
      <c r="AK290" s="183"/>
      <c r="AL290" s="183"/>
      <c r="AM290" s="459">
        <v>1</v>
      </c>
      <c r="AN290" s="283"/>
      <c r="AO290" s="283"/>
      <c r="AP290" s="283"/>
      <c r="AQ290" s="185"/>
      <c r="AR290" s="283"/>
      <c r="AS290" s="180" t="s">
        <v>201</v>
      </c>
      <c r="AT290" s="183">
        <v>1</v>
      </c>
      <c r="AU290" s="177" t="s">
        <v>1372</v>
      </c>
      <c r="AV290" s="180" t="s">
        <v>201</v>
      </c>
      <c r="AW290" s="180"/>
      <c r="AX290" s="429" t="s">
        <v>1160</v>
      </c>
      <c r="AY290" s="469"/>
      <c r="AZ290" s="469"/>
      <c r="BA290" s="187"/>
      <c r="BB290" s="187"/>
      <c r="BC290" s="187"/>
      <c r="BD290" s="187"/>
      <c r="BE290" s="187"/>
      <c r="BF290" s="187"/>
      <c r="BG290" s="187"/>
      <c r="BH290" s="187"/>
      <c r="BI290" s="187"/>
      <c r="BJ290" s="187"/>
      <c r="BK290" s="295"/>
      <c r="BL290" s="296"/>
      <c r="BM290" s="297"/>
      <c r="BN290" s="187"/>
      <c r="BO290" s="187"/>
      <c r="BP290" s="187"/>
      <c r="BQ290" s="187"/>
      <c r="BR290" s="187"/>
      <c r="BS290" s="187"/>
      <c r="BT290" s="189"/>
    </row>
    <row r="291" spans="1:72" s="188" customFormat="1" ht="60.75" customHeight="1">
      <c r="A291" s="176"/>
      <c r="B291" s="176" t="s">
        <v>5</v>
      </c>
      <c r="C291" s="379" t="s">
        <v>1522</v>
      </c>
      <c r="D291" s="379" t="s">
        <v>1617</v>
      </c>
      <c r="E291" s="294" t="s">
        <v>1618</v>
      </c>
      <c r="F291" s="280">
        <v>6</v>
      </c>
      <c r="G291" s="175">
        <v>811803034198</v>
      </c>
      <c r="H291" s="175"/>
      <c r="I291" s="282" t="s">
        <v>240</v>
      </c>
      <c r="J291" s="283">
        <v>9.8699999999999992</v>
      </c>
      <c r="K291" s="283">
        <v>5.12</v>
      </c>
      <c r="L291" s="283">
        <v>12.56</v>
      </c>
      <c r="M291" s="185">
        <f t="shared" si="59"/>
        <v>0.3673102222222222</v>
      </c>
      <c r="N291" s="283">
        <v>1.55</v>
      </c>
      <c r="O291" s="178">
        <v>21</v>
      </c>
      <c r="P291" s="178">
        <v>14</v>
      </c>
      <c r="Q291" s="178">
        <v>16</v>
      </c>
      <c r="R291" s="185">
        <f t="shared" si="60"/>
        <v>2.7222222222222223</v>
      </c>
      <c r="S291" s="178">
        <v>11</v>
      </c>
      <c r="T291" s="179"/>
      <c r="U291" s="180"/>
      <c r="V291" s="181"/>
      <c r="W291" s="181"/>
      <c r="X291" s="173"/>
      <c r="Y291" s="182"/>
      <c r="Z291" s="182"/>
      <c r="AA291" s="182"/>
      <c r="AB291" s="182"/>
      <c r="AC291" s="192"/>
      <c r="AD291" s="192"/>
      <c r="AE291" s="182"/>
      <c r="AF291" s="182"/>
      <c r="AG291" s="186"/>
      <c r="AH291" s="174"/>
      <c r="AI291" s="380"/>
      <c r="AJ291" s="180"/>
      <c r="AK291" s="183"/>
      <c r="AL291" s="183"/>
      <c r="AM291" s="459">
        <v>1</v>
      </c>
      <c r="AN291" s="283"/>
      <c r="AO291" s="283"/>
      <c r="AP291" s="283"/>
      <c r="AQ291" s="185"/>
      <c r="AR291" s="283"/>
      <c r="AS291" s="180"/>
      <c r="AT291" s="183"/>
      <c r="AU291" s="177"/>
      <c r="AV291" s="180"/>
      <c r="AW291" s="180"/>
      <c r="AX291" s="298" t="s">
        <v>1619</v>
      </c>
      <c r="AY291" s="469"/>
      <c r="AZ291" s="469"/>
      <c r="BA291" s="187"/>
      <c r="BB291" s="187"/>
      <c r="BC291" s="187"/>
      <c r="BD291" s="187"/>
      <c r="BE291" s="187"/>
      <c r="BF291" s="187"/>
      <c r="BG291" s="187"/>
      <c r="BH291" s="187"/>
      <c r="BI291" s="187"/>
      <c r="BJ291" s="187"/>
      <c r="BK291" s="295"/>
      <c r="BL291" s="296"/>
      <c r="BM291" s="297"/>
      <c r="BN291" s="187"/>
      <c r="BO291" s="187"/>
      <c r="BP291" s="187"/>
      <c r="BQ291" s="187"/>
      <c r="BR291" s="187"/>
      <c r="BS291" s="187"/>
      <c r="BT291" s="189"/>
    </row>
    <row r="292" spans="1:72" s="188" customFormat="1" ht="60.75" customHeight="1">
      <c r="A292" s="176"/>
      <c r="B292" s="176" t="s">
        <v>193</v>
      </c>
      <c r="C292" s="176" t="s">
        <v>33</v>
      </c>
      <c r="D292" s="176" t="s">
        <v>1138</v>
      </c>
      <c r="E292" s="294" t="s">
        <v>1170</v>
      </c>
      <c r="F292" s="280">
        <v>24</v>
      </c>
      <c r="G292" s="175">
        <v>811803032002</v>
      </c>
      <c r="H292" s="175"/>
      <c r="I292" s="173" t="s">
        <v>136</v>
      </c>
      <c r="J292" s="283">
        <v>4</v>
      </c>
      <c r="K292" s="283">
        <v>1.5</v>
      </c>
      <c r="L292" s="283">
        <v>26</v>
      </c>
      <c r="M292" s="185">
        <f t="shared" si="59"/>
        <v>9.0277777777777776E-2</v>
      </c>
      <c r="N292" s="283">
        <v>1.5</v>
      </c>
      <c r="O292" s="283">
        <v>22</v>
      </c>
      <c r="P292" s="283">
        <v>27</v>
      </c>
      <c r="Q292" s="283">
        <v>14</v>
      </c>
      <c r="R292" s="185">
        <f t="shared" si="60"/>
        <v>4.8125</v>
      </c>
      <c r="S292" s="283">
        <v>39.68</v>
      </c>
      <c r="T292" s="179"/>
      <c r="U292" s="180"/>
      <c r="V292" s="181"/>
      <c r="W292" s="181"/>
      <c r="X292" s="173"/>
      <c r="Y292" s="182"/>
      <c r="Z292" s="182"/>
      <c r="AA292" s="182"/>
      <c r="AB292" s="182"/>
      <c r="AC292" s="192"/>
      <c r="AD292" s="192"/>
      <c r="AE292" s="182"/>
      <c r="AF292" s="182"/>
      <c r="AG292" s="186"/>
      <c r="AH292" s="174"/>
      <c r="AI292" s="174"/>
      <c r="AJ292" s="180"/>
      <c r="AK292" s="183"/>
      <c r="AL292" s="183"/>
      <c r="AM292" s="459">
        <v>1</v>
      </c>
      <c r="AN292" s="283"/>
      <c r="AO292" s="283"/>
      <c r="AP292" s="283"/>
      <c r="AQ292" s="185"/>
      <c r="AR292" s="283"/>
      <c r="AS292" s="180" t="s">
        <v>207</v>
      </c>
      <c r="AT292" s="183"/>
      <c r="AU292" s="177"/>
      <c r="AV292" s="180" t="s">
        <v>207</v>
      </c>
      <c r="AW292" s="180"/>
      <c r="AX292" s="298" t="s">
        <v>1405</v>
      </c>
      <c r="AY292" s="469"/>
      <c r="AZ292" s="469"/>
      <c r="BA292" s="187"/>
      <c r="BB292" s="187"/>
      <c r="BC292" s="187"/>
      <c r="BD292" s="187"/>
      <c r="BE292" s="187"/>
      <c r="BF292" s="187"/>
      <c r="BG292" s="187"/>
      <c r="BH292" s="187"/>
      <c r="BI292" s="187"/>
      <c r="BJ292" s="187"/>
      <c r="BK292" s="295"/>
      <c r="BL292" s="296"/>
      <c r="BM292" s="297"/>
      <c r="BN292" s="187"/>
      <c r="BO292" s="187"/>
      <c r="BP292" s="187"/>
      <c r="BQ292" s="187"/>
      <c r="BR292" s="187"/>
      <c r="BS292" s="187"/>
      <c r="BT292" s="189"/>
    </row>
    <row r="293" spans="1:72" s="188" customFormat="1" ht="60.75" customHeight="1">
      <c r="A293" s="176"/>
      <c r="B293" s="176" t="s">
        <v>1172</v>
      </c>
      <c r="C293" s="176" t="s">
        <v>1162</v>
      </c>
      <c r="D293" s="284" t="s">
        <v>1150</v>
      </c>
      <c r="E293" s="294" t="s">
        <v>1171</v>
      </c>
      <c r="F293" s="280">
        <v>3</v>
      </c>
      <c r="G293" s="175">
        <v>811803032569</v>
      </c>
      <c r="H293" s="175"/>
      <c r="I293" s="282" t="s">
        <v>240</v>
      </c>
      <c r="J293" s="283">
        <v>13</v>
      </c>
      <c r="K293" s="283">
        <v>16.5</v>
      </c>
      <c r="L293" s="283">
        <v>3</v>
      </c>
      <c r="M293" s="185">
        <f t="shared" si="59"/>
        <v>0.37239583333333331</v>
      </c>
      <c r="N293" s="283">
        <v>1.1399999999999999</v>
      </c>
      <c r="O293" s="283">
        <v>18</v>
      </c>
      <c r="P293" s="283">
        <v>14</v>
      </c>
      <c r="Q293" s="283">
        <v>17</v>
      </c>
      <c r="R293" s="185">
        <f t="shared" si="60"/>
        <v>2.4791666666666665</v>
      </c>
      <c r="S293" s="283">
        <v>13.3</v>
      </c>
      <c r="T293" s="179" t="s">
        <v>1281</v>
      </c>
      <c r="U293" s="180"/>
      <c r="V293" s="181"/>
      <c r="W293" s="181"/>
      <c r="X293" s="173"/>
      <c r="Y293" s="182"/>
      <c r="Z293" s="182"/>
      <c r="AA293" s="182"/>
      <c r="AB293" s="182"/>
      <c r="AC293" s="192"/>
      <c r="AD293" s="192"/>
      <c r="AE293" s="182"/>
      <c r="AF293" s="182"/>
      <c r="AG293" s="186"/>
      <c r="AH293" s="174"/>
      <c r="AI293" s="174"/>
      <c r="AJ293" s="180"/>
      <c r="AK293" s="183"/>
      <c r="AL293" s="183"/>
      <c r="AM293" s="459">
        <v>1</v>
      </c>
      <c r="AN293" s="283"/>
      <c r="AO293" s="283"/>
      <c r="AP293" s="283"/>
      <c r="AQ293" s="185"/>
      <c r="AR293" s="283"/>
      <c r="AS293" s="180" t="s">
        <v>201</v>
      </c>
      <c r="AT293" s="183">
        <v>4</v>
      </c>
      <c r="AU293" s="177" t="s">
        <v>234</v>
      </c>
      <c r="AV293" s="180" t="s">
        <v>207</v>
      </c>
      <c r="AW293" s="180"/>
      <c r="AX293" s="298" t="s">
        <v>1406</v>
      </c>
      <c r="AY293" s="469"/>
      <c r="AZ293" s="469"/>
      <c r="BA293" s="187"/>
      <c r="BB293" s="187"/>
      <c r="BC293" s="187"/>
      <c r="BD293" s="187"/>
      <c r="BE293" s="187"/>
      <c r="BF293" s="187"/>
      <c r="BG293" s="187"/>
      <c r="BH293" s="187"/>
      <c r="BI293" s="187"/>
      <c r="BJ293" s="187"/>
      <c r="BK293" s="295"/>
      <c r="BL293" s="296"/>
      <c r="BM293" s="297"/>
      <c r="BN293" s="187"/>
      <c r="BO293" s="187"/>
      <c r="BP293" s="187"/>
      <c r="BQ293" s="187"/>
      <c r="BR293" s="187"/>
      <c r="BS293" s="187"/>
      <c r="BT293" s="189"/>
    </row>
    <row r="294" spans="1:72" s="188" customFormat="1" ht="60.75" customHeight="1">
      <c r="A294" s="176"/>
      <c r="B294" s="176" t="s">
        <v>193</v>
      </c>
      <c r="C294" s="379" t="s">
        <v>33</v>
      </c>
      <c r="D294" s="190" t="s">
        <v>1173</v>
      </c>
      <c r="E294" s="191" t="s">
        <v>1174</v>
      </c>
      <c r="F294" s="280">
        <v>4</v>
      </c>
      <c r="G294" s="175">
        <v>811803032088</v>
      </c>
      <c r="H294" s="175"/>
      <c r="I294" s="282" t="s">
        <v>136</v>
      </c>
      <c r="J294" s="321">
        <v>20</v>
      </c>
      <c r="K294" s="321">
        <v>5</v>
      </c>
      <c r="L294" s="321">
        <v>8</v>
      </c>
      <c r="M294" s="185">
        <f t="shared" si="59"/>
        <v>0.46296296296296297</v>
      </c>
      <c r="N294" s="283">
        <v>1.9</v>
      </c>
      <c r="O294" s="283">
        <v>29</v>
      </c>
      <c r="P294" s="283">
        <v>9</v>
      </c>
      <c r="Q294" s="283">
        <v>21</v>
      </c>
      <c r="R294" s="185">
        <f t="shared" si="60"/>
        <v>3.171875</v>
      </c>
      <c r="S294" s="283">
        <v>10</v>
      </c>
      <c r="T294" s="179"/>
      <c r="U294" s="180"/>
      <c r="V294" s="181"/>
      <c r="W294" s="181"/>
      <c r="X294" s="173"/>
      <c r="Y294" s="182"/>
      <c r="Z294" s="182"/>
      <c r="AA294" s="182"/>
      <c r="AB294" s="182"/>
      <c r="AC294" s="192"/>
      <c r="AD294" s="192"/>
      <c r="AE294" s="182"/>
      <c r="AF294" s="182"/>
      <c r="AG294" s="186"/>
      <c r="AH294" s="174"/>
      <c r="AI294" s="380"/>
      <c r="AJ294" s="180"/>
      <c r="AK294" s="183"/>
      <c r="AL294" s="183"/>
      <c r="AM294" s="459">
        <v>1</v>
      </c>
      <c r="AN294" s="283"/>
      <c r="AO294" s="283"/>
      <c r="AP294" s="283"/>
      <c r="AQ294" s="185"/>
      <c r="AR294" s="283"/>
      <c r="AS294" s="180" t="s">
        <v>201</v>
      </c>
      <c r="AT294" s="183">
        <v>1</v>
      </c>
      <c r="AU294" s="177" t="s">
        <v>237</v>
      </c>
      <c r="AV294" s="180" t="s">
        <v>207</v>
      </c>
      <c r="AW294" s="180"/>
      <c r="AX294" s="298" t="s">
        <v>1409</v>
      </c>
      <c r="AY294" s="469"/>
      <c r="AZ294" s="469"/>
      <c r="BA294" s="187"/>
      <c r="BB294" s="187"/>
      <c r="BC294" s="187"/>
      <c r="BD294" s="187"/>
      <c r="BE294" s="187"/>
      <c r="BF294" s="187"/>
      <c r="BG294" s="187"/>
      <c r="BH294" s="187"/>
      <c r="BI294" s="187"/>
      <c r="BJ294" s="187"/>
      <c r="BK294" s="295"/>
      <c r="BL294" s="296"/>
      <c r="BM294" s="297"/>
      <c r="BN294" s="187"/>
      <c r="BO294" s="187"/>
      <c r="BP294" s="187"/>
      <c r="BQ294" s="187"/>
      <c r="BR294" s="187"/>
      <c r="BS294" s="187"/>
      <c r="BT294" s="189"/>
    </row>
    <row r="295" spans="1:72" s="188" customFormat="1" ht="60.75" customHeight="1">
      <c r="A295" s="176"/>
      <c r="B295" s="176" t="s">
        <v>1169</v>
      </c>
      <c r="C295" s="176" t="s">
        <v>33</v>
      </c>
      <c r="D295" s="377">
        <v>800</v>
      </c>
      <c r="E295" s="294" t="s">
        <v>1164</v>
      </c>
      <c r="F295" s="280">
        <v>6</v>
      </c>
      <c r="G295" s="175">
        <v>811803034211</v>
      </c>
      <c r="H295" s="175"/>
      <c r="I295" s="282" t="s">
        <v>136</v>
      </c>
      <c r="J295" s="283">
        <v>5.75</v>
      </c>
      <c r="K295" s="283">
        <v>2.5</v>
      </c>
      <c r="L295" s="283">
        <v>7.25</v>
      </c>
      <c r="M295" s="185">
        <v>6.0311776620370371E-2</v>
      </c>
      <c r="N295" s="283">
        <v>0.35</v>
      </c>
      <c r="O295" s="283">
        <v>16.5</v>
      </c>
      <c r="P295" s="283">
        <v>14</v>
      </c>
      <c r="Q295" s="283">
        <v>17</v>
      </c>
      <c r="R295" s="185">
        <f t="shared" si="60"/>
        <v>2.2725694444444446</v>
      </c>
      <c r="S295" s="283">
        <v>11.55</v>
      </c>
      <c r="T295" s="179"/>
      <c r="U295" s="180" t="s">
        <v>197</v>
      </c>
      <c r="V295" s="181"/>
      <c r="W295" s="181"/>
      <c r="X295" s="173"/>
      <c r="Y295" s="182"/>
      <c r="Z295" s="182"/>
      <c r="AA295" s="182"/>
      <c r="AB295" s="182"/>
      <c r="AC295" s="192"/>
      <c r="AD295" s="192"/>
      <c r="AE295" s="182"/>
      <c r="AF295" s="182"/>
      <c r="AG295" s="186"/>
      <c r="AH295" s="174"/>
      <c r="AI295" s="174"/>
      <c r="AJ295" s="180"/>
      <c r="AK295" s="183"/>
      <c r="AL295" s="183"/>
      <c r="AM295" s="459">
        <v>1</v>
      </c>
      <c r="AN295" s="283"/>
      <c r="AO295" s="283"/>
      <c r="AP295" s="283"/>
      <c r="AQ295" s="185"/>
      <c r="AR295" s="283"/>
      <c r="AS295" s="180" t="s">
        <v>201</v>
      </c>
      <c r="AT295" s="183">
        <v>1</v>
      </c>
      <c r="AU295" s="177" t="s">
        <v>1400</v>
      </c>
      <c r="AV295" s="180" t="s">
        <v>201</v>
      </c>
      <c r="AW295" s="180"/>
      <c r="AX295" s="298" t="s">
        <v>1401</v>
      </c>
      <c r="AY295" s="469"/>
      <c r="AZ295" s="469"/>
      <c r="BA295" s="187"/>
      <c r="BB295" s="187"/>
      <c r="BC295" s="187"/>
      <c r="BD295" s="187"/>
      <c r="BE295" s="187"/>
      <c r="BF295" s="187"/>
      <c r="BG295" s="187"/>
      <c r="BH295" s="187"/>
      <c r="BI295" s="187"/>
      <c r="BJ295" s="187"/>
      <c r="BK295" s="295"/>
      <c r="BL295" s="296"/>
      <c r="BM295" s="297"/>
      <c r="BN295" s="187"/>
      <c r="BO295" s="187"/>
      <c r="BP295" s="187"/>
      <c r="BQ295" s="187"/>
      <c r="BR295" s="187"/>
      <c r="BS295" s="187"/>
      <c r="BT295" s="189"/>
    </row>
    <row r="296" spans="1:72" s="188" customFormat="1" ht="60.75" customHeight="1">
      <c r="A296" s="176"/>
      <c r="B296" s="176" t="s">
        <v>1169</v>
      </c>
      <c r="C296" s="176" t="s">
        <v>1168</v>
      </c>
      <c r="D296" s="284" t="s">
        <v>1166</v>
      </c>
      <c r="E296" s="294" t="s">
        <v>1167</v>
      </c>
      <c r="F296" s="280">
        <v>20</v>
      </c>
      <c r="G296" s="175">
        <v>811803033382</v>
      </c>
      <c r="H296" s="175"/>
      <c r="I296" s="173" t="s">
        <v>136</v>
      </c>
      <c r="J296" s="283">
        <v>6.25</v>
      </c>
      <c r="K296" s="283">
        <v>2.5</v>
      </c>
      <c r="L296" s="283">
        <v>9</v>
      </c>
      <c r="M296" s="185">
        <f t="shared" ref="M296:M313" si="62">(L296*J296*K296)/(12^3)</f>
        <v>8.1380208333333329E-2</v>
      </c>
      <c r="N296" s="283">
        <v>0.5</v>
      </c>
      <c r="O296" s="283">
        <v>19</v>
      </c>
      <c r="P296" s="283">
        <v>13</v>
      </c>
      <c r="Q296" s="283">
        <v>13.5</v>
      </c>
      <c r="R296" s="185">
        <f t="shared" si="60"/>
        <v>1.9296875</v>
      </c>
      <c r="S296" s="283">
        <v>25.26</v>
      </c>
      <c r="T296" s="179"/>
      <c r="U296" s="180" t="s">
        <v>197</v>
      </c>
      <c r="V296" s="181"/>
      <c r="W296" s="181"/>
      <c r="X296" s="173"/>
      <c r="Y296" s="182"/>
      <c r="Z296" s="182"/>
      <c r="AA296" s="182"/>
      <c r="AB296" s="182"/>
      <c r="AC296" s="192"/>
      <c r="AD296" s="192"/>
      <c r="AE296" s="182"/>
      <c r="AF296" s="182"/>
      <c r="AG296" s="186"/>
      <c r="AH296" s="174"/>
      <c r="AI296" s="174"/>
      <c r="AJ296" s="180"/>
      <c r="AK296" s="183"/>
      <c r="AL296" s="183"/>
      <c r="AM296" s="459">
        <v>1</v>
      </c>
      <c r="AN296" s="283"/>
      <c r="AO296" s="283"/>
      <c r="AP296" s="283"/>
      <c r="AQ296" s="185"/>
      <c r="AR296" s="283"/>
      <c r="AS296" s="180" t="s">
        <v>201</v>
      </c>
      <c r="AT296" s="183">
        <v>2</v>
      </c>
      <c r="AU296" s="177" t="s">
        <v>1403</v>
      </c>
      <c r="AV296" s="180" t="s">
        <v>201</v>
      </c>
      <c r="AW296" s="180"/>
      <c r="AX296" s="298" t="s">
        <v>1404</v>
      </c>
      <c r="AY296" s="469"/>
      <c r="AZ296" s="469"/>
      <c r="BA296" s="187"/>
      <c r="BB296" s="187"/>
      <c r="BC296" s="187"/>
      <c r="BD296" s="187"/>
      <c r="BE296" s="187"/>
      <c r="BF296" s="187"/>
      <c r="BG296" s="187"/>
      <c r="BH296" s="187"/>
      <c r="BI296" s="187"/>
      <c r="BJ296" s="187"/>
      <c r="BK296" s="295"/>
      <c r="BL296" s="296"/>
      <c r="BM296" s="297"/>
      <c r="BN296" s="187"/>
      <c r="BO296" s="187"/>
      <c r="BP296" s="187"/>
      <c r="BQ296" s="187"/>
      <c r="BR296" s="187"/>
      <c r="BS296" s="187"/>
      <c r="BT296" s="189"/>
    </row>
    <row r="297" spans="1:72" s="188" customFormat="1" ht="60.75" customHeight="1">
      <c r="A297" s="176"/>
      <c r="B297" s="176" t="s">
        <v>193</v>
      </c>
      <c r="C297" s="176" t="s">
        <v>194</v>
      </c>
      <c r="D297" s="190" t="s">
        <v>1180</v>
      </c>
      <c r="E297" s="191" t="s">
        <v>1181</v>
      </c>
      <c r="F297" s="184">
        <v>1</v>
      </c>
      <c r="G297" s="175">
        <v>811803030367</v>
      </c>
      <c r="H297" s="175"/>
      <c r="I297" s="173" t="s">
        <v>195</v>
      </c>
      <c r="J297" s="283">
        <v>9</v>
      </c>
      <c r="K297" s="283">
        <v>5</v>
      </c>
      <c r="L297" s="283">
        <v>24</v>
      </c>
      <c r="M297" s="185">
        <f t="shared" si="62"/>
        <v>0.625</v>
      </c>
      <c r="N297" s="283">
        <v>5.64</v>
      </c>
      <c r="O297" s="283">
        <v>9</v>
      </c>
      <c r="P297" s="283">
        <v>4.5</v>
      </c>
      <c r="Q297" s="283">
        <v>24</v>
      </c>
      <c r="R297" s="185">
        <f t="shared" si="60"/>
        <v>0.5625</v>
      </c>
      <c r="S297" s="283">
        <v>5.64</v>
      </c>
      <c r="T297" s="179"/>
      <c r="U297" s="180"/>
      <c r="V297" s="181"/>
      <c r="W297" s="181"/>
      <c r="X297" s="173"/>
      <c r="Y297" s="182"/>
      <c r="Z297" s="182"/>
      <c r="AA297" s="182"/>
      <c r="AB297" s="182"/>
      <c r="AC297" s="192"/>
      <c r="AD297" s="192"/>
      <c r="AE297" s="182"/>
      <c r="AF297" s="182"/>
      <c r="AG297" s="186"/>
      <c r="AH297" s="174"/>
      <c r="AI297" s="380"/>
      <c r="AJ297" s="180"/>
      <c r="AK297" s="183"/>
      <c r="AL297" s="183"/>
      <c r="AM297" s="459">
        <v>1</v>
      </c>
      <c r="AN297" s="283"/>
      <c r="AO297" s="283"/>
      <c r="AP297" s="283"/>
      <c r="AQ297" s="185"/>
      <c r="AR297" s="283"/>
      <c r="AS297" s="180" t="s">
        <v>201</v>
      </c>
      <c r="AT297" s="183">
        <v>1</v>
      </c>
      <c r="AU297" s="177" t="s">
        <v>1372</v>
      </c>
      <c r="AV297" s="180" t="s">
        <v>201</v>
      </c>
      <c r="AW297" s="180"/>
      <c r="AX297" s="298" t="s">
        <v>1412</v>
      </c>
      <c r="AY297" s="469"/>
      <c r="AZ297" s="469"/>
      <c r="BA297" s="187"/>
      <c r="BB297" s="187"/>
      <c r="BC297" s="187"/>
      <c r="BD297" s="187"/>
      <c r="BE297" s="187"/>
      <c r="BF297" s="187"/>
      <c r="BG297" s="187"/>
      <c r="BH297" s="187"/>
      <c r="BI297" s="187"/>
      <c r="BJ297" s="187"/>
      <c r="BK297" s="295"/>
      <c r="BL297" s="296"/>
      <c r="BM297" s="297"/>
      <c r="BN297" s="187"/>
      <c r="BO297" s="187"/>
      <c r="BP297" s="187"/>
      <c r="BQ297" s="187"/>
      <c r="BR297" s="187"/>
      <c r="BS297" s="187"/>
      <c r="BT297" s="189"/>
    </row>
    <row r="298" spans="1:72" s="188" customFormat="1" ht="60.75" customHeight="1">
      <c r="A298" s="176"/>
      <c r="B298" s="176" t="s">
        <v>5</v>
      </c>
      <c r="C298" s="176" t="s">
        <v>472</v>
      </c>
      <c r="D298" s="284" t="s">
        <v>1161</v>
      </c>
      <c r="E298" s="294" t="s">
        <v>1182</v>
      </c>
      <c r="F298" s="280">
        <v>6</v>
      </c>
      <c r="G298" s="175">
        <v>811803031074</v>
      </c>
      <c r="H298" s="175"/>
      <c r="I298" s="173" t="s">
        <v>240</v>
      </c>
      <c r="J298" s="283">
        <v>6.25</v>
      </c>
      <c r="K298" s="283">
        <v>2.5</v>
      </c>
      <c r="L298" s="283">
        <v>9</v>
      </c>
      <c r="M298" s="185">
        <f t="shared" si="62"/>
        <v>8.1380208333333329E-2</v>
      </c>
      <c r="N298" s="283">
        <v>1.1299999999999999</v>
      </c>
      <c r="O298" s="283">
        <v>19</v>
      </c>
      <c r="P298" s="283">
        <v>14</v>
      </c>
      <c r="Q298" s="283">
        <v>14</v>
      </c>
      <c r="R298" s="185">
        <f t="shared" si="60"/>
        <v>2.1550925925925926</v>
      </c>
      <c r="S298" s="283">
        <v>22.7</v>
      </c>
      <c r="T298" s="179"/>
      <c r="U298" s="180"/>
      <c r="V298" s="181"/>
      <c r="W298" s="181"/>
      <c r="X298" s="173"/>
      <c r="Y298" s="182"/>
      <c r="Z298" s="182"/>
      <c r="AA298" s="182"/>
      <c r="AB298" s="182"/>
      <c r="AC298" s="192"/>
      <c r="AD298" s="192"/>
      <c r="AE298" s="182"/>
      <c r="AF298" s="182"/>
      <c r="AG298" s="186"/>
      <c r="AH298" s="174"/>
      <c r="AI298" s="174"/>
      <c r="AJ298" s="180"/>
      <c r="AK298" s="183"/>
      <c r="AL298" s="183"/>
      <c r="AM298" s="459">
        <v>1</v>
      </c>
      <c r="AN298" s="283"/>
      <c r="AO298" s="283"/>
      <c r="AP298" s="283"/>
      <c r="AQ298" s="185"/>
      <c r="AR298" s="283"/>
      <c r="AS298" s="180" t="s">
        <v>201</v>
      </c>
      <c r="AT298" s="183">
        <v>1</v>
      </c>
      <c r="AU298" s="177" t="s">
        <v>1620</v>
      </c>
      <c r="AV298" s="180" t="s">
        <v>201</v>
      </c>
      <c r="AW298" s="180"/>
      <c r="AX298" s="298" t="s">
        <v>1413</v>
      </c>
      <c r="AY298" s="469"/>
      <c r="AZ298" s="469"/>
      <c r="BA298" s="187"/>
      <c r="BB298" s="187"/>
      <c r="BC298" s="187"/>
      <c r="BD298" s="187"/>
      <c r="BE298" s="187"/>
      <c r="BF298" s="187"/>
      <c r="BG298" s="187"/>
      <c r="BH298" s="187"/>
      <c r="BI298" s="187"/>
      <c r="BJ298" s="187"/>
      <c r="BK298" s="295"/>
      <c r="BL298" s="296"/>
      <c r="BM298" s="297"/>
      <c r="BN298" s="187"/>
      <c r="BO298" s="187"/>
      <c r="BP298" s="187"/>
      <c r="BQ298" s="187"/>
      <c r="BR298" s="187"/>
      <c r="BS298" s="187"/>
      <c r="BT298" s="189"/>
    </row>
    <row r="299" spans="1:72" s="188" customFormat="1" ht="60.75" customHeight="1">
      <c r="A299" s="176"/>
      <c r="B299" s="176" t="s">
        <v>193</v>
      </c>
      <c r="C299" s="176" t="s">
        <v>472</v>
      </c>
      <c r="D299" s="190" t="s">
        <v>1183</v>
      </c>
      <c r="E299" s="191" t="s">
        <v>1184</v>
      </c>
      <c r="F299" s="184">
        <v>6</v>
      </c>
      <c r="G299" s="175">
        <v>812257019410</v>
      </c>
      <c r="H299" s="175"/>
      <c r="I299" s="185" t="s">
        <v>136</v>
      </c>
      <c r="J299" s="283">
        <v>4.75</v>
      </c>
      <c r="K299" s="283">
        <v>2.5</v>
      </c>
      <c r="L299" s="283">
        <v>9</v>
      </c>
      <c r="M299" s="322">
        <f t="shared" si="62"/>
        <v>6.1848958333333336E-2</v>
      </c>
      <c r="N299" s="283">
        <v>0.79</v>
      </c>
      <c r="O299" s="283">
        <v>19</v>
      </c>
      <c r="P299" s="283">
        <v>13</v>
      </c>
      <c r="Q299" s="283">
        <v>10</v>
      </c>
      <c r="R299" s="185">
        <f t="shared" si="60"/>
        <v>1.4293981481481481</v>
      </c>
      <c r="S299" s="283">
        <v>15.8</v>
      </c>
      <c r="T299" s="179"/>
      <c r="U299" s="180"/>
      <c r="V299" s="181"/>
      <c r="W299" s="181"/>
      <c r="X299" s="173"/>
      <c r="Y299" s="182"/>
      <c r="Z299" s="182"/>
      <c r="AA299" s="182"/>
      <c r="AB299" s="182"/>
      <c r="AC299" s="192"/>
      <c r="AD299" s="192"/>
      <c r="AE299" s="182"/>
      <c r="AF299" s="182"/>
      <c r="AG299" s="186"/>
      <c r="AH299" s="174"/>
      <c r="AI299" s="380"/>
      <c r="AJ299" s="180"/>
      <c r="AK299" s="183"/>
      <c r="AL299" s="183"/>
      <c r="AM299" s="459">
        <v>1</v>
      </c>
      <c r="AN299" s="283"/>
      <c r="AO299" s="283"/>
      <c r="AP299" s="283"/>
      <c r="AQ299" s="185"/>
      <c r="AR299" s="283"/>
      <c r="AS299" s="180" t="s">
        <v>201</v>
      </c>
      <c r="AT299" s="183">
        <v>1</v>
      </c>
      <c r="AU299" s="177" t="s">
        <v>1400</v>
      </c>
      <c r="AV299" s="180" t="s">
        <v>201</v>
      </c>
      <c r="AW299" s="180"/>
      <c r="AX299" s="298" t="s">
        <v>1397</v>
      </c>
      <c r="AY299" s="469"/>
      <c r="AZ299" s="469"/>
      <c r="BA299" s="187"/>
      <c r="BB299" s="187"/>
      <c r="BC299" s="187"/>
      <c r="BD299" s="187"/>
      <c r="BE299" s="187"/>
      <c r="BF299" s="187"/>
      <c r="BG299" s="187"/>
      <c r="BH299" s="187"/>
      <c r="BI299" s="187"/>
      <c r="BJ299" s="187"/>
      <c r="BK299" s="295"/>
      <c r="BL299" s="296"/>
      <c r="BM299" s="297"/>
      <c r="BN299" s="187"/>
      <c r="BO299" s="187"/>
      <c r="BP299" s="187"/>
      <c r="BQ299" s="187"/>
      <c r="BR299" s="187"/>
      <c r="BS299" s="187"/>
      <c r="BT299" s="189"/>
    </row>
    <row r="300" spans="1:72" s="188" customFormat="1" ht="60.75" customHeight="1">
      <c r="A300" s="176"/>
      <c r="B300" s="176" t="s">
        <v>193</v>
      </c>
      <c r="C300" s="176" t="s">
        <v>29</v>
      </c>
      <c r="D300" s="284" t="s">
        <v>1185</v>
      </c>
      <c r="E300" s="191" t="s">
        <v>1186</v>
      </c>
      <c r="F300" s="184">
        <v>10</v>
      </c>
      <c r="G300" s="175">
        <v>811803034136</v>
      </c>
      <c r="H300" s="175"/>
      <c r="I300" s="185" t="s">
        <v>136</v>
      </c>
      <c r="J300" s="283">
        <v>7.75</v>
      </c>
      <c r="K300" s="283">
        <v>6.75</v>
      </c>
      <c r="L300" s="283">
        <v>3.56</v>
      </c>
      <c r="M300" s="322">
        <f t="shared" si="62"/>
        <v>0.1077734375</v>
      </c>
      <c r="N300" s="283">
        <v>2.25</v>
      </c>
      <c r="O300" s="321">
        <v>19</v>
      </c>
      <c r="P300" s="321">
        <v>14</v>
      </c>
      <c r="Q300" s="321">
        <v>9</v>
      </c>
      <c r="R300" s="322">
        <f t="shared" si="60"/>
        <v>1.3854166666666667</v>
      </c>
      <c r="S300" s="321">
        <v>24.03</v>
      </c>
      <c r="T300" s="179"/>
      <c r="U300" s="180"/>
      <c r="V300" s="181"/>
      <c r="W300" s="181"/>
      <c r="X300" s="173"/>
      <c r="Y300" s="182"/>
      <c r="Z300" s="182"/>
      <c r="AA300" s="182"/>
      <c r="AB300" s="182"/>
      <c r="AC300" s="192"/>
      <c r="AD300" s="192"/>
      <c r="AE300" s="182"/>
      <c r="AF300" s="182"/>
      <c r="AG300" s="186"/>
      <c r="AH300" s="174"/>
      <c r="AI300" s="380"/>
      <c r="AJ300" s="180"/>
      <c r="AK300" s="183"/>
      <c r="AL300" s="183"/>
      <c r="AM300" s="459">
        <v>1</v>
      </c>
      <c r="AN300" s="283"/>
      <c r="AO300" s="283"/>
      <c r="AP300" s="283"/>
      <c r="AQ300" s="185"/>
      <c r="AR300" s="283"/>
      <c r="AS300" s="180" t="s">
        <v>207</v>
      </c>
      <c r="AT300" s="183"/>
      <c r="AU300" s="177"/>
      <c r="AV300" s="180" t="s">
        <v>207</v>
      </c>
      <c r="AW300" s="180"/>
      <c r="AX300" s="298" t="s">
        <v>1414</v>
      </c>
      <c r="AY300" s="469"/>
      <c r="AZ300" s="469"/>
      <c r="BA300" s="187"/>
      <c r="BB300" s="187"/>
      <c r="BC300" s="187"/>
      <c r="BD300" s="187"/>
      <c r="BE300" s="187"/>
      <c r="BF300" s="187"/>
      <c r="BG300" s="187"/>
      <c r="BH300" s="187"/>
      <c r="BI300" s="187"/>
      <c r="BJ300" s="187"/>
      <c r="BK300" s="295"/>
      <c r="BL300" s="296"/>
      <c r="BM300" s="297"/>
      <c r="BN300" s="187"/>
      <c r="BO300" s="187"/>
      <c r="BP300" s="187"/>
      <c r="BQ300" s="187"/>
      <c r="BR300" s="187"/>
      <c r="BS300" s="187"/>
      <c r="BT300" s="189"/>
    </row>
    <row r="301" spans="1:72" s="188" customFormat="1" ht="60.75" customHeight="1">
      <c r="A301" s="176"/>
      <c r="B301" s="176" t="s">
        <v>193</v>
      </c>
      <c r="C301" s="176" t="s">
        <v>29</v>
      </c>
      <c r="D301" s="284" t="s">
        <v>1187</v>
      </c>
      <c r="E301" s="191" t="s">
        <v>1188</v>
      </c>
      <c r="F301" s="184">
        <v>10</v>
      </c>
      <c r="G301" s="175">
        <v>811803034143</v>
      </c>
      <c r="H301" s="175"/>
      <c r="I301" s="185" t="s">
        <v>136</v>
      </c>
      <c r="J301" s="283">
        <v>7.75</v>
      </c>
      <c r="K301" s="283">
        <v>6.75</v>
      </c>
      <c r="L301" s="283">
        <v>3.56</v>
      </c>
      <c r="M301" s="322">
        <f t="shared" si="62"/>
        <v>0.1077734375</v>
      </c>
      <c r="N301" s="283">
        <v>2.2000000000000002</v>
      </c>
      <c r="O301" s="321">
        <v>19</v>
      </c>
      <c r="P301" s="321">
        <v>14</v>
      </c>
      <c r="Q301" s="321">
        <v>9</v>
      </c>
      <c r="R301" s="322">
        <f t="shared" si="60"/>
        <v>1.3854166666666667</v>
      </c>
      <c r="S301" s="321">
        <v>24.03</v>
      </c>
      <c r="T301" s="179"/>
      <c r="U301" s="180"/>
      <c r="V301" s="181"/>
      <c r="W301" s="181"/>
      <c r="X301" s="173"/>
      <c r="Y301" s="182"/>
      <c r="Z301" s="182"/>
      <c r="AA301" s="182"/>
      <c r="AB301" s="182"/>
      <c r="AC301" s="192"/>
      <c r="AD301" s="192"/>
      <c r="AE301" s="182"/>
      <c r="AF301" s="182"/>
      <c r="AG301" s="186"/>
      <c r="AH301" s="174"/>
      <c r="AI301" s="380"/>
      <c r="AJ301" s="180"/>
      <c r="AK301" s="183"/>
      <c r="AL301" s="183"/>
      <c r="AM301" s="459">
        <v>1</v>
      </c>
      <c r="AN301" s="283"/>
      <c r="AO301" s="283"/>
      <c r="AP301" s="283"/>
      <c r="AQ301" s="185"/>
      <c r="AR301" s="283"/>
      <c r="AS301" s="180" t="s">
        <v>207</v>
      </c>
      <c r="AT301" s="183"/>
      <c r="AU301" s="177"/>
      <c r="AV301" s="180" t="s">
        <v>207</v>
      </c>
      <c r="AW301" s="180"/>
      <c r="AX301" s="298" t="s">
        <v>1415</v>
      </c>
      <c r="AY301" s="469"/>
      <c r="AZ301" s="469"/>
      <c r="BA301" s="187"/>
      <c r="BB301" s="187"/>
      <c r="BC301" s="187"/>
      <c r="BD301" s="187"/>
      <c r="BE301" s="187"/>
      <c r="BF301" s="187"/>
      <c r="BG301" s="187"/>
      <c r="BH301" s="187"/>
      <c r="BI301" s="187"/>
      <c r="BJ301" s="187"/>
      <c r="BK301" s="295"/>
      <c r="BL301" s="296"/>
      <c r="BM301" s="297"/>
      <c r="BN301" s="187"/>
      <c r="BO301" s="187"/>
      <c r="BP301" s="187"/>
      <c r="BQ301" s="187"/>
      <c r="BR301" s="187"/>
      <c r="BS301" s="187"/>
      <c r="BT301" s="189"/>
    </row>
    <row r="302" spans="1:72" s="188" customFormat="1" ht="60.75" customHeight="1">
      <c r="A302" s="176"/>
      <c r="B302" s="176" t="s">
        <v>193</v>
      </c>
      <c r="C302" s="176" t="s">
        <v>29</v>
      </c>
      <c r="D302" s="284" t="s">
        <v>1189</v>
      </c>
      <c r="E302" s="191" t="s">
        <v>1190</v>
      </c>
      <c r="F302" s="184">
        <v>10</v>
      </c>
      <c r="G302" s="175">
        <v>811803034150</v>
      </c>
      <c r="H302" s="175"/>
      <c r="I302" s="185" t="s">
        <v>136</v>
      </c>
      <c r="J302" s="283">
        <v>7.75</v>
      </c>
      <c r="K302" s="283">
        <v>6.75</v>
      </c>
      <c r="L302" s="283">
        <v>3.56</v>
      </c>
      <c r="M302" s="322">
        <f t="shared" si="62"/>
        <v>0.1077734375</v>
      </c>
      <c r="N302" s="283">
        <v>2.35</v>
      </c>
      <c r="O302" s="321">
        <v>19</v>
      </c>
      <c r="P302" s="321">
        <v>14</v>
      </c>
      <c r="Q302" s="321">
        <v>9</v>
      </c>
      <c r="R302" s="322">
        <f t="shared" si="60"/>
        <v>1.3854166666666667</v>
      </c>
      <c r="S302" s="321">
        <v>25.35</v>
      </c>
      <c r="T302" s="179"/>
      <c r="U302" s="180"/>
      <c r="V302" s="181"/>
      <c r="W302" s="181"/>
      <c r="X302" s="173"/>
      <c r="Y302" s="182"/>
      <c r="Z302" s="182"/>
      <c r="AA302" s="182"/>
      <c r="AB302" s="182"/>
      <c r="AC302" s="192"/>
      <c r="AD302" s="192"/>
      <c r="AE302" s="182"/>
      <c r="AF302" s="182"/>
      <c r="AG302" s="186"/>
      <c r="AH302" s="174"/>
      <c r="AI302" s="380"/>
      <c r="AJ302" s="180"/>
      <c r="AK302" s="183"/>
      <c r="AL302" s="183"/>
      <c r="AM302" s="459">
        <v>1</v>
      </c>
      <c r="AN302" s="283"/>
      <c r="AO302" s="283"/>
      <c r="AP302" s="283"/>
      <c r="AQ302" s="185"/>
      <c r="AR302" s="283"/>
      <c r="AS302" s="180" t="s">
        <v>207</v>
      </c>
      <c r="AT302" s="183"/>
      <c r="AU302" s="177"/>
      <c r="AV302" s="180" t="s">
        <v>207</v>
      </c>
      <c r="AW302" s="180"/>
      <c r="AX302" s="298" t="s">
        <v>1416</v>
      </c>
      <c r="AY302" s="469"/>
      <c r="AZ302" s="469"/>
      <c r="BA302" s="187"/>
      <c r="BB302" s="187"/>
      <c r="BC302" s="187"/>
      <c r="BD302" s="187"/>
      <c r="BE302" s="187"/>
      <c r="BF302" s="187"/>
      <c r="BG302" s="187"/>
      <c r="BH302" s="187"/>
      <c r="BI302" s="187"/>
      <c r="BJ302" s="187"/>
      <c r="BK302" s="295"/>
      <c r="BL302" s="296"/>
      <c r="BM302" s="297"/>
      <c r="BN302" s="187"/>
      <c r="BO302" s="187"/>
      <c r="BP302" s="187"/>
      <c r="BQ302" s="187"/>
      <c r="BR302" s="187"/>
      <c r="BS302" s="187"/>
      <c r="BT302" s="189"/>
    </row>
    <row r="303" spans="1:72" s="188" customFormat="1" ht="60.75" customHeight="1">
      <c r="A303" s="176"/>
      <c r="B303" s="176" t="s">
        <v>193</v>
      </c>
      <c r="C303" s="176" t="s">
        <v>29</v>
      </c>
      <c r="D303" s="284" t="s">
        <v>1191</v>
      </c>
      <c r="E303" s="191" t="s">
        <v>1192</v>
      </c>
      <c r="F303" s="184">
        <v>10</v>
      </c>
      <c r="G303" s="175">
        <v>811803034167</v>
      </c>
      <c r="H303" s="175"/>
      <c r="I303" s="185" t="s">
        <v>136</v>
      </c>
      <c r="J303" s="283">
        <v>7.75</v>
      </c>
      <c r="K303" s="283">
        <v>6.75</v>
      </c>
      <c r="L303" s="283">
        <v>3.56</v>
      </c>
      <c r="M303" s="322">
        <f t="shared" si="62"/>
        <v>0.1077734375</v>
      </c>
      <c r="N303" s="283">
        <v>2.2999999999999998</v>
      </c>
      <c r="O303" s="321">
        <v>19</v>
      </c>
      <c r="P303" s="321">
        <v>14</v>
      </c>
      <c r="Q303" s="321">
        <v>9</v>
      </c>
      <c r="R303" s="322">
        <f t="shared" si="60"/>
        <v>1.3854166666666667</v>
      </c>
      <c r="S303" s="321">
        <v>24.91</v>
      </c>
      <c r="T303" s="179"/>
      <c r="U303" s="180"/>
      <c r="V303" s="181"/>
      <c r="W303" s="181"/>
      <c r="X303" s="173"/>
      <c r="Y303" s="182"/>
      <c r="Z303" s="182"/>
      <c r="AA303" s="182"/>
      <c r="AB303" s="182"/>
      <c r="AC303" s="192"/>
      <c r="AD303" s="192"/>
      <c r="AE303" s="182"/>
      <c r="AF303" s="182"/>
      <c r="AG303" s="186"/>
      <c r="AH303" s="174"/>
      <c r="AI303" s="380"/>
      <c r="AJ303" s="180"/>
      <c r="AK303" s="183"/>
      <c r="AL303" s="183"/>
      <c r="AM303" s="459">
        <v>1</v>
      </c>
      <c r="AN303" s="283"/>
      <c r="AO303" s="283"/>
      <c r="AP303" s="283"/>
      <c r="AQ303" s="185"/>
      <c r="AR303" s="283"/>
      <c r="AS303" s="180" t="s">
        <v>207</v>
      </c>
      <c r="AT303" s="183"/>
      <c r="AU303" s="177"/>
      <c r="AV303" s="180" t="s">
        <v>207</v>
      </c>
      <c r="AW303" s="180"/>
      <c r="AX303" s="298" t="s">
        <v>1417</v>
      </c>
      <c r="AY303" s="469"/>
      <c r="AZ303" s="469"/>
      <c r="BA303" s="187"/>
      <c r="BB303" s="187"/>
      <c r="BC303" s="187"/>
      <c r="BD303" s="187"/>
      <c r="BE303" s="187"/>
      <c r="BF303" s="187"/>
      <c r="BG303" s="187"/>
      <c r="BH303" s="187"/>
      <c r="BI303" s="187"/>
      <c r="BJ303" s="187"/>
      <c r="BK303" s="295"/>
      <c r="BL303" s="296"/>
      <c r="BM303" s="297"/>
      <c r="BN303" s="187"/>
      <c r="BO303" s="187"/>
      <c r="BP303" s="187"/>
      <c r="BQ303" s="187"/>
      <c r="BR303" s="187"/>
      <c r="BS303" s="187"/>
      <c r="BT303" s="189"/>
    </row>
    <row r="304" spans="1:72" s="188" customFormat="1" ht="60.75" customHeight="1">
      <c r="A304" s="176"/>
      <c r="B304" s="176" t="s">
        <v>193</v>
      </c>
      <c r="C304" s="176" t="s">
        <v>29</v>
      </c>
      <c r="D304" s="284" t="s">
        <v>1193</v>
      </c>
      <c r="E304" s="191" t="s">
        <v>1194</v>
      </c>
      <c r="F304" s="184">
        <v>10</v>
      </c>
      <c r="G304" s="175">
        <v>811803034174</v>
      </c>
      <c r="H304" s="175"/>
      <c r="I304" s="185" t="s">
        <v>136</v>
      </c>
      <c r="J304" s="283">
        <v>6.25</v>
      </c>
      <c r="K304" s="283">
        <v>5.5</v>
      </c>
      <c r="L304" s="283">
        <v>3</v>
      </c>
      <c r="M304" s="322">
        <f t="shared" si="62"/>
        <v>5.9678819444444448E-2</v>
      </c>
      <c r="N304" s="321">
        <v>1.1499999999999999</v>
      </c>
      <c r="O304" s="321">
        <v>16</v>
      </c>
      <c r="P304" s="321">
        <v>12</v>
      </c>
      <c r="Q304" s="321">
        <v>8</v>
      </c>
      <c r="R304" s="322">
        <f t="shared" si="60"/>
        <v>0.88888888888888884</v>
      </c>
      <c r="S304" s="321">
        <v>5.9</v>
      </c>
      <c r="T304" s="179"/>
      <c r="U304" s="180"/>
      <c r="V304" s="181"/>
      <c r="W304" s="181"/>
      <c r="X304" s="173"/>
      <c r="Y304" s="182"/>
      <c r="Z304" s="182"/>
      <c r="AA304" s="182"/>
      <c r="AB304" s="182"/>
      <c r="AC304" s="192"/>
      <c r="AD304" s="192"/>
      <c r="AE304" s="182"/>
      <c r="AF304" s="182"/>
      <c r="AG304" s="186"/>
      <c r="AH304" s="174"/>
      <c r="AI304" s="380"/>
      <c r="AJ304" s="180"/>
      <c r="AK304" s="183"/>
      <c r="AL304" s="183"/>
      <c r="AM304" s="459">
        <v>1</v>
      </c>
      <c r="AN304" s="283"/>
      <c r="AO304" s="283"/>
      <c r="AP304" s="283"/>
      <c r="AQ304" s="185"/>
      <c r="AR304" s="283"/>
      <c r="AS304" s="180" t="s">
        <v>207</v>
      </c>
      <c r="AT304" s="183"/>
      <c r="AU304" s="177"/>
      <c r="AV304" s="180" t="s">
        <v>207</v>
      </c>
      <c r="AW304" s="180"/>
      <c r="AX304" s="298" t="s">
        <v>1418</v>
      </c>
      <c r="AY304" s="469"/>
      <c r="AZ304" s="469"/>
      <c r="BA304" s="187"/>
      <c r="BB304" s="187"/>
      <c r="BC304" s="187"/>
      <c r="BD304" s="187"/>
      <c r="BE304" s="187"/>
      <c r="BF304" s="187"/>
      <c r="BG304" s="187"/>
      <c r="BH304" s="187"/>
      <c r="BI304" s="187"/>
      <c r="BJ304" s="187"/>
      <c r="BK304" s="295"/>
      <c r="BL304" s="296"/>
      <c r="BM304" s="297"/>
      <c r="BN304" s="187"/>
      <c r="BO304" s="187"/>
      <c r="BP304" s="187"/>
      <c r="BQ304" s="187"/>
      <c r="BR304" s="187"/>
      <c r="BS304" s="187"/>
      <c r="BT304" s="189"/>
    </row>
    <row r="305" spans="1:72" s="188" customFormat="1" ht="60.75" customHeight="1">
      <c r="A305" s="176"/>
      <c r="B305" s="176" t="s">
        <v>193</v>
      </c>
      <c r="C305" s="176" t="s">
        <v>29</v>
      </c>
      <c r="D305" s="284" t="s">
        <v>1195</v>
      </c>
      <c r="E305" s="191" t="s">
        <v>1196</v>
      </c>
      <c r="F305" s="184">
        <v>10</v>
      </c>
      <c r="G305" s="175">
        <v>811803034181</v>
      </c>
      <c r="H305" s="175"/>
      <c r="I305" s="185" t="s">
        <v>136</v>
      </c>
      <c r="J305" s="283">
        <v>6.25</v>
      </c>
      <c r="K305" s="283">
        <v>5.5</v>
      </c>
      <c r="L305" s="283">
        <v>3</v>
      </c>
      <c r="M305" s="322">
        <f t="shared" si="62"/>
        <v>5.9678819444444448E-2</v>
      </c>
      <c r="N305" s="283">
        <v>1.2</v>
      </c>
      <c r="O305" s="321">
        <v>16</v>
      </c>
      <c r="P305" s="321">
        <v>12</v>
      </c>
      <c r="Q305" s="321">
        <v>18</v>
      </c>
      <c r="R305" s="322">
        <f t="shared" si="60"/>
        <v>2</v>
      </c>
      <c r="S305" s="321">
        <v>13</v>
      </c>
      <c r="T305" s="179"/>
      <c r="U305" s="180"/>
      <c r="V305" s="181"/>
      <c r="W305" s="181"/>
      <c r="X305" s="173"/>
      <c r="Y305" s="182"/>
      <c r="Z305" s="182"/>
      <c r="AA305" s="182"/>
      <c r="AB305" s="182"/>
      <c r="AC305" s="192"/>
      <c r="AD305" s="192"/>
      <c r="AE305" s="182"/>
      <c r="AF305" s="182"/>
      <c r="AG305" s="186"/>
      <c r="AH305" s="174"/>
      <c r="AI305" s="380"/>
      <c r="AJ305" s="180"/>
      <c r="AK305" s="183"/>
      <c r="AL305" s="183"/>
      <c r="AM305" s="459">
        <v>1</v>
      </c>
      <c r="AN305" s="283"/>
      <c r="AO305" s="283"/>
      <c r="AP305" s="283"/>
      <c r="AQ305" s="185"/>
      <c r="AR305" s="283"/>
      <c r="AS305" s="180" t="s">
        <v>207</v>
      </c>
      <c r="AT305" s="183"/>
      <c r="AU305" s="177"/>
      <c r="AV305" s="180" t="s">
        <v>207</v>
      </c>
      <c r="AW305" s="180"/>
      <c r="AX305" s="298" t="s">
        <v>1419</v>
      </c>
      <c r="AY305" s="469"/>
      <c r="AZ305" s="469"/>
      <c r="BA305" s="187"/>
      <c r="BB305" s="187"/>
      <c r="BC305" s="187"/>
      <c r="BD305" s="187"/>
      <c r="BE305" s="187"/>
      <c r="BF305" s="187"/>
      <c r="BG305" s="187"/>
      <c r="BH305" s="187"/>
      <c r="BI305" s="187"/>
      <c r="BJ305" s="187"/>
      <c r="BK305" s="295"/>
      <c r="BL305" s="296"/>
      <c r="BM305" s="297"/>
      <c r="BN305" s="187"/>
      <c r="BO305" s="187"/>
      <c r="BP305" s="187"/>
      <c r="BQ305" s="187"/>
      <c r="BR305" s="187"/>
      <c r="BS305" s="187"/>
      <c r="BT305" s="189"/>
    </row>
    <row r="306" spans="1:72" s="188" customFormat="1" ht="60.75" customHeight="1">
      <c r="A306" s="176"/>
      <c r="B306" s="176" t="s">
        <v>193</v>
      </c>
      <c r="C306" s="176" t="s">
        <v>29</v>
      </c>
      <c r="D306" s="190" t="s">
        <v>76</v>
      </c>
      <c r="E306" s="191" t="s">
        <v>1197</v>
      </c>
      <c r="F306" s="184">
        <v>10</v>
      </c>
      <c r="G306" s="175">
        <v>812257013043</v>
      </c>
      <c r="H306" s="175"/>
      <c r="I306" s="185" t="s">
        <v>136</v>
      </c>
      <c r="J306" s="283">
        <v>8</v>
      </c>
      <c r="K306" s="283">
        <v>3.37</v>
      </c>
      <c r="L306" s="283">
        <v>8</v>
      </c>
      <c r="M306" s="185">
        <f t="shared" si="62"/>
        <v>0.12481481481481482</v>
      </c>
      <c r="N306" s="283">
        <v>2.2999999999999998</v>
      </c>
      <c r="O306" s="321">
        <v>17</v>
      </c>
      <c r="P306" s="321">
        <v>17</v>
      </c>
      <c r="Q306" s="321">
        <v>9</v>
      </c>
      <c r="R306" s="322">
        <f t="shared" si="60"/>
        <v>1.5052083333333333</v>
      </c>
      <c r="S306" s="321">
        <v>27</v>
      </c>
      <c r="T306" s="179"/>
      <c r="U306" s="180"/>
      <c r="V306" s="181"/>
      <c r="W306" s="181"/>
      <c r="X306" s="173"/>
      <c r="Y306" s="182"/>
      <c r="Z306" s="182"/>
      <c r="AA306" s="182"/>
      <c r="AB306" s="182"/>
      <c r="AC306" s="192"/>
      <c r="AD306" s="192"/>
      <c r="AE306" s="182"/>
      <c r="AF306" s="182"/>
      <c r="AG306" s="186"/>
      <c r="AH306" s="174"/>
      <c r="AI306" s="380"/>
      <c r="AJ306" s="180"/>
      <c r="AK306" s="183"/>
      <c r="AL306" s="183"/>
      <c r="AM306" s="459">
        <v>1</v>
      </c>
      <c r="AN306" s="283"/>
      <c r="AO306" s="283"/>
      <c r="AP306" s="283"/>
      <c r="AQ306" s="185"/>
      <c r="AR306" s="283"/>
      <c r="AS306" s="180" t="s">
        <v>207</v>
      </c>
      <c r="AT306" s="183"/>
      <c r="AU306" s="177"/>
      <c r="AV306" s="180" t="s">
        <v>207</v>
      </c>
      <c r="AW306" s="180"/>
      <c r="AX306" s="298" t="s">
        <v>1379</v>
      </c>
      <c r="AY306" s="469"/>
      <c r="AZ306" s="469"/>
      <c r="BA306" s="187"/>
      <c r="BB306" s="187"/>
      <c r="BC306" s="187"/>
      <c r="BD306" s="187"/>
      <c r="BE306" s="187"/>
      <c r="BF306" s="187"/>
      <c r="BG306" s="187"/>
      <c r="BH306" s="187"/>
      <c r="BI306" s="187"/>
      <c r="BJ306" s="187"/>
      <c r="BK306" s="295"/>
      <c r="BL306" s="296"/>
      <c r="BM306" s="297"/>
      <c r="BN306" s="187"/>
      <c r="BO306" s="187"/>
      <c r="BP306" s="187"/>
      <c r="BQ306" s="187"/>
      <c r="BR306" s="187"/>
      <c r="BS306" s="187"/>
      <c r="BT306" s="189"/>
    </row>
    <row r="307" spans="1:72" s="188" customFormat="1" ht="60.75" customHeight="1">
      <c r="A307" s="176"/>
      <c r="B307" s="176" t="s">
        <v>1175</v>
      </c>
      <c r="C307" s="176" t="s">
        <v>29</v>
      </c>
      <c r="D307" s="190" t="s">
        <v>1198</v>
      </c>
      <c r="E307" s="191" t="s">
        <v>1199</v>
      </c>
      <c r="F307" s="184">
        <v>10</v>
      </c>
      <c r="G307" s="175">
        <v>811803034983</v>
      </c>
      <c r="H307" s="175"/>
      <c r="I307" s="185" t="s">
        <v>136</v>
      </c>
      <c r="J307" s="283">
        <v>7.68</v>
      </c>
      <c r="K307" s="283">
        <v>6.87</v>
      </c>
      <c r="L307" s="283">
        <v>3.5</v>
      </c>
      <c r="M307" s="185">
        <f t="shared" si="62"/>
        <v>0.10686666666666665</v>
      </c>
      <c r="N307" s="283">
        <v>2.75</v>
      </c>
      <c r="O307" s="283">
        <v>19</v>
      </c>
      <c r="P307" s="283">
        <v>17</v>
      </c>
      <c r="Q307" s="283">
        <v>9</v>
      </c>
      <c r="R307" s="185">
        <f t="shared" si="60"/>
        <v>1.6822916666666667</v>
      </c>
      <c r="S307" s="283">
        <v>32.409999999999997</v>
      </c>
      <c r="T307" s="179"/>
      <c r="U307" s="180"/>
      <c r="V307" s="181"/>
      <c r="W307" s="181"/>
      <c r="X307" s="173"/>
      <c r="Y307" s="182"/>
      <c r="Z307" s="182"/>
      <c r="AA307" s="182"/>
      <c r="AB307" s="182"/>
      <c r="AC307" s="192"/>
      <c r="AD307" s="192"/>
      <c r="AE307" s="182"/>
      <c r="AF307" s="182"/>
      <c r="AG307" s="186"/>
      <c r="AH307" s="174"/>
      <c r="AI307" s="380"/>
      <c r="AJ307" s="180"/>
      <c r="AK307" s="183"/>
      <c r="AL307" s="183"/>
      <c r="AM307" s="459">
        <v>1</v>
      </c>
      <c r="AN307" s="283"/>
      <c r="AO307" s="283"/>
      <c r="AP307" s="283"/>
      <c r="AQ307" s="185"/>
      <c r="AR307" s="283"/>
      <c r="AS307" s="180" t="s">
        <v>207</v>
      </c>
      <c r="AT307" s="183"/>
      <c r="AU307" s="177"/>
      <c r="AV307" s="180" t="s">
        <v>207</v>
      </c>
      <c r="AW307" s="180"/>
      <c r="AX307" s="298" t="s">
        <v>1420</v>
      </c>
      <c r="AY307" s="469"/>
      <c r="AZ307" s="469"/>
      <c r="BA307" s="187"/>
      <c r="BB307" s="187"/>
      <c r="BC307" s="187"/>
      <c r="BD307" s="187"/>
      <c r="BE307" s="187"/>
      <c r="BF307" s="187"/>
      <c r="BG307" s="187"/>
      <c r="BH307" s="187"/>
      <c r="BI307" s="187"/>
      <c r="BJ307" s="187"/>
      <c r="BK307" s="295"/>
      <c r="BL307" s="296"/>
      <c r="BM307" s="297"/>
      <c r="BN307" s="187"/>
      <c r="BO307" s="187"/>
      <c r="BP307" s="187"/>
      <c r="BQ307" s="187"/>
      <c r="BR307" s="187"/>
      <c r="BS307" s="187"/>
      <c r="BT307" s="189"/>
    </row>
    <row r="308" spans="1:72" s="188" customFormat="1" ht="60.75" customHeight="1">
      <c r="A308" s="176"/>
      <c r="B308" s="176" t="s">
        <v>1175</v>
      </c>
      <c r="C308" s="176" t="s">
        <v>29</v>
      </c>
      <c r="D308" s="190" t="s">
        <v>1200</v>
      </c>
      <c r="E308" s="191" t="s">
        <v>1201</v>
      </c>
      <c r="F308" s="184">
        <v>10</v>
      </c>
      <c r="G308" s="175">
        <v>811803034990</v>
      </c>
      <c r="H308" s="175"/>
      <c r="I308" s="185" t="s">
        <v>136</v>
      </c>
      <c r="J308" s="283">
        <v>7.68</v>
      </c>
      <c r="K308" s="283">
        <v>6.87</v>
      </c>
      <c r="L308" s="283">
        <v>3.5</v>
      </c>
      <c r="M308" s="185">
        <f t="shared" si="62"/>
        <v>0.10686666666666665</v>
      </c>
      <c r="N308" s="283">
        <v>2.65</v>
      </c>
      <c r="O308" s="321">
        <v>19</v>
      </c>
      <c r="P308" s="321">
        <v>17</v>
      </c>
      <c r="Q308" s="321">
        <v>9</v>
      </c>
      <c r="R308" s="322">
        <f t="shared" si="60"/>
        <v>1.6822916666666667</v>
      </c>
      <c r="S308" s="321">
        <v>32.4</v>
      </c>
      <c r="T308" s="179"/>
      <c r="U308" s="180"/>
      <c r="V308" s="181"/>
      <c r="W308" s="181"/>
      <c r="X308" s="173"/>
      <c r="Y308" s="182"/>
      <c r="Z308" s="182"/>
      <c r="AA308" s="182"/>
      <c r="AB308" s="182"/>
      <c r="AC308" s="192"/>
      <c r="AD308" s="192"/>
      <c r="AE308" s="182"/>
      <c r="AF308" s="182"/>
      <c r="AG308" s="186"/>
      <c r="AH308" s="174"/>
      <c r="AI308" s="380"/>
      <c r="AJ308" s="180"/>
      <c r="AK308" s="183"/>
      <c r="AL308" s="183"/>
      <c r="AM308" s="459">
        <v>1</v>
      </c>
      <c r="AN308" s="283"/>
      <c r="AO308" s="283"/>
      <c r="AP308" s="283"/>
      <c r="AQ308" s="185"/>
      <c r="AR308" s="283"/>
      <c r="AS308" s="180" t="s">
        <v>207</v>
      </c>
      <c r="AT308" s="183"/>
      <c r="AU308" s="177"/>
      <c r="AV308" s="180" t="s">
        <v>207</v>
      </c>
      <c r="AW308" s="180"/>
      <c r="AX308" s="298" t="s">
        <v>1421</v>
      </c>
      <c r="AY308" s="469"/>
      <c r="AZ308" s="469"/>
      <c r="BA308" s="187"/>
      <c r="BB308" s="187"/>
      <c r="BC308" s="187"/>
      <c r="BD308" s="187"/>
      <c r="BE308" s="187"/>
      <c r="BF308" s="187"/>
      <c r="BG308" s="187"/>
      <c r="BH308" s="187"/>
      <c r="BI308" s="187"/>
      <c r="BJ308" s="187"/>
      <c r="BK308" s="295"/>
      <c r="BL308" s="296"/>
      <c r="BM308" s="297"/>
      <c r="BN308" s="187"/>
      <c r="BO308" s="187"/>
      <c r="BP308" s="187"/>
      <c r="BQ308" s="187"/>
      <c r="BR308" s="187"/>
      <c r="BS308" s="187"/>
      <c r="BT308" s="189"/>
    </row>
    <row r="309" spans="1:72" s="188" customFormat="1" ht="60.75" customHeight="1">
      <c r="A309" s="176"/>
      <c r="B309" s="176" t="s">
        <v>1175</v>
      </c>
      <c r="C309" s="176" t="s">
        <v>29</v>
      </c>
      <c r="D309" s="190" t="s">
        <v>1202</v>
      </c>
      <c r="E309" s="191" t="s">
        <v>1203</v>
      </c>
      <c r="F309" s="184">
        <v>10</v>
      </c>
      <c r="G309" s="175">
        <v>811803035003</v>
      </c>
      <c r="H309" s="175"/>
      <c r="I309" s="185" t="s">
        <v>136</v>
      </c>
      <c r="J309" s="283">
        <v>6.93</v>
      </c>
      <c r="K309" s="283">
        <v>3.5</v>
      </c>
      <c r="L309" s="283">
        <v>9</v>
      </c>
      <c r="M309" s="185">
        <f t="shared" si="62"/>
        <v>0.12632812499999999</v>
      </c>
      <c r="N309" s="283">
        <v>3.6</v>
      </c>
      <c r="O309" s="321">
        <v>19</v>
      </c>
      <c r="P309" s="321">
        <v>16</v>
      </c>
      <c r="Q309" s="321">
        <v>11</v>
      </c>
      <c r="R309" s="322">
        <f t="shared" si="60"/>
        <v>1.9351851851851851</v>
      </c>
      <c r="S309" s="321">
        <v>41.67</v>
      </c>
      <c r="T309" s="179"/>
      <c r="U309" s="180"/>
      <c r="V309" s="181"/>
      <c r="W309" s="181"/>
      <c r="X309" s="173"/>
      <c r="Y309" s="182"/>
      <c r="Z309" s="182"/>
      <c r="AA309" s="182"/>
      <c r="AB309" s="182"/>
      <c r="AC309" s="192"/>
      <c r="AD309" s="192"/>
      <c r="AE309" s="182"/>
      <c r="AF309" s="182"/>
      <c r="AG309" s="186"/>
      <c r="AH309" s="174"/>
      <c r="AI309" s="380"/>
      <c r="AJ309" s="180"/>
      <c r="AK309" s="183"/>
      <c r="AL309" s="183"/>
      <c r="AM309" s="459">
        <v>1</v>
      </c>
      <c r="AN309" s="283"/>
      <c r="AO309" s="283"/>
      <c r="AP309" s="283"/>
      <c r="AQ309" s="185"/>
      <c r="AR309" s="283"/>
      <c r="AS309" s="180" t="s">
        <v>207</v>
      </c>
      <c r="AT309" s="183"/>
      <c r="AU309" s="177"/>
      <c r="AV309" s="180" t="s">
        <v>207</v>
      </c>
      <c r="AW309" s="180"/>
      <c r="AX309" s="298" t="s">
        <v>1422</v>
      </c>
      <c r="AY309" s="469"/>
      <c r="AZ309" s="469"/>
      <c r="BA309" s="187"/>
      <c r="BB309" s="187"/>
      <c r="BC309" s="187"/>
      <c r="BD309" s="187"/>
      <c r="BE309" s="187"/>
      <c r="BF309" s="187"/>
      <c r="BG309" s="187"/>
      <c r="BH309" s="187"/>
      <c r="BI309" s="187"/>
      <c r="BJ309" s="187"/>
      <c r="BK309" s="295"/>
      <c r="BL309" s="296"/>
      <c r="BM309" s="297"/>
      <c r="BN309" s="187"/>
      <c r="BO309" s="187"/>
      <c r="BP309" s="187"/>
      <c r="BQ309" s="187"/>
      <c r="BR309" s="187"/>
      <c r="BS309" s="187"/>
      <c r="BT309" s="189"/>
    </row>
    <row r="310" spans="1:72" s="188" customFormat="1" ht="60.75" customHeight="1">
      <c r="A310" s="176"/>
      <c r="B310" s="176" t="s">
        <v>1205</v>
      </c>
      <c r="C310" s="176" t="s">
        <v>1163</v>
      </c>
      <c r="D310" s="190" t="s">
        <v>1037</v>
      </c>
      <c r="E310" s="191" t="s">
        <v>1204</v>
      </c>
      <c r="F310" s="184">
        <v>4</v>
      </c>
      <c r="G310" s="175">
        <v>811803033597</v>
      </c>
      <c r="H310" s="175"/>
      <c r="I310" s="185" t="s">
        <v>240</v>
      </c>
      <c r="J310" s="283">
        <v>13</v>
      </c>
      <c r="K310" s="283">
        <v>4</v>
      </c>
      <c r="L310" s="283">
        <v>12</v>
      </c>
      <c r="M310" s="185">
        <f t="shared" si="62"/>
        <v>0.3611111111111111</v>
      </c>
      <c r="N310" s="283">
        <v>2.2999999999999998</v>
      </c>
      <c r="O310" s="283">
        <v>19</v>
      </c>
      <c r="P310" s="283">
        <v>13</v>
      </c>
      <c r="Q310" s="283">
        <v>13</v>
      </c>
      <c r="R310" s="185">
        <f t="shared" si="60"/>
        <v>1.8582175925925926</v>
      </c>
      <c r="S310" s="283">
        <v>22.7</v>
      </c>
      <c r="T310" s="179"/>
      <c r="U310" s="180"/>
      <c r="V310" s="181"/>
      <c r="W310" s="181"/>
      <c r="X310" s="173"/>
      <c r="Y310" s="182"/>
      <c r="Z310" s="182"/>
      <c r="AA310" s="182"/>
      <c r="AB310" s="182"/>
      <c r="AC310" s="192"/>
      <c r="AD310" s="192"/>
      <c r="AE310" s="182"/>
      <c r="AF310" s="182"/>
      <c r="AG310" s="186"/>
      <c r="AH310" s="174"/>
      <c r="AI310" s="380"/>
      <c r="AJ310" s="180"/>
      <c r="AK310" s="183"/>
      <c r="AL310" s="183"/>
      <c r="AM310" s="459">
        <v>1</v>
      </c>
      <c r="AN310" s="283"/>
      <c r="AO310" s="283"/>
      <c r="AP310" s="283"/>
      <c r="AQ310" s="185"/>
      <c r="AR310" s="283"/>
      <c r="AS310" s="180" t="s">
        <v>201</v>
      </c>
      <c r="AT310" s="183">
        <v>3</v>
      </c>
      <c r="AU310" s="177" t="s">
        <v>252</v>
      </c>
      <c r="AV310" s="180" t="s">
        <v>207</v>
      </c>
      <c r="AW310" s="180"/>
      <c r="AX310" s="298" t="s">
        <v>1423</v>
      </c>
      <c r="AY310" s="469"/>
      <c r="AZ310" s="469"/>
      <c r="BA310" s="187"/>
      <c r="BB310" s="187"/>
      <c r="BC310" s="187"/>
      <c r="BD310" s="187"/>
      <c r="BE310" s="187"/>
      <c r="BF310" s="187"/>
      <c r="BG310" s="187"/>
      <c r="BH310" s="187"/>
      <c r="BI310" s="187"/>
      <c r="BJ310" s="187"/>
      <c r="BK310" s="295"/>
      <c r="BL310" s="296"/>
      <c r="BM310" s="297"/>
      <c r="BN310" s="187"/>
      <c r="BO310" s="187"/>
      <c r="BP310" s="187"/>
      <c r="BQ310" s="187"/>
      <c r="BR310" s="187"/>
      <c r="BS310" s="187"/>
      <c r="BT310" s="189"/>
    </row>
    <row r="311" spans="1:72" s="188" customFormat="1" ht="60.75" customHeight="1">
      <c r="A311" s="176"/>
      <c r="B311" s="176" t="s">
        <v>1205</v>
      </c>
      <c r="C311" s="176" t="s">
        <v>1168</v>
      </c>
      <c r="D311" s="190" t="s">
        <v>1206</v>
      </c>
      <c r="E311" s="191" t="s">
        <v>1207</v>
      </c>
      <c r="F311" s="184">
        <v>7</v>
      </c>
      <c r="G311" s="175">
        <v>811803033986</v>
      </c>
      <c r="H311" s="175"/>
      <c r="I311" s="185" t="s">
        <v>240</v>
      </c>
      <c r="J311" s="283">
        <v>14.62</v>
      </c>
      <c r="K311" s="283">
        <v>4</v>
      </c>
      <c r="L311" s="283">
        <v>10.5</v>
      </c>
      <c r="M311" s="185">
        <f t="shared" si="62"/>
        <v>0.3553472222222222</v>
      </c>
      <c r="N311" s="283">
        <v>1.2</v>
      </c>
      <c r="O311" s="283">
        <v>15.5</v>
      </c>
      <c r="P311" s="283">
        <v>18.75</v>
      </c>
      <c r="Q311" s="283">
        <v>12</v>
      </c>
      <c r="R311" s="185">
        <f t="shared" si="60"/>
        <v>2.0182291666666665</v>
      </c>
      <c r="S311" s="283">
        <v>9.9</v>
      </c>
      <c r="T311" s="179"/>
      <c r="U311" s="180"/>
      <c r="V311" s="181"/>
      <c r="W311" s="181"/>
      <c r="X311" s="173"/>
      <c r="Y311" s="182"/>
      <c r="Z311" s="182"/>
      <c r="AA311" s="182"/>
      <c r="AB311" s="182"/>
      <c r="AC311" s="192"/>
      <c r="AD311" s="192"/>
      <c r="AE311" s="182"/>
      <c r="AF311" s="182"/>
      <c r="AG311" s="186"/>
      <c r="AH311" s="174"/>
      <c r="AI311" s="380"/>
      <c r="AJ311" s="180"/>
      <c r="AK311" s="183"/>
      <c r="AL311" s="183"/>
      <c r="AM311" s="459">
        <v>1</v>
      </c>
      <c r="AN311" s="283"/>
      <c r="AO311" s="283"/>
      <c r="AP311" s="283"/>
      <c r="AQ311" s="185"/>
      <c r="AR311" s="283"/>
      <c r="AS311" s="180" t="s">
        <v>201</v>
      </c>
      <c r="AT311" s="183">
        <v>1</v>
      </c>
      <c r="AU311" s="177" t="s">
        <v>1400</v>
      </c>
      <c r="AV311" s="180" t="s">
        <v>201</v>
      </c>
      <c r="AW311" s="180"/>
      <c r="AX311" s="298" t="s">
        <v>1424</v>
      </c>
      <c r="AY311" s="469"/>
      <c r="AZ311" s="469"/>
      <c r="BA311" s="187"/>
      <c r="BB311" s="187"/>
      <c r="BC311" s="187"/>
      <c r="BD311" s="187"/>
      <c r="BE311" s="187"/>
      <c r="BF311" s="187"/>
      <c r="BG311" s="187"/>
      <c r="BH311" s="187"/>
      <c r="BI311" s="187"/>
      <c r="BJ311" s="187"/>
      <c r="BK311" s="295"/>
      <c r="BL311" s="296"/>
      <c r="BM311" s="297"/>
      <c r="BN311" s="187"/>
      <c r="BO311" s="187"/>
      <c r="BP311" s="187"/>
      <c r="BQ311" s="187"/>
      <c r="BR311" s="187"/>
      <c r="BS311" s="187"/>
      <c r="BT311" s="189"/>
    </row>
    <row r="312" spans="1:72" s="188" customFormat="1" ht="60.75" customHeight="1">
      <c r="A312" s="176"/>
      <c r="B312" s="176" t="s">
        <v>193</v>
      </c>
      <c r="C312" s="176" t="s">
        <v>194</v>
      </c>
      <c r="D312" s="190" t="s">
        <v>1621</v>
      </c>
      <c r="E312" s="191" t="s">
        <v>1622</v>
      </c>
      <c r="F312" s="280">
        <v>1</v>
      </c>
      <c r="G312" s="175">
        <v>812257019878</v>
      </c>
      <c r="H312" s="175"/>
      <c r="I312" s="185" t="s">
        <v>195</v>
      </c>
      <c r="J312" s="283">
        <v>27</v>
      </c>
      <c r="K312" s="283">
        <v>6.5</v>
      </c>
      <c r="L312" s="283">
        <v>11.5</v>
      </c>
      <c r="M312" s="185">
        <f t="shared" si="62"/>
        <v>1.16796875</v>
      </c>
      <c r="N312" s="283">
        <v>12.5</v>
      </c>
      <c r="O312" s="283"/>
      <c r="P312" s="283"/>
      <c r="Q312" s="283"/>
      <c r="R312" s="185"/>
      <c r="S312" s="283"/>
      <c r="T312" s="179"/>
      <c r="U312" s="180"/>
      <c r="V312" s="181"/>
      <c r="W312" s="181"/>
      <c r="X312" s="173"/>
      <c r="Y312" s="182"/>
      <c r="Z312" s="182"/>
      <c r="AA312" s="182"/>
      <c r="AB312" s="182"/>
      <c r="AC312" s="192"/>
      <c r="AD312" s="192"/>
      <c r="AE312" s="182"/>
      <c r="AF312" s="182"/>
      <c r="AG312" s="186"/>
      <c r="AH312" s="174"/>
      <c r="AI312" s="380"/>
      <c r="AJ312" s="180"/>
      <c r="AK312" s="183"/>
      <c r="AL312" s="183"/>
      <c r="AM312" s="459">
        <v>1</v>
      </c>
      <c r="AN312" s="283"/>
      <c r="AO312" s="283"/>
      <c r="AP312" s="283"/>
      <c r="AQ312" s="185"/>
      <c r="AR312" s="283"/>
      <c r="AS312" s="180" t="s">
        <v>201</v>
      </c>
      <c r="AT312" s="183">
        <v>1</v>
      </c>
      <c r="AU312" s="177" t="s">
        <v>1623</v>
      </c>
      <c r="AV312" s="180" t="s">
        <v>201</v>
      </c>
      <c r="AW312" s="180"/>
      <c r="AX312" s="298" t="s">
        <v>1624</v>
      </c>
      <c r="AY312" s="469"/>
      <c r="AZ312" s="469"/>
      <c r="BA312" s="187"/>
      <c r="BB312" s="187"/>
      <c r="BC312" s="187"/>
      <c r="BD312" s="187"/>
      <c r="BE312" s="187"/>
      <c r="BF312" s="187"/>
      <c r="BG312" s="187"/>
      <c r="BH312" s="187"/>
      <c r="BI312" s="187"/>
      <c r="BJ312" s="187"/>
      <c r="BK312" s="295"/>
      <c r="BL312" s="296"/>
      <c r="BM312" s="297"/>
      <c r="BN312" s="187"/>
      <c r="BO312" s="187"/>
      <c r="BP312" s="187"/>
      <c r="BQ312" s="187"/>
      <c r="BR312" s="187"/>
      <c r="BS312" s="187"/>
      <c r="BT312" s="189"/>
    </row>
    <row r="313" spans="1:72" s="188" customFormat="1" ht="60.75" customHeight="1">
      <c r="A313" s="176"/>
      <c r="B313" s="176" t="s">
        <v>193</v>
      </c>
      <c r="C313" s="176" t="s">
        <v>29</v>
      </c>
      <c r="D313" s="396" t="s">
        <v>1625</v>
      </c>
      <c r="E313" s="191" t="s">
        <v>1044</v>
      </c>
      <c r="F313" s="280">
        <v>30</v>
      </c>
      <c r="G313" s="175">
        <v>811803032293</v>
      </c>
      <c r="H313" s="175"/>
      <c r="I313" s="185" t="s">
        <v>136</v>
      </c>
      <c r="J313" s="283">
        <v>5.75</v>
      </c>
      <c r="K313" s="283">
        <v>2</v>
      </c>
      <c r="L313" s="283">
        <v>4.25</v>
      </c>
      <c r="M313" s="185">
        <f t="shared" si="62"/>
        <v>2.8284143518518517E-2</v>
      </c>
      <c r="N313" s="283">
        <v>0.35</v>
      </c>
      <c r="O313" s="283">
        <v>14.5</v>
      </c>
      <c r="P313" s="283">
        <v>11.25</v>
      </c>
      <c r="Q313" s="283">
        <v>10</v>
      </c>
      <c r="R313" s="185">
        <f t="shared" ref="R313" si="63">(Q313*O313*P313)/(12^3)</f>
        <v>0.94401041666666663</v>
      </c>
      <c r="S313" s="283">
        <v>12.05</v>
      </c>
      <c r="T313" s="179"/>
      <c r="U313" s="180"/>
      <c r="V313" s="181"/>
      <c r="W313" s="181"/>
      <c r="X313" s="173"/>
      <c r="Y313" s="182"/>
      <c r="Z313" s="182"/>
      <c r="AA313" s="182"/>
      <c r="AB313" s="182"/>
      <c r="AC313" s="192"/>
      <c r="AD313" s="192"/>
      <c r="AE313" s="182"/>
      <c r="AF313" s="182"/>
      <c r="AG313" s="186"/>
      <c r="AH313" s="174"/>
      <c r="AI313" s="380"/>
      <c r="AJ313" s="180"/>
      <c r="AK313" s="183"/>
      <c r="AL313" s="183"/>
      <c r="AM313" s="459">
        <v>1</v>
      </c>
      <c r="AN313" s="283"/>
      <c r="AO313" s="283"/>
      <c r="AP313" s="283"/>
      <c r="AQ313" s="185"/>
      <c r="AR313" s="283"/>
      <c r="AS313" s="180" t="s">
        <v>207</v>
      </c>
      <c r="AT313" s="183"/>
      <c r="AU313" s="177"/>
      <c r="AV313" s="180" t="s">
        <v>207</v>
      </c>
      <c r="AW313" s="185" t="s">
        <v>1369</v>
      </c>
      <c r="AX313" s="185" t="s">
        <v>1369</v>
      </c>
      <c r="AY313" s="469"/>
      <c r="AZ313" s="469"/>
      <c r="BA313" s="187"/>
      <c r="BB313" s="187"/>
      <c r="BC313" s="187"/>
      <c r="BD313" s="187"/>
      <c r="BE313" s="187"/>
      <c r="BF313" s="187"/>
      <c r="BG313" s="187"/>
      <c r="BH313" s="187"/>
      <c r="BI313" s="187"/>
      <c r="BJ313" s="187"/>
      <c r="BK313" s="295"/>
      <c r="BL313" s="296"/>
      <c r="BM313" s="297"/>
      <c r="BN313" s="187"/>
      <c r="BO313" s="187"/>
      <c r="BP313" s="187"/>
      <c r="BQ313" s="187"/>
      <c r="BR313" s="187"/>
      <c r="BS313" s="187"/>
      <c r="BT313" s="189"/>
    </row>
    <row r="314" spans="1:72" s="188" customFormat="1" ht="60.75" customHeight="1">
      <c r="A314" s="176"/>
      <c r="B314" s="176" t="s">
        <v>1205</v>
      </c>
      <c r="C314" s="176" t="s">
        <v>194</v>
      </c>
      <c r="D314" s="396" t="s">
        <v>1626</v>
      </c>
      <c r="E314" s="191" t="s">
        <v>1627</v>
      </c>
      <c r="F314" s="280">
        <v>6</v>
      </c>
      <c r="G314" s="175">
        <v>811803032910</v>
      </c>
      <c r="H314" s="175"/>
      <c r="I314" s="185"/>
      <c r="J314" s="283"/>
      <c r="K314" s="283"/>
      <c r="L314" s="283"/>
      <c r="M314" s="185"/>
      <c r="N314" s="283"/>
      <c r="O314" s="283"/>
      <c r="P314" s="283"/>
      <c r="Q314" s="283"/>
      <c r="R314" s="185"/>
      <c r="S314" s="283"/>
      <c r="T314" s="179"/>
      <c r="U314" s="180"/>
      <c r="V314" s="181"/>
      <c r="W314" s="181"/>
      <c r="X314" s="173"/>
      <c r="Y314" s="182"/>
      <c r="Z314" s="182"/>
      <c r="AA314" s="182"/>
      <c r="AB314" s="182"/>
      <c r="AC314" s="192"/>
      <c r="AD314" s="192"/>
      <c r="AE314" s="182"/>
      <c r="AF314" s="182"/>
      <c r="AG314" s="186"/>
      <c r="AH314" s="174"/>
      <c r="AI314" s="380"/>
      <c r="AJ314" s="180"/>
      <c r="AK314" s="183"/>
      <c r="AL314" s="183"/>
      <c r="AM314" s="459">
        <v>1</v>
      </c>
      <c r="AN314" s="283"/>
      <c r="AO314" s="283"/>
      <c r="AP314" s="283"/>
      <c r="AQ314" s="185"/>
      <c r="AR314" s="283"/>
      <c r="AS314" s="180"/>
      <c r="AT314" s="183"/>
      <c r="AU314" s="177"/>
      <c r="AV314" s="180"/>
      <c r="AW314" s="185" t="s">
        <v>1369</v>
      </c>
      <c r="AX314" s="185" t="s">
        <v>1369</v>
      </c>
      <c r="AY314" s="469"/>
      <c r="AZ314" s="469"/>
      <c r="BA314" s="187"/>
      <c r="BB314" s="187"/>
      <c r="BC314" s="187"/>
      <c r="BD314" s="187"/>
      <c r="BE314" s="187"/>
      <c r="BF314" s="187"/>
      <c r="BG314" s="187"/>
      <c r="BH314" s="187"/>
      <c r="BI314" s="187"/>
      <c r="BJ314" s="187"/>
      <c r="BK314" s="295"/>
      <c r="BL314" s="296"/>
      <c r="BM314" s="297"/>
      <c r="BN314" s="187"/>
      <c r="BO314" s="187"/>
      <c r="BP314" s="187"/>
      <c r="BQ314" s="187"/>
      <c r="BR314" s="187"/>
      <c r="BS314" s="187"/>
      <c r="BT314" s="189"/>
    </row>
    <row r="315" spans="1:72" s="188" customFormat="1" ht="60.75" customHeight="1">
      <c r="A315" s="176"/>
      <c r="B315" s="176" t="s">
        <v>1205</v>
      </c>
      <c r="C315" s="176" t="s">
        <v>1522</v>
      </c>
      <c r="D315" s="396" t="s">
        <v>1628</v>
      </c>
      <c r="E315" s="191" t="s">
        <v>1629</v>
      </c>
      <c r="F315" s="552"/>
      <c r="G315" s="175">
        <v>811803033887</v>
      </c>
      <c r="H315" s="175"/>
      <c r="I315" s="185"/>
      <c r="J315" s="283"/>
      <c r="K315" s="283"/>
      <c r="L315" s="283"/>
      <c r="M315" s="185"/>
      <c r="N315" s="283"/>
      <c r="O315" s="283"/>
      <c r="P315" s="283"/>
      <c r="Q315" s="283"/>
      <c r="R315" s="185"/>
      <c r="S315" s="283"/>
      <c r="T315" s="179"/>
      <c r="U315" s="180"/>
      <c r="V315" s="181"/>
      <c r="W315" s="181"/>
      <c r="X315" s="173"/>
      <c r="Y315" s="182"/>
      <c r="Z315" s="182"/>
      <c r="AA315" s="182"/>
      <c r="AB315" s="182"/>
      <c r="AC315" s="192"/>
      <c r="AD315" s="192"/>
      <c r="AE315" s="182"/>
      <c r="AF315" s="182"/>
      <c r="AG315" s="186"/>
      <c r="AH315" s="174"/>
      <c r="AI315" s="380"/>
      <c r="AJ315" s="180"/>
      <c r="AK315" s="183"/>
      <c r="AL315" s="183"/>
      <c r="AM315" s="459">
        <v>1</v>
      </c>
      <c r="AN315" s="283"/>
      <c r="AO315" s="283"/>
      <c r="AP315" s="283"/>
      <c r="AQ315" s="185"/>
      <c r="AR315" s="283"/>
      <c r="AS315" s="180"/>
      <c r="AT315" s="183"/>
      <c r="AU315" s="177"/>
      <c r="AV315" s="180"/>
      <c r="AW315" s="185" t="s">
        <v>1369</v>
      </c>
      <c r="AX315" s="185" t="s">
        <v>1369</v>
      </c>
      <c r="AY315" s="469"/>
      <c r="AZ315" s="469"/>
      <c r="BA315" s="187"/>
      <c r="BB315" s="187"/>
      <c r="BC315" s="187"/>
      <c r="BD315" s="187"/>
      <c r="BE315" s="187"/>
      <c r="BF315" s="187"/>
      <c r="BG315" s="187"/>
      <c r="BH315" s="187"/>
      <c r="BI315" s="187"/>
      <c r="BJ315" s="187"/>
      <c r="BK315" s="295"/>
      <c r="BL315" s="296"/>
      <c r="BM315" s="297"/>
      <c r="BN315" s="187"/>
      <c r="BO315" s="187"/>
      <c r="BP315" s="187"/>
      <c r="BQ315" s="187"/>
      <c r="BR315" s="187"/>
      <c r="BS315" s="187"/>
      <c r="BT315" s="189"/>
    </row>
    <row r="316" spans="1:72" s="188" customFormat="1" ht="60.75" customHeight="1">
      <c r="A316" s="176"/>
      <c r="B316" s="176" t="s">
        <v>1205</v>
      </c>
      <c r="C316" s="176" t="s">
        <v>1630</v>
      </c>
      <c r="D316" s="396" t="s">
        <v>1631</v>
      </c>
      <c r="E316" s="191" t="s">
        <v>1632</v>
      </c>
      <c r="F316" s="552"/>
      <c r="G316" s="175">
        <v>811803033542</v>
      </c>
      <c r="H316" s="175"/>
      <c r="I316" s="185"/>
      <c r="J316" s="283"/>
      <c r="K316" s="283"/>
      <c r="L316" s="283"/>
      <c r="M316" s="185"/>
      <c r="N316" s="283"/>
      <c r="O316" s="283"/>
      <c r="P316" s="283"/>
      <c r="Q316" s="283"/>
      <c r="R316" s="185"/>
      <c r="S316" s="283"/>
      <c r="T316" s="179"/>
      <c r="U316" s="180"/>
      <c r="V316" s="181"/>
      <c r="W316" s="181"/>
      <c r="X316" s="173"/>
      <c r="Y316" s="182"/>
      <c r="Z316" s="182"/>
      <c r="AA316" s="182"/>
      <c r="AB316" s="182"/>
      <c r="AC316" s="192"/>
      <c r="AD316" s="192"/>
      <c r="AE316" s="182"/>
      <c r="AF316" s="182"/>
      <c r="AG316" s="186"/>
      <c r="AH316" s="174"/>
      <c r="AI316" s="380"/>
      <c r="AJ316" s="180"/>
      <c r="AK316" s="183"/>
      <c r="AL316" s="183"/>
      <c r="AM316" s="459">
        <v>1</v>
      </c>
      <c r="AN316" s="283"/>
      <c r="AO316" s="283"/>
      <c r="AP316" s="283"/>
      <c r="AQ316" s="185"/>
      <c r="AR316" s="283"/>
      <c r="AS316" s="180"/>
      <c r="AT316" s="183"/>
      <c r="AU316" s="177"/>
      <c r="AV316" s="180"/>
      <c r="AW316" s="185" t="s">
        <v>1369</v>
      </c>
      <c r="AX316" s="185" t="s">
        <v>1369</v>
      </c>
      <c r="AY316" s="469"/>
      <c r="AZ316" s="469"/>
      <c r="BA316" s="187"/>
      <c r="BB316" s="187"/>
      <c r="BC316" s="187"/>
      <c r="BD316" s="187"/>
      <c r="BE316" s="187"/>
      <c r="BF316" s="187"/>
      <c r="BG316" s="187"/>
      <c r="BH316" s="187"/>
      <c r="BI316" s="187"/>
      <c r="BJ316" s="187"/>
      <c r="BK316" s="295"/>
      <c r="BL316" s="296"/>
      <c r="BM316" s="297"/>
      <c r="BN316" s="187"/>
      <c r="BO316" s="187"/>
      <c r="BP316" s="187"/>
      <c r="BQ316" s="187"/>
      <c r="BR316" s="187"/>
      <c r="BS316" s="187"/>
      <c r="BT316" s="189"/>
    </row>
    <row r="317" spans="1:72" s="188" customFormat="1" ht="60.75" customHeight="1">
      <c r="A317" s="176"/>
      <c r="B317" s="176" t="s">
        <v>1205</v>
      </c>
      <c r="C317" s="176" t="s">
        <v>1168</v>
      </c>
      <c r="D317" s="396" t="s">
        <v>1038</v>
      </c>
      <c r="E317" s="191" t="s">
        <v>1633</v>
      </c>
      <c r="F317" s="280">
        <v>4</v>
      </c>
      <c r="G317" s="175">
        <v>811803033573</v>
      </c>
      <c r="H317" s="175"/>
      <c r="I317" s="185"/>
      <c r="J317" s="283"/>
      <c r="K317" s="283"/>
      <c r="L317" s="283"/>
      <c r="M317" s="185"/>
      <c r="N317" s="283"/>
      <c r="O317" s="283"/>
      <c r="P317" s="283"/>
      <c r="Q317" s="283"/>
      <c r="R317" s="185"/>
      <c r="S317" s="283"/>
      <c r="T317" s="179"/>
      <c r="U317" s="180"/>
      <c r="V317" s="181"/>
      <c r="W317" s="181"/>
      <c r="X317" s="173"/>
      <c r="Y317" s="182"/>
      <c r="Z317" s="182"/>
      <c r="AA317" s="182"/>
      <c r="AB317" s="182"/>
      <c r="AC317" s="192"/>
      <c r="AD317" s="192"/>
      <c r="AE317" s="182"/>
      <c r="AF317" s="182"/>
      <c r="AG317" s="186"/>
      <c r="AH317" s="174"/>
      <c r="AI317" s="380"/>
      <c r="AJ317" s="180"/>
      <c r="AK317" s="183"/>
      <c r="AL317" s="183"/>
      <c r="AM317" s="459">
        <v>1</v>
      </c>
      <c r="AN317" s="283"/>
      <c r="AO317" s="283"/>
      <c r="AP317" s="283"/>
      <c r="AQ317" s="185"/>
      <c r="AR317" s="283"/>
      <c r="AS317" s="180"/>
      <c r="AT317" s="183"/>
      <c r="AU317" s="177"/>
      <c r="AV317" s="180"/>
      <c r="AW317" s="185" t="s">
        <v>1369</v>
      </c>
      <c r="AX317" s="185" t="s">
        <v>1369</v>
      </c>
      <c r="AY317" s="469"/>
      <c r="AZ317" s="469"/>
      <c r="BA317" s="187"/>
      <c r="BB317" s="187"/>
      <c r="BC317" s="187"/>
      <c r="BD317" s="187"/>
      <c r="BE317" s="187"/>
      <c r="BF317" s="187"/>
      <c r="BG317" s="187"/>
      <c r="BH317" s="187"/>
      <c r="BI317" s="187"/>
      <c r="BJ317" s="187"/>
      <c r="BK317" s="295"/>
      <c r="BL317" s="296"/>
      <c r="BM317" s="297"/>
      <c r="BN317" s="187"/>
      <c r="BO317" s="187"/>
      <c r="BP317" s="187"/>
      <c r="BQ317" s="187"/>
      <c r="BR317" s="187"/>
      <c r="BS317" s="187"/>
      <c r="BT317" s="189"/>
    </row>
    <row r="318" spans="1:72" s="188" customFormat="1" ht="60.75" customHeight="1">
      <c r="A318" s="176"/>
      <c r="B318" s="176" t="s">
        <v>193</v>
      </c>
      <c r="C318" s="176" t="s">
        <v>288</v>
      </c>
      <c r="D318" s="396" t="s">
        <v>1283</v>
      </c>
      <c r="E318" s="191" t="s">
        <v>1284</v>
      </c>
      <c r="F318" s="280">
        <v>4</v>
      </c>
      <c r="G318" s="175">
        <v>811803034259</v>
      </c>
      <c r="H318" s="175"/>
      <c r="I318" s="185" t="s">
        <v>136</v>
      </c>
      <c r="J318" s="595">
        <v>14.5</v>
      </c>
      <c r="K318" s="596">
        <v>5.25</v>
      </c>
      <c r="L318" s="595">
        <v>10</v>
      </c>
      <c r="M318" s="185">
        <f t="shared" ref="M318:M319" si="64">(L318*J318*K318)/(12^3)</f>
        <v>0.44053819444444442</v>
      </c>
      <c r="N318" s="597">
        <v>4.5</v>
      </c>
      <c r="O318" s="594"/>
      <c r="P318" s="594"/>
      <c r="Q318" s="594"/>
      <c r="R318" s="185"/>
      <c r="S318" s="283"/>
      <c r="T318" s="179"/>
      <c r="U318" s="180"/>
      <c r="V318" s="181"/>
      <c r="W318" s="181"/>
      <c r="X318" s="173"/>
      <c r="Y318" s="182"/>
      <c r="Z318" s="182"/>
      <c r="AA318" s="182"/>
      <c r="AB318" s="182"/>
      <c r="AC318" s="192"/>
      <c r="AD318" s="192"/>
      <c r="AE318" s="182"/>
      <c r="AF318" s="182"/>
      <c r="AG318" s="186"/>
      <c r="AH318" s="174"/>
      <c r="AI318" s="380"/>
      <c r="AJ318" s="180"/>
      <c r="AK318" s="183"/>
      <c r="AL318" s="183"/>
      <c r="AM318" s="459">
        <v>1</v>
      </c>
      <c r="AN318" s="283"/>
      <c r="AO318" s="283"/>
      <c r="AP318" s="283"/>
      <c r="AQ318" s="185"/>
      <c r="AR318" s="283"/>
      <c r="AS318" s="180" t="s">
        <v>201</v>
      </c>
      <c r="AT318" s="183">
        <v>3</v>
      </c>
      <c r="AU318" s="177" t="s">
        <v>252</v>
      </c>
      <c r="AV318" s="180" t="s">
        <v>207</v>
      </c>
      <c r="AW318" s="180"/>
      <c r="AX318" s="298" t="s">
        <v>1425</v>
      </c>
      <c r="AY318" s="469"/>
      <c r="AZ318" s="469"/>
      <c r="BA318" s="187"/>
      <c r="BB318" s="187"/>
      <c r="BC318" s="187"/>
      <c r="BD318" s="187"/>
      <c r="BE318" s="187"/>
      <c r="BF318" s="187"/>
      <c r="BG318" s="187"/>
      <c r="BH318" s="187"/>
      <c r="BI318" s="187"/>
      <c r="BJ318" s="187"/>
      <c r="BK318" s="295"/>
      <c r="BL318" s="296"/>
      <c r="BM318" s="297"/>
      <c r="BN318" s="187"/>
      <c r="BO318" s="187"/>
      <c r="BP318" s="187"/>
      <c r="BQ318" s="187"/>
      <c r="BR318" s="187"/>
      <c r="BS318" s="187"/>
      <c r="BT318" s="189"/>
    </row>
    <row r="319" spans="1:72" s="188" customFormat="1" ht="60.75" customHeight="1">
      <c r="A319" s="176"/>
      <c r="B319" s="176" t="s">
        <v>193</v>
      </c>
      <c r="C319" s="176" t="s">
        <v>1168</v>
      </c>
      <c r="D319" s="396" t="s">
        <v>1634</v>
      </c>
      <c r="E319" s="191" t="s">
        <v>1635</v>
      </c>
      <c r="F319" s="280">
        <v>6</v>
      </c>
      <c r="G319" s="175">
        <v>811803033047</v>
      </c>
      <c r="H319" s="175"/>
      <c r="I319" s="185" t="s">
        <v>136</v>
      </c>
      <c r="J319" s="283">
        <v>10</v>
      </c>
      <c r="K319" s="283">
        <v>7</v>
      </c>
      <c r="L319" s="283">
        <v>4</v>
      </c>
      <c r="M319" s="185">
        <f t="shared" si="64"/>
        <v>0.16203703703703703</v>
      </c>
      <c r="N319" s="283">
        <v>11</v>
      </c>
      <c r="O319" s="283">
        <v>10</v>
      </c>
      <c r="P319" s="283">
        <v>10</v>
      </c>
      <c r="Q319" s="283">
        <v>10</v>
      </c>
      <c r="R319" s="185">
        <f t="shared" ref="R319" si="65">(Q319*O319*P319)/(12^3)</f>
        <v>0.57870370370370372</v>
      </c>
      <c r="S319" s="283">
        <v>6.35</v>
      </c>
      <c r="T319" s="179"/>
      <c r="U319" s="180"/>
      <c r="V319" s="181"/>
      <c r="W319" s="181"/>
      <c r="X319" s="173"/>
      <c r="Y319" s="182"/>
      <c r="Z319" s="182"/>
      <c r="AA319" s="182"/>
      <c r="AB319" s="182"/>
      <c r="AC319" s="192"/>
      <c r="AD319" s="192"/>
      <c r="AE319" s="182"/>
      <c r="AF319" s="182"/>
      <c r="AG319" s="186"/>
      <c r="AH319" s="174"/>
      <c r="AI319" s="380"/>
      <c r="AJ319" s="180"/>
      <c r="AK319" s="183"/>
      <c r="AL319" s="183"/>
      <c r="AM319" s="459"/>
      <c r="AN319" s="283"/>
      <c r="AO319" s="283"/>
      <c r="AP319" s="283"/>
      <c r="AQ319" s="185"/>
      <c r="AR319" s="283"/>
      <c r="AS319" s="180"/>
      <c r="AT319" s="183"/>
      <c r="AU319" s="177"/>
      <c r="AV319" s="180"/>
      <c r="AW319" s="180"/>
      <c r="AX319" s="298" t="s">
        <v>1636</v>
      </c>
      <c r="AY319" s="469"/>
      <c r="AZ319" s="469"/>
      <c r="BA319" s="187"/>
      <c r="BB319" s="187"/>
      <c r="BC319" s="187"/>
      <c r="BD319" s="187"/>
      <c r="BE319" s="187"/>
      <c r="BF319" s="187"/>
      <c r="BG319" s="187"/>
      <c r="BH319" s="187"/>
      <c r="BI319" s="187"/>
      <c r="BJ319" s="187"/>
      <c r="BK319" s="295"/>
      <c r="BL319" s="296"/>
      <c r="BM319" s="297"/>
      <c r="BN319" s="187"/>
      <c r="BO319" s="187"/>
      <c r="BP319" s="187"/>
      <c r="BQ319" s="187"/>
      <c r="BR319" s="187"/>
      <c r="BS319" s="187"/>
      <c r="BT319" s="189"/>
    </row>
    <row r="320" spans="1:72" s="188" customFormat="1" ht="60.75" customHeight="1">
      <c r="A320" s="176"/>
      <c r="B320" s="176" t="s">
        <v>1205</v>
      </c>
      <c r="C320" s="176" t="s">
        <v>1162</v>
      </c>
      <c r="D320" s="396" t="s">
        <v>1637</v>
      </c>
      <c r="E320" s="191" t="s">
        <v>1638</v>
      </c>
      <c r="F320" s="280">
        <v>20</v>
      </c>
      <c r="G320" s="175">
        <v>811803030442</v>
      </c>
      <c r="H320" s="555"/>
      <c r="I320" s="185" t="s">
        <v>136</v>
      </c>
      <c r="J320" s="283">
        <v>21</v>
      </c>
      <c r="K320" s="283">
        <v>16</v>
      </c>
      <c r="L320" s="283">
        <v>16</v>
      </c>
      <c r="M320" s="185">
        <f t="shared" ref="M320:M367" si="66">(L320*J320*K320)/(12^3)</f>
        <v>3.1111111111111112</v>
      </c>
      <c r="N320" s="283">
        <v>26</v>
      </c>
      <c r="O320" s="283"/>
      <c r="P320" s="283"/>
      <c r="Q320" s="283"/>
      <c r="R320" s="185"/>
      <c r="S320" s="283"/>
      <c r="T320" s="179"/>
      <c r="U320" s="180"/>
      <c r="V320" s="181"/>
      <c r="W320" s="181"/>
      <c r="X320" s="173"/>
      <c r="Y320" s="182"/>
      <c r="Z320" s="182"/>
      <c r="AA320" s="182"/>
      <c r="AB320" s="182"/>
      <c r="AC320" s="192"/>
      <c r="AD320" s="192"/>
      <c r="AE320" s="182"/>
      <c r="AF320" s="182"/>
      <c r="AG320" s="186"/>
      <c r="AH320" s="174"/>
      <c r="AI320" s="380"/>
      <c r="AJ320" s="180"/>
      <c r="AK320" s="183"/>
      <c r="AL320" s="183"/>
      <c r="AM320" s="459"/>
      <c r="AN320" s="283"/>
      <c r="AO320" s="283"/>
      <c r="AP320" s="283"/>
      <c r="AQ320" s="185"/>
      <c r="AR320" s="283"/>
      <c r="AS320" s="180"/>
      <c r="AT320" s="183"/>
      <c r="AU320" s="177"/>
      <c r="AV320" s="180"/>
      <c r="AW320" s="180"/>
      <c r="AX320" s="298" t="s">
        <v>1639</v>
      </c>
      <c r="AY320" s="469"/>
      <c r="AZ320" s="469"/>
      <c r="BA320" s="187"/>
      <c r="BB320" s="187"/>
      <c r="BC320" s="187"/>
      <c r="BD320" s="187"/>
      <c r="BE320" s="187"/>
      <c r="BF320" s="187"/>
      <c r="BG320" s="187"/>
      <c r="BH320" s="187"/>
      <c r="BI320" s="187"/>
      <c r="BJ320" s="187"/>
      <c r="BK320" s="295"/>
      <c r="BL320" s="296"/>
      <c r="BM320" s="297"/>
      <c r="BN320" s="187"/>
      <c r="BO320" s="187"/>
      <c r="BP320" s="187"/>
      <c r="BQ320" s="187"/>
      <c r="BR320" s="187"/>
      <c r="BS320" s="187"/>
      <c r="BT320" s="189"/>
    </row>
    <row r="321" spans="1:72" s="188" customFormat="1" ht="60.75" customHeight="1">
      <c r="A321" s="176"/>
      <c r="B321" s="176" t="s">
        <v>193</v>
      </c>
      <c r="C321" s="176" t="s">
        <v>1367</v>
      </c>
      <c r="D321" s="396" t="s">
        <v>1365</v>
      </c>
      <c r="E321" s="191" t="s">
        <v>1366</v>
      </c>
      <c r="F321" s="280">
        <v>4</v>
      </c>
      <c r="G321" s="175">
        <v>811803033696</v>
      </c>
      <c r="H321" s="555"/>
      <c r="I321" s="185" t="s">
        <v>729</v>
      </c>
      <c r="J321" s="283">
        <v>12</v>
      </c>
      <c r="K321" s="283">
        <v>3</v>
      </c>
      <c r="L321" s="283">
        <v>4</v>
      </c>
      <c r="M321" s="185">
        <f t="shared" si="66"/>
        <v>8.3333333333333329E-2</v>
      </c>
      <c r="N321" s="283">
        <v>0.95</v>
      </c>
      <c r="O321" s="283">
        <v>12.5</v>
      </c>
      <c r="P321" s="283">
        <v>8.6999999999999993</v>
      </c>
      <c r="Q321" s="283">
        <v>7</v>
      </c>
      <c r="R321" s="185">
        <f t="shared" ref="R321" si="67">(Q321*O321*P321)/(12^3)</f>
        <v>0.44053819444444436</v>
      </c>
      <c r="S321" s="283">
        <v>4.3499999999999996</v>
      </c>
      <c r="T321" s="179"/>
      <c r="U321" s="180"/>
      <c r="V321" s="181"/>
      <c r="W321" s="181"/>
      <c r="X321" s="173"/>
      <c r="Y321" s="182"/>
      <c r="Z321" s="182"/>
      <c r="AA321" s="182"/>
      <c r="AB321" s="182"/>
      <c r="AC321" s="192"/>
      <c r="AD321" s="192"/>
      <c r="AE321" s="182"/>
      <c r="AF321" s="182"/>
      <c r="AG321" s="186"/>
      <c r="AH321" s="174"/>
      <c r="AI321" s="380"/>
      <c r="AJ321" s="180"/>
      <c r="AK321" s="183"/>
      <c r="AL321" s="183"/>
      <c r="AM321" s="459"/>
      <c r="AN321" s="283"/>
      <c r="AO321" s="283"/>
      <c r="AP321" s="283"/>
      <c r="AQ321" s="185"/>
      <c r="AR321" s="283"/>
      <c r="AS321" s="180"/>
      <c r="AT321" s="183">
        <v>3</v>
      </c>
      <c r="AU321" s="177" t="s">
        <v>252</v>
      </c>
      <c r="AV321" s="180" t="s">
        <v>207</v>
      </c>
      <c r="AW321" s="180"/>
      <c r="AX321" s="298" t="s">
        <v>1426</v>
      </c>
      <c r="AY321" s="469"/>
      <c r="AZ321" s="469"/>
      <c r="BA321" s="187"/>
      <c r="BB321" s="187"/>
      <c r="BC321" s="187"/>
      <c r="BD321" s="187"/>
      <c r="BE321" s="187"/>
      <c r="BF321" s="187"/>
      <c r="BG321" s="187"/>
      <c r="BH321" s="187"/>
      <c r="BI321" s="187"/>
      <c r="BJ321" s="187"/>
      <c r="BK321" s="295"/>
      <c r="BL321" s="296"/>
      <c r="BM321" s="297"/>
      <c r="BN321" s="187"/>
      <c r="BO321" s="187"/>
      <c r="BP321" s="187"/>
      <c r="BQ321" s="187"/>
      <c r="BR321" s="187"/>
      <c r="BS321" s="187"/>
      <c r="BT321" s="189"/>
    </row>
    <row r="322" spans="1:72" s="188" customFormat="1" ht="60.75" customHeight="1">
      <c r="A322" s="176"/>
      <c r="B322" s="176" t="s">
        <v>203</v>
      </c>
      <c r="C322" s="176" t="s">
        <v>29</v>
      </c>
      <c r="D322" s="396" t="s">
        <v>1640</v>
      </c>
      <c r="E322" s="191" t="s">
        <v>1641</v>
      </c>
      <c r="F322" s="552"/>
      <c r="G322" s="175">
        <v>812257012831</v>
      </c>
      <c r="H322" s="555"/>
      <c r="I322" s="185" t="s">
        <v>136</v>
      </c>
      <c r="J322" s="283">
        <v>7</v>
      </c>
      <c r="K322" s="283">
        <v>4</v>
      </c>
      <c r="L322" s="283">
        <v>8</v>
      </c>
      <c r="M322" s="185">
        <f t="shared" si="66"/>
        <v>0.12962962962962962</v>
      </c>
      <c r="N322" s="326"/>
      <c r="O322" s="283"/>
      <c r="P322" s="283"/>
      <c r="Q322" s="283"/>
      <c r="R322" s="185"/>
      <c r="S322" s="283"/>
      <c r="T322" s="179"/>
      <c r="U322" s="180"/>
      <c r="V322" s="181"/>
      <c r="W322" s="181"/>
      <c r="X322" s="173"/>
      <c r="Y322" s="182"/>
      <c r="Z322" s="182"/>
      <c r="AA322" s="182"/>
      <c r="AB322" s="182"/>
      <c r="AC322" s="192"/>
      <c r="AD322" s="192"/>
      <c r="AE322" s="182"/>
      <c r="AF322" s="182"/>
      <c r="AG322" s="186"/>
      <c r="AH322" s="174"/>
      <c r="AI322" s="380"/>
      <c r="AJ322" s="180"/>
      <c r="AK322" s="183"/>
      <c r="AL322" s="183"/>
      <c r="AM322" s="459"/>
      <c r="AN322" s="283"/>
      <c r="AO322" s="283"/>
      <c r="AP322" s="283"/>
      <c r="AQ322" s="185"/>
      <c r="AR322" s="283"/>
      <c r="AS322" s="180"/>
      <c r="AT322" s="183"/>
      <c r="AU322" s="177"/>
      <c r="AV322" s="180"/>
      <c r="AW322" s="180"/>
      <c r="AX322" s="298" t="s">
        <v>1642</v>
      </c>
      <c r="AY322" s="469"/>
      <c r="AZ322" s="469"/>
      <c r="BA322" s="187"/>
      <c r="BB322" s="187"/>
      <c r="BC322" s="187"/>
      <c r="BD322" s="187"/>
      <c r="BE322" s="187"/>
      <c r="BF322" s="187"/>
      <c r="BG322" s="187"/>
      <c r="BH322" s="187"/>
      <c r="BI322" s="187"/>
      <c r="BJ322" s="187"/>
      <c r="BK322" s="295"/>
      <c r="BL322" s="296"/>
      <c r="BM322" s="297"/>
      <c r="BN322" s="187"/>
      <c r="BO322" s="187"/>
      <c r="BP322" s="187"/>
      <c r="BQ322" s="187"/>
      <c r="BR322" s="187"/>
      <c r="BS322" s="187"/>
      <c r="BT322" s="189"/>
    </row>
    <row r="323" spans="1:72" s="188" customFormat="1" ht="60.75" customHeight="1">
      <c r="A323" s="176"/>
      <c r="B323" s="176" t="s">
        <v>1169</v>
      </c>
      <c r="C323" s="176" t="s">
        <v>29</v>
      </c>
      <c r="D323" s="396" t="s">
        <v>1643</v>
      </c>
      <c r="E323" s="191" t="s">
        <v>1644</v>
      </c>
      <c r="F323" s="552"/>
      <c r="G323" s="175">
        <v>811803035348</v>
      </c>
      <c r="H323" s="555"/>
      <c r="I323" s="185" t="s">
        <v>136</v>
      </c>
      <c r="J323" s="283">
        <v>10</v>
      </c>
      <c r="K323" s="283">
        <v>5.2</v>
      </c>
      <c r="L323" s="283">
        <v>3.6</v>
      </c>
      <c r="M323" s="185">
        <f t="shared" si="66"/>
        <v>0.10833333333333334</v>
      </c>
      <c r="N323" s="185">
        <v>2.2000000000000002</v>
      </c>
      <c r="O323" s="283"/>
      <c r="P323" s="283"/>
      <c r="Q323" s="283"/>
      <c r="R323" s="185"/>
      <c r="S323" s="283"/>
      <c r="T323" s="179"/>
      <c r="U323" s="180" t="s">
        <v>197</v>
      </c>
      <c r="V323" s="181"/>
      <c r="W323" s="181"/>
      <c r="X323" s="173"/>
      <c r="Y323" s="182"/>
      <c r="Z323" s="182"/>
      <c r="AA323" s="182"/>
      <c r="AB323" s="182"/>
      <c r="AC323" s="192"/>
      <c r="AD323" s="192"/>
      <c r="AE323" s="182"/>
      <c r="AF323" s="182"/>
      <c r="AG323" s="186"/>
      <c r="AH323" s="174"/>
      <c r="AI323" s="380"/>
      <c r="AJ323" s="180"/>
      <c r="AK323" s="183"/>
      <c r="AL323" s="183"/>
      <c r="AM323" s="459"/>
      <c r="AN323" s="283"/>
      <c r="AO323" s="283"/>
      <c r="AP323" s="283"/>
      <c r="AQ323" s="185"/>
      <c r="AR323" s="283"/>
      <c r="AS323" s="180"/>
      <c r="AT323" s="183"/>
      <c r="AU323" s="177"/>
      <c r="AV323" s="180"/>
      <c r="AW323" s="180" t="s">
        <v>1369</v>
      </c>
      <c r="AX323" s="180" t="s">
        <v>1369</v>
      </c>
      <c r="AY323" s="469"/>
      <c r="AZ323" s="469"/>
      <c r="BA323" s="187"/>
      <c r="BB323" s="187"/>
      <c r="BC323" s="187"/>
      <c r="BD323" s="187"/>
      <c r="BE323" s="187"/>
      <c r="BF323" s="187"/>
      <c r="BG323" s="187"/>
      <c r="BH323" s="187"/>
      <c r="BI323" s="187"/>
      <c r="BJ323" s="187"/>
      <c r="BK323" s="295"/>
      <c r="BL323" s="296"/>
      <c r="BM323" s="297"/>
      <c r="BN323" s="187"/>
      <c r="BO323" s="187"/>
      <c r="BP323" s="187"/>
      <c r="BQ323" s="187"/>
      <c r="BR323" s="187"/>
      <c r="BS323" s="187"/>
      <c r="BT323" s="189"/>
    </row>
    <row r="324" spans="1:72" s="188" customFormat="1" ht="60.75" customHeight="1">
      <c r="A324" s="176"/>
      <c r="B324" s="176" t="s">
        <v>1169</v>
      </c>
      <c r="C324" s="176" t="s">
        <v>29</v>
      </c>
      <c r="D324" s="396" t="s">
        <v>1645</v>
      </c>
      <c r="E324" s="191" t="s">
        <v>1646</v>
      </c>
      <c r="F324" s="552"/>
      <c r="G324" s="175">
        <v>811803034327</v>
      </c>
      <c r="H324" s="555"/>
      <c r="I324" s="185" t="s">
        <v>136</v>
      </c>
      <c r="J324" s="283">
        <v>7.5</v>
      </c>
      <c r="K324" s="283">
        <v>3.75</v>
      </c>
      <c r="L324" s="283">
        <v>8.5</v>
      </c>
      <c r="M324" s="283">
        <f t="shared" si="66"/>
        <v>0.13834635416666666</v>
      </c>
      <c r="N324" s="185">
        <v>3.25</v>
      </c>
      <c r="O324" s="283"/>
      <c r="P324" s="283"/>
      <c r="Q324" s="283"/>
      <c r="R324" s="185"/>
      <c r="S324" s="283"/>
      <c r="T324" s="179"/>
      <c r="U324" s="180" t="s">
        <v>197</v>
      </c>
      <c r="V324" s="181"/>
      <c r="W324" s="181"/>
      <c r="X324" s="173"/>
      <c r="Y324" s="182"/>
      <c r="Z324" s="182"/>
      <c r="AA324" s="182"/>
      <c r="AB324" s="182"/>
      <c r="AC324" s="192"/>
      <c r="AD324" s="192"/>
      <c r="AE324" s="182"/>
      <c r="AF324" s="182"/>
      <c r="AG324" s="186"/>
      <c r="AH324" s="174"/>
      <c r="AI324" s="380"/>
      <c r="AJ324" s="180"/>
      <c r="AK324" s="183"/>
      <c r="AL324" s="183"/>
      <c r="AM324" s="459"/>
      <c r="AN324" s="283"/>
      <c r="AO324" s="283"/>
      <c r="AP324" s="283"/>
      <c r="AQ324" s="185"/>
      <c r="AR324" s="283"/>
      <c r="AS324" s="180"/>
      <c r="AT324" s="183"/>
      <c r="AU324" s="177"/>
      <c r="AV324" s="180"/>
      <c r="AW324" s="180"/>
      <c r="AX324" s="298" t="s">
        <v>1647</v>
      </c>
      <c r="AY324" s="469"/>
      <c r="AZ324" s="469"/>
      <c r="BA324" s="187"/>
      <c r="BB324" s="187"/>
      <c r="BC324" s="187"/>
      <c r="BD324" s="187"/>
      <c r="BE324" s="187"/>
      <c r="BF324" s="187"/>
      <c r="BG324" s="187"/>
      <c r="BH324" s="187"/>
      <c r="BI324" s="187"/>
      <c r="BJ324" s="187"/>
      <c r="BK324" s="295"/>
      <c r="BL324" s="296"/>
      <c r="BM324" s="297"/>
      <c r="BN324" s="187"/>
      <c r="BO324" s="187"/>
      <c r="BP324" s="187"/>
      <c r="BQ324" s="187"/>
      <c r="BR324" s="187"/>
      <c r="BS324" s="187"/>
      <c r="BT324" s="189"/>
    </row>
    <row r="325" spans="1:72" s="188" customFormat="1" ht="60.75" customHeight="1">
      <c r="A325" s="176"/>
      <c r="B325" s="176" t="s">
        <v>1175</v>
      </c>
      <c r="C325" s="176" t="s">
        <v>194</v>
      </c>
      <c r="D325" s="396" t="s">
        <v>1648</v>
      </c>
      <c r="E325" s="191" t="s">
        <v>1649</v>
      </c>
      <c r="F325" s="552"/>
      <c r="G325" s="175">
        <v>812257010080</v>
      </c>
      <c r="H325" s="555"/>
      <c r="I325" s="185" t="s">
        <v>136</v>
      </c>
      <c r="J325" s="283">
        <v>40</v>
      </c>
      <c r="K325" s="283">
        <v>10</v>
      </c>
      <c r="L325" s="283">
        <v>10</v>
      </c>
      <c r="M325" s="283">
        <f t="shared" si="66"/>
        <v>2.3148148148148149</v>
      </c>
      <c r="N325" s="185">
        <v>17</v>
      </c>
      <c r="O325" s="283"/>
      <c r="P325" s="283"/>
      <c r="Q325" s="283"/>
      <c r="R325" s="185"/>
      <c r="S325" s="283"/>
      <c r="T325" s="179"/>
      <c r="U325" s="180" t="s">
        <v>197</v>
      </c>
      <c r="V325" s="181"/>
      <c r="W325" s="181"/>
      <c r="X325" s="173"/>
      <c r="Y325" s="182"/>
      <c r="Z325" s="182"/>
      <c r="AA325" s="182"/>
      <c r="AB325" s="182"/>
      <c r="AC325" s="192"/>
      <c r="AD325" s="192"/>
      <c r="AE325" s="182"/>
      <c r="AF325" s="182"/>
      <c r="AG325" s="186"/>
      <c r="AH325" s="174"/>
      <c r="AI325" s="380"/>
      <c r="AJ325" s="180"/>
      <c r="AK325" s="183"/>
      <c r="AL325" s="183"/>
      <c r="AM325" s="459"/>
      <c r="AN325" s="283"/>
      <c r="AO325" s="283"/>
      <c r="AP325" s="283"/>
      <c r="AQ325" s="185"/>
      <c r="AR325" s="283"/>
      <c r="AS325" s="180"/>
      <c r="AT325" s="183"/>
      <c r="AU325" s="177"/>
      <c r="AV325" s="180"/>
      <c r="AW325" s="180"/>
      <c r="AX325" s="298" t="s">
        <v>1650</v>
      </c>
      <c r="AY325" s="469"/>
      <c r="AZ325" s="469"/>
      <c r="BA325" s="187"/>
      <c r="BB325" s="187"/>
      <c r="BC325" s="187"/>
      <c r="BD325" s="187"/>
      <c r="BE325" s="187"/>
      <c r="BF325" s="187"/>
      <c r="BG325" s="187"/>
      <c r="BH325" s="187"/>
      <c r="BI325" s="187"/>
      <c r="BJ325" s="187"/>
      <c r="BK325" s="295"/>
      <c r="BL325" s="296"/>
      <c r="BM325" s="297"/>
      <c r="BN325" s="187"/>
      <c r="BO325" s="187"/>
      <c r="BP325" s="187"/>
      <c r="BQ325" s="187"/>
      <c r="BR325" s="187"/>
      <c r="BS325" s="187"/>
      <c r="BT325" s="189"/>
    </row>
    <row r="326" spans="1:72" s="188" customFormat="1" ht="60.75" customHeight="1">
      <c r="A326" s="176"/>
      <c r="B326" s="176" t="s">
        <v>1175</v>
      </c>
      <c r="C326" s="176" t="s">
        <v>194</v>
      </c>
      <c r="D326" s="396" t="s">
        <v>1651</v>
      </c>
      <c r="E326" s="191" t="s">
        <v>1652</v>
      </c>
      <c r="F326" s="552"/>
      <c r="G326" s="175">
        <v>812257010974</v>
      </c>
      <c r="H326" s="555"/>
      <c r="I326" s="185" t="s">
        <v>136</v>
      </c>
      <c r="J326" s="283">
        <v>45</v>
      </c>
      <c r="K326" s="283">
        <v>11</v>
      </c>
      <c r="L326" s="283">
        <v>9</v>
      </c>
      <c r="M326" s="283">
        <f t="shared" si="66"/>
        <v>2.578125</v>
      </c>
      <c r="N326" s="185">
        <v>23</v>
      </c>
      <c r="O326" s="283"/>
      <c r="P326" s="283"/>
      <c r="Q326" s="283"/>
      <c r="R326" s="185"/>
      <c r="S326" s="283"/>
      <c r="T326" s="179"/>
      <c r="U326" s="180"/>
      <c r="V326" s="181"/>
      <c r="W326" s="181"/>
      <c r="X326" s="173"/>
      <c r="Y326" s="182"/>
      <c r="Z326" s="182"/>
      <c r="AA326" s="182"/>
      <c r="AB326" s="182"/>
      <c r="AC326" s="192"/>
      <c r="AD326" s="192"/>
      <c r="AE326" s="182"/>
      <c r="AF326" s="182"/>
      <c r="AG326" s="186"/>
      <c r="AH326" s="174"/>
      <c r="AI326" s="380"/>
      <c r="AJ326" s="180"/>
      <c r="AK326" s="183"/>
      <c r="AL326" s="183"/>
      <c r="AM326" s="459"/>
      <c r="AN326" s="283"/>
      <c r="AO326" s="283"/>
      <c r="AP326" s="283"/>
      <c r="AQ326" s="185"/>
      <c r="AR326" s="283"/>
      <c r="AS326" s="180"/>
      <c r="AT326" s="183"/>
      <c r="AU326" s="177"/>
      <c r="AV326" s="180"/>
      <c r="AW326" s="180"/>
      <c r="AX326" s="298" t="s">
        <v>1653</v>
      </c>
      <c r="AY326" s="469"/>
      <c r="AZ326" s="469"/>
      <c r="BA326" s="187"/>
      <c r="BB326" s="187"/>
      <c r="BC326" s="187"/>
      <c r="BD326" s="187"/>
      <c r="BE326" s="187"/>
      <c r="BF326" s="187"/>
      <c r="BG326" s="187"/>
      <c r="BH326" s="187"/>
      <c r="BI326" s="187"/>
      <c r="BJ326" s="187"/>
      <c r="BK326" s="295"/>
      <c r="BL326" s="296"/>
      <c r="BM326" s="297"/>
      <c r="BN326" s="187"/>
      <c r="BO326" s="187"/>
      <c r="BP326" s="187"/>
      <c r="BQ326" s="187"/>
      <c r="BR326" s="187"/>
      <c r="BS326" s="187"/>
      <c r="BT326" s="189"/>
    </row>
    <row r="327" spans="1:72" s="188" customFormat="1" ht="60.75" customHeight="1">
      <c r="A327" s="176"/>
      <c r="B327" s="176" t="s">
        <v>1175</v>
      </c>
      <c r="C327" s="176" t="s">
        <v>194</v>
      </c>
      <c r="D327" s="396" t="s">
        <v>1654</v>
      </c>
      <c r="E327" s="191" t="s">
        <v>1655</v>
      </c>
      <c r="F327" s="552"/>
      <c r="G327" s="175">
        <v>812257011032</v>
      </c>
      <c r="H327" s="555"/>
      <c r="I327" s="185" t="s">
        <v>136</v>
      </c>
      <c r="J327" s="283">
        <v>51</v>
      </c>
      <c r="K327" s="283">
        <v>12</v>
      </c>
      <c r="L327" s="283">
        <v>10</v>
      </c>
      <c r="M327" s="283">
        <f t="shared" si="66"/>
        <v>3.5416666666666665</v>
      </c>
      <c r="N327" s="185">
        <v>30</v>
      </c>
      <c r="O327" s="283"/>
      <c r="P327" s="283"/>
      <c r="Q327" s="283"/>
      <c r="R327" s="185"/>
      <c r="S327" s="283"/>
      <c r="T327" s="179"/>
      <c r="U327" s="180" t="s">
        <v>197</v>
      </c>
      <c r="V327" s="181"/>
      <c r="W327" s="181"/>
      <c r="X327" s="173"/>
      <c r="Y327" s="182"/>
      <c r="Z327" s="182"/>
      <c r="AA327" s="182"/>
      <c r="AB327" s="182"/>
      <c r="AC327" s="192"/>
      <c r="AD327" s="192"/>
      <c r="AE327" s="182"/>
      <c r="AF327" s="182"/>
      <c r="AG327" s="186"/>
      <c r="AH327" s="174"/>
      <c r="AI327" s="380"/>
      <c r="AJ327" s="180"/>
      <c r="AK327" s="183"/>
      <c r="AL327" s="183"/>
      <c r="AM327" s="459"/>
      <c r="AN327" s="283"/>
      <c r="AO327" s="283"/>
      <c r="AP327" s="283"/>
      <c r="AQ327" s="185"/>
      <c r="AR327" s="283"/>
      <c r="AS327" s="180"/>
      <c r="AT327" s="183"/>
      <c r="AU327" s="177"/>
      <c r="AV327" s="180"/>
      <c r="AW327" s="180"/>
      <c r="AX327" s="298" t="s">
        <v>1656</v>
      </c>
      <c r="AY327" s="469"/>
      <c r="AZ327" s="469"/>
      <c r="BA327" s="187"/>
      <c r="BB327" s="187"/>
      <c r="BC327" s="187"/>
      <c r="BD327" s="187"/>
      <c r="BE327" s="187"/>
      <c r="BF327" s="187"/>
      <c r="BG327" s="187"/>
      <c r="BH327" s="187"/>
      <c r="BI327" s="187"/>
      <c r="BJ327" s="187"/>
      <c r="BK327" s="295"/>
      <c r="BL327" s="296"/>
      <c r="BM327" s="297"/>
      <c r="BN327" s="187"/>
      <c r="BO327" s="187"/>
      <c r="BP327" s="187"/>
      <c r="BQ327" s="187"/>
      <c r="BR327" s="187"/>
      <c r="BS327" s="187"/>
      <c r="BT327" s="189"/>
    </row>
    <row r="328" spans="1:72" s="188" customFormat="1" ht="60.75" customHeight="1">
      <c r="A328" s="176"/>
      <c r="B328" s="176" t="s">
        <v>1175</v>
      </c>
      <c r="C328" s="176" t="s">
        <v>194</v>
      </c>
      <c r="D328" s="396" t="s">
        <v>1657</v>
      </c>
      <c r="E328" s="191" t="s">
        <v>1658</v>
      </c>
      <c r="F328" s="552"/>
      <c r="G328" s="175">
        <v>812257014941</v>
      </c>
      <c r="H328" s="555"/>
      <c r="I328" s="185" t="s">
        <v>136</v>
      </c>
      <c r="J328" s="283">
        <v>21</v>
      </c>
      <c r="K328" s="283">
        <v>9</v>
      </c>
      <c r="L328" s="283">
        <v>9</v>
      </c>
      <c r="M328" s="283">
        <f t="shared" si="66"/>
        <v>0.984375</v>
      </c>
      <c r="N328" s="185">
        <v>9</v>
      </c>
      <c r="O328" s="283"/>
      <c r="P328" s="283"/>
      <c r="Q328" s="283"/>
      <c r="R328" s="185"/>
      <c r="S328" s="283"/>
      <c r="T328" s="179"/>
      <c r="U328" s="180"/>
      <c r="V328" s="181"/>
      <c r="W328" s="181"/>
      <c r="X328" s="173"/>
      <c r="Y328" s="182"/>
      <c r="Z328" s="182"/>
      <c r="AA328" s="182"/>
      <c r="AB328" s="182"/>
      <c r="AC328" s="192"/>
      <c r="AD328" s="192"/>
      <c r="AE328" s="182"/>
      <c r="AF328" s="182"/>
      <c r="AG328" s="186"/>
      <c r="AH328" s="174"/>
      <c r="AI328" s="380"/>
      <c r="AJ328" s="180"/>
      <c r="AK328" s="183"/>
      <c r="AL328" s="183"/>
      <c r="AM328" s="459"/>
      <c r="AN328" s="283"/>
      <c r="AO328" s="283"/>
      <c r="AP328" s="283"/>
      <c r="AQ328" s="185"/>
      <c r="AR328" s="283"/>
      <c r="AS328" s="180"/>
      <c r="AT328" s="183"/>
      <c r="AU328" s="177"/>
      <c r="AV328" s="180"/>
      <c r="AW328" s="180"/>
      <c r="AX328" s="298" t="s">
        <v>1659</v>
      </c>
      <c r="AY328" s="469"/>
      <c r="AZ328" s="469"/>
      <c r="BA328" s="187"/>
      <c r="BB328" s="187"/>
      <c r="BC328" s="187"/>
      <c r="BD328" s="187"/>
      <c r="BE328" s="187"/>
      <c r="BF328" s="187"/>
      <c r="BG328" s="187"/>
      <c r="BH328" s="187"/>
      <c r="BI328" s="187"/>
      <c r="BJ328" s="187"/>
      <c r="BK328" s="295"/>
      <c r="BL328" s="296"/>
      <c r="BM328" s="297"/>
      <c r="BN328" s="187"/>
      <c r="BO328" s="187"/>
      <c r="BP328" s="187"/>
      <c r="BQ328" s="187"/>
      <c r="BR328" s="187"/>
      <c r="BS328" s="187"/>
      <c r="BT328" s="189"/>
    </row>
    <row r="329" spans="1:72" s="188" customFormat="1" ht="60.75" customHeight="1">
      <c r="A329" s="176"/>
      <c r="B329" s="176" t="s">
        <v>1175</v>
      </c>
      <c r="C329" s="176" t="s">
        <v>194</v>
      </c>
      <c r="D329" s="396" t="s">
        <v>1660</v>
      </c>
      <c r="E329" s="191" t="s">
        <v>1661</v>
      </c>
      <c r="F329" s="552"/>
      <c r="G329" s="175">
        <v>812257014958</v>
      </c>
      <c r="H329" s="555"/>
      <c r="I329" s="185" t="s">
        <v>136</v>
      </c>
      <c r="J329" s="283">
        <v>28</v>
      </c>
      <c r="K329" s="283">
        <v>10</v>
      </c>
      <c r="L329" s="283">
        <v>10</v>
      </c>
      <c r="M329" s="283">
        <f t="shared" si="66"/>
        <v>1.6203703703703705</v>
      </c>
      <c r="N329" s="185">
        <v>16</v>
      </c>
      <c r="O329" s="283"/>
      <c r="P329" s="283"/>
      <c r="Q329" s="283"/>
      <c r="R329" s="185"/>
      <c r="S329" s="283"/>
      <c r="T329" s="179"/>
      <c r="U329" s="180"/>
      <c r="V329" s="181"/>
      <c r="W329" s="181"/>
      <c r="X329" s="173"/>
      <c r="Y329" s="182"/>
      <c r="Z329" s="182"/>
      <c r="AA329" s="182"/>
      <c r="AB329" s="182"/>
      <c r="AC329" s="192"/>
      <c r="AD329" s="192"/>
      <c r="AE329" s="182"/>
      <c r="AF329" s="182"/>
      <c r="AG329" s="186"/>
      <c r="AH329" s="174"/>
      <c r="AI329" s="380"/>
      <c r="AJ329" s="180"/>
      <c r="AK329" s="183"/>
      <c r="AL329" s="183"/>
      <c r="AM329" s="459"/>
      <c r="AN329" s="283"/>
      <c r="AO329" s="283"/>
      <c r="AP329" s="283"/>
      <c r="AQ329" s="185"/>
      <c r="AR329" s="283"/>
      <c r="AS329" s="180"/>
      <c r="AT329" s="183"/>
      <c r="AU329" s="177"/>
      <c r="AV329" s="180"/>
      <c r="AW329" s="180"/>
      <c r="AX329" s="298" t="s">
        <v>1662</v>
      </c>
      <c r="AY329" s="469"/>
      <c r="AZ329" s="469"/>
      <c r="BA329" s="187"/>
      <c r="BB329" s="187"/>
      <c r="BC329" s="187"/>
      <c r="BD329" s="187"/>
      <c r="BE329" s="187"/>
      <c r="BF329" s="187"/>
      <c r="BG329" s="187"/>
      <c r="BH329" s="187"/>
      <c r="BI329" s="187"/>
      <c r="BJ329" s="187"/>
      <c r="BK329" s="295"/>
      <c r="BL329" s="296"/>
      <c r="BM329" s="297"/>
      <c r="BN329" s="187"/>
      <c r="BO329" s="187"/>
      <c r="BP329" s="187"/>
      <c r="BQ329" s="187"/>
      <c r="BR329" s="187"/>
      <c r="BS329" s="187"/>
      <c r="BT329" s="189"/>
    </row>
    <row r="330" spans="1:72" s="188" customFormat="1" ht="60.75" customHeight="1">
      <c r="A330" s="176"/>
      <c r="B330" s="176" t="s">
        <v>1175</v>
      </c>
      <c r="C330" s="176" t="s">
        <v>194</v>
      </c>
      <c r="D330" s="396" t="s">
        <v>1663</v>
      </c>
      <c r="E330" s="191" t="s">
        <v>1664</v>
      </c>
      <c r="F330" s="552"/>
      <c r="G330" s="175">
        <v>812257014965</v>
      </c>
      <c r="H330" s="555"/>
      <c r="I330" s="185" t="s">
        <v>136</v>
      </c>
      <c r="J330" s="283">
        <v>38</v>
      </c>
      <c r="K330" s="283">
        <v>11</v>
      </c>
      <c r="L330" s="283">
        <v>10</v>
      </c>
      <c r="M330" s="283">
        <f t="shared" si="66"/>
        <v>2.4189814814814814</v>
      </c>
      <c r="N330" s="185">
        <v>23</v>
      </c>
      <c r="O330" s="283"/>
      <c r="P330" s="283"/>
      <c r="Q330" s="283"/>
      <c r="R330" s="185"/>
      <c r="S330" s="283"/>
      <c r="T330" s="179"/>
      <c r="U330" s="180" t="s">
        <v>197</v>
      </c>
      <c r="V330" s="181"/>
      <c r="W330" s="181"/>
      <c r="X330" s="173"/>
      <c r="Y330" s="182"/>
      <c r="Z330" s="182"/>
      <c r="AA330" s="182"/>
      <c r="AB330" s="182"/>
      <c r="AC330" s="192"/>
      <c r="AD330" s="192"/>
      <c r="AE330" s="182"/>
      <c r="AF330" s="182"/>
      <c r="AG330" s="186"/>
      <c r="AH330" s="174"/>
      <c r="AI330" s="380"/>
      <c r="AJ330" s="180"/>
      <c r="AK330" s="183"/>
      <c r="AL330" s="183"/>
      <c r="AM330" s="459"/>
      <c r="AN330" s="283"/>
      <c r="AO330" s="283"/>
      <c r="AP330" s="283"/>
      <c r="AQ330" s="185"/>
      <c r="AR330" s="283"/>
      <c r="AS330" s="180"/>
      <c r="AT330" s="183"/>
      <c r="AU330" s="177"/>
      <c r="AV330" s="180"/>
      <c r="AW330" s="180"/>
      <c r="AX330" s="298" t="s">
        <v>1665</v>
      </c>
      <c r="AY330" s="469"/>
      <c r="AZ330" s="469"/>
      <c r="BA330" s="187"/>
      <c r="BB330" s="187"/>
      <c r="BC330" s="187"/>
      <c r="BD330" s="187"/>
      <c r="BE330" s="187"/>
      <c r="BF330" s="187"/>
      <c r="BG330" s="187"/>
      <c r="BH330" s="187"/>
      <c r="BI330" s="187"/>
      <c r="BJ330" s="187"/>
      <c r="BK330" s="295"/>
      <c r="BL330" s="296"/>
      <c r="BM330" s="297"/>
      <c r="BN330" s="187"/>
      <c r="BO330" s="187"/>
      <c r="BP330" s="187"/>
      <c r="BQ330" s="187"/>
      <c r="BR330" s="187"/>
      <c r="BS330" s="187"/>
      <c r="BT330" s="189"/>
    </row>
    <row r="331" spans="1:72" s="188" customFormat="1" ht="60.75" customHeight="1">
      <c r="A331" s="176"/>
      <c r="B331" s="176" t="s">
        <v>1175</v>
      </c>
      <c r="C331" s="176" t="s">
        <v>194</v>
      </c>
      <c r="D331" s="396" t="s">
        <v>1666</v>
      </c>
      <c r="E331" s="191" t="s">
        <v>1667</v>
      </c>
      <c r="F331" s="552"/>
      <c r="G331" s="175">
        <v>812257017607</v>
      </c>
      <c r="H331" s="555"/>
      <c r="I331" s="185" t="s">
        <v>136</v>
      </c>
      <c r="J331" s="283">
        <v>20</v>
      </c>
      <c r="K331" s="283">
        <v>8</v>
      </c>
      <c r="L331" s="283">
        <v>8</v>
      </c>
      <c r="M331" s="283">
        <f t="shared" si="66"/>
        <v>0.7407407407407407</v>
      </c>
      <c r="N331" s="185">
        <v>13</v>
      </c>
      <c r="O331" s="283"/>
      <c r="P331" s="283"/>
      <c r="Q331" s="283"/>
      <c r="R331" s="185"/>
      <c r="S331" s="283"/>
      <c r="T331" s="179"/>
      <c r="U331" s="180" t="s">
        <v>197</v>
      </c>
      <c r="V331" s="181"/>
      <c r="W331" s="181"/>
      <c r="X331" s="173"/>
      <c r="Y331" s="182"/>
      <c r="Z331" s="182"/>
      <c r="AA331" s="182"/>
      <c r="AB331" s="182"/>
      <c r="AC331" s="192"/>
      <c r="AD331" s="192"/>
      <c r="AE331" s="182"/>
      <c r="AF331" s="182"/>
      <c r="AG331" s="186"/>
      <c r="AH331" s="174"/>
      <c r="AI331" s="380"/>
      <c r="AJ331" s="180"/>
      <c r="AK331" s="183"/>
      <c r="AL331" s="183"/>
      <c r="AM331" s="459"/>
      <c r="AN331" s="283"/>
      <c r="AO331" s="283"/>
      <c r="AP331" s="283"/>
      <c r="AQ331" s="185"/>
      <c r="AR331" s="283"/>
      <c r="AS331" s="180"/>
      <c r="AT331" s="183"/>
      <c r="AU331" s="177"/>
      <c r="AV331" s="180"/>
      <c r="AW331" s="180"/>
      <c r="AX331" s="298" t="s">
        <v>1668</v>
      </c>
      <c r="AY331" s="469"/>
      <c r="AZ331" s="469"/>
      <c r="BA331" s="187"/>
      <c r="BB331" s="187"/>
      <c r="BC331" s="187"/>
      <c r="BD331" s="187"/>
      <c r="BE331" s="187"/>
      <c r="BF331" s="187"/>
      <c r="BG331" s="187"/>
      <c r="BH331" s="187"/>
      <c r="BI331" s="187"/>
      <c r="BJ331" s="187"/>
      <c r="BK331" s="295"/>
      <c r="BL331" s="296"/>
      <c r="BM331" s="297"/>
      <c r="BN331" s="187"/>
      <c r="BO331" s="187"/>
      <c r="BP331" s="187"/>
      <c r="BQ331" s="187"/>
      <c r="BR331" s="187"/>
      <c r="BS331" s="187"/>
      <c r="BT331" s="189"/>
    </row>
    <row r="332" spans="1:72" s="188" customFormat="1" ht="60.75" customHeight="1">
      <c r="A332" s="176"/>
      <c r="B332" s="176" t="s">
        <v>1175</v>
      </c>
      <c r="C332" s="176" t="s">
        <v>194</v>
      </c>
      <c r="D332" s="396" t="s">
        <v>1669</v>
      </c>
      <c r="E332" s="191" t="s">
        <v>1670</v>
      </c>
      <c r="F332" s="552"/>
      <c r="G332" s="175">
        <v>812257017614</v>
      </c>
      <c r="H332" s="555"/>
      <c r="I332" s="185" t="s">
        <v>136</v>
      </c>
      <c r="J332" s="283">
        <v>28</v>
      </c>
      <c r="K332" s="283">
        <v>10</v>
      </c>
      <c r="L332" s="283">
        <v>10</v>
      </c>
      <c r="M332" s="283">
        <f t="shared" si="66"/>
        <v>1.6203703703703705</v>
      </c>
      <c r="N332" s="185">
        <v>16</v>
      </c>
      <c r="O332" s="283"/>
      <c r="P332" s="283"/>
      <c r="Q332" s="283"/>
      <c r="R332" s="185"/>
      <c r="S332" s="283"/>
      <c r="T332" s="179"/>
      <c r="U332" s="180" t="s">
        <v>197</v>
      </c>
      <c r="V332" s="181"/>
      <c r="W332" s="181"/>
      <c r="X332" s="173"/>
      <c r="Y332" s="182"/>
      <c r="Z332" s="182"/>
      <c r="AA332" s="182"/>
      <c r="AB332" s="182"/>
      <c r="AC332" s="192"/>
      <c r="AD332" s="192"/>
      <c r="AE332" s="182"/>
      <c r="AF332" s="182"/>
      <c r="AG332" s="186"/>
      <c r="AH332" s="174"/>
      <c r="AI332" s="380"/>
      <c r="AJ332" s="180"/>
      <c r="AK332" s="183"/>
      <c r="AL332" s="183"/>
      <c r="AM332" s="459"/>
      <c r="AN332" s="283"/>
      <c r="AO332" s="283"/>
      <c r="AP332" s="283"/>
      <c r="AQ332" s="185"/>
      <c r="AR332" s="283"/>
      <c r="AS332" s="180"/>
      <c r="AT332" s="183"/>
      <c r="AU332" s="177"/>
      <c r="AV332" s="180"/>
      <c r="AW332" s="180"/>
      <c r="AX332" s="298" t="s">
        <v>1671</v>
      </c>
      <c r="AY332" s="469"/>
      <c r="AZ332" s="469"/>
      <c r="BA332" s="187"/>
      <c r="BB332" s="187"/>
      <c r="BC332" s="187"/>
      <c r="BD332" s="187"/>
      <c r="BE332" s="187"/>
      <c r="BF332" s="187"/>
      <c r="BG332" s="187"/>
      <c r="BH332" s="187"/>
      <c r="BI332" s="187"/>
      <c r="BJ332" s="187"/>
      <c r="BK332" s="295"/>
      <c r="BL332" s="296"/>
      <c r="BM332" s="297"/>
      <c r="BN332" s="187"/>
      <c r="BO332" s="187"/>
      <c r="BP332" s="187"/>
      <c r="BQ332" s="187"/>
      <c r="BR332" s="187"/>
      <c r="BS332" s="187"/>
      <c r="BT332" s="189"/>
    </row>
    <row r="333" spans="1:72" s="188" customFormat="1" ht="60.75" customHeight="1">
      <c r="A333" s="176"/>
      <c r="B333" s="176" t="s">
        <v>1175</v>
      </c>
      <c r="C333" s="176" t="s">
        <v>194</v>
      </c>
      <c r="D333" s="396" t="s">
        <v>1672</v>
      </c>
      <c r="E333" s="191" t="s">
        <v>1673</v>
      </c>
      <c r="F333" s="552"/>
      <c r="G333" s="175">
        <v>812257017621</v>
      </c>
      <c r="H333" s="555"/>
      <c r="I333" s="185" t="s">
        <v>136</v>
      </c>
      <c r="J333" s="283">
        <v>38</v>
      </c>
      <c r="K333" s="283">
        <v>12</v>
      </c>
      <c r="L333" s="283">
        <v>11</v>
      </c>
      <c r="M333" s="283">
        <f t="shared" si="66"/>
        <v>2.9027777777777777</v>
      </c>
      <c r="N333" s="185">
        <v>25</v>
      </c>
      <c r="O333" s="283"/>
      <c r="P333" s="283"/>
      <c r="Q333" s="283"/>
      <c r="R333" s="185"/>
      <c r="S333" s="283"/>
      <c r="T333" s="179"/>
      <c r="U333" s="180" t="s">
        <v>197</v>
      </c>
      <c r="V333" s="181"/>
      <c r="W333" s="181"/>
      <c r="X333" s="173"/>
      <c r="Y333" s="182"/>
      <c r="Z333" s="182"/>
      <c r="AA333" s="182"/>
      <c r="AB333" s="182"/>
      <c r="AC333" s="192"/>
      <c r="AD333" s="192"/>
      <c r="AE333" s="182"/>
      <c r="AF333" s="182"/>
      <c r="AG333" s="186"/>
      <c r="AH333" s="174"/>
      <c r="AI333" s="380"/>
      <c r="AJ333" s="180"/>
      <c r="AK333" s="183"/>
      <c r="AL333" s="183"/>
      <c r="AM333" s="459"/>
      <c r="AN333" s="283"/>
      <c r="AO333" s="283"/>
      <c r="AP333" s="283"/>
      <c r="AQ333" s="185"/>
      <c r="AR333" s="283"/>
      <c r="AS333" s="180"/>
      <c r="AT333" s="183"/>
      <c r="AU333" s="177"/>
      <c r="AV333" s="180"/>
      <c r="AW333" s="180"/>
      <c r="AX333" s="298" t="s">
        <v>1674</v>
      </c>
      <c r="AY333" s="469"/>
      <c r="AZ333" s="469"/>
      <c r="BA333" s="187"/>
      <c r="BB333" s="187"/>
      <c r="BC333" s="187"/>
      <c r="BD333" s="187"/>
      <c r="BE333" s="187"/>
      <c r="BF333" s="187"/>
      <c r="BG333" s="187"/>
      <c r="BH333" s="187"/>
      <c r="BI333" s="187"/>
      <c r="BJ333" s="187"/>
      <c r="BK333" s="295"/>
      <c r="BL333" s="296"/>
      <c r="BM333" s="297"/>
      <c r="BN333" s="187"/>
      <c r="BO333" s="187"/>
      <c r="BP333" s="187"/>
      <c r="BQ333" s="187"/>
      <c r="BR333" s="187"/>
      <c r="BS333" s="187"/>
      <c r="BT333" s="189"/>
    </row>
    <row r="334" spans="1:72" s="188" customFormat="1" ht="60.75" customHeight="1">
      <c r="A334" s="176"/>
      <c r="B334" s="176" t="s">
        <v>1175</v>
      </c>
      <c r="C334" s="176" t="s">
        <v>194</v>
      </c>
      <c r="D334" s="396" t="s">
        <v>1675</v>
      </c>
      <c r="E334" s="191" t="s">
        <v>1676</v>
      </c>
      <c r="F334" s="552"/>
      <c r="G334" s="175">
        <v>812257018420</v>
      </c>
      <c r="H334" s="555"/>
      <c r="I334" s="185" t="s">
        <v>136</v>
      </c>
      <c r="J334" s="283">
        <v>28</v>
      </c>
      <c r="K334" s="283">
        <v>10</v>
      </c>
      <c r="L334" s="283">
        <v>10</v>
      </c>
      <c r="M334" s="283">
        <f t="shared" si="66"/>
        <v>1.6203703703703705</v>
      </c>
      <c r="N334" s="185">
        <v>14</v>
      </c>
      <c r="O334" s="283"/>
      <c r="P334" s="283"/>
      <c r="Q334" s="283"/>
      <c r="R334" s="185"/>
      <c r="S334" s="283"/>
      <c r="T334" s="179"/>
      <c r="U334" s="180" t="s">
        <v>197</v>
      </c>
      <c r="V334" s="181"/>
      <c r="W334" s="181"/>
      <c r="X334" s="173"/>
      <c r="Y334" s="182"/>
      <c r="Z334" s="182"/>
      <c r="AA334" s="182"/>
      <c r="AB334" s="182"/>
      <c r="AC334" s="192"/>
      <c r="AD334" s="192"/>
      <c r="AE334" s="182"/>
      <c r="AF334" s="182"/>
      <c r="AG334" s="186"/>
      <c r="AH334" s="174"/>
      <c r="AI334" s="380"/>
      <c r="AJ334" s="180"/>
      <c r="AK334" s="183"/>
      <c r="AL334" s="183"/>
      <c r="AM334" s="459"/>
      <c r="AN334" s="283"/>
      <c r="AO334" s="283"/>
      <c r="AP334" s="283"/>
      <c r="AQ334" s="185"/>
      <c r="AR334" s="283"/>
      <c r="AS334" s="180"/>
      <c r="AT334" s="183"/>
      <c r="AU334" s="177"/>
      <c r="AV334" s="180"/>
      <c r="AW334" s="180"/>
      <c r="AX334" s="298" t="s">
        <v>1677</v>
      </c>
      <c r="AY334" s="469"/>
      <c r="AZ334" s="469"/>
      <c r="BA334" s="187"/>
      <c r="BB334" s="187"/>
      <c r="BC334" s="187"/>
      <c r="BD334" s="187"/>
      <c r="BE334" s="187"/>
      <c r="BF334" s="187"/>
      <c r="BG334" s="187"/>
      <c r="BH334" s="187"/>
      <c r="BI334" s="187"/>
      <c r="BJ334" s="187"/>
      <c r="BK334" s="295"/>
      <c r="BL334" s="296"/>
      <c r="BM334" s="297"/>
      <c r="BN334" s="187"/>
      <c r="BO334" s="187"/>
      <c r="BP334" s="187"/>
      <c r="BQ334" s="187"/>
      <c r="BR334" s="187"/>
      <c r="BS334" s="187"/>
      <c r="BT334" s="189"/>
    </row>
    <row r="335" spans="1:72" s="188" customFormat="1" ht="60.75" customHeight="1">
      <c r="A335" s="176"/>
      <c r="B335" s="176" t="s">
        <v>1175</v>
      </c>
      <c r="C335" s="176" t="s">
        <v>194</v>
      </c>
      <c r="D335" s="396" t="s">
        <v>1678</v>
      </c>
      <c r="E335" s="191" t="s">
        <v>1679</v>
      </c>
      <c r="F335" s="552"/>
      <c r="G335" s="175">
        <v>812257017812</v>
      </c>
      <c r="H335" s="555"/>
      <c r="I335" s="185" t="s">
        <v>136</v>
      </c>
      <c r="J335" s="283">
        <v>38</v>
      </c>
      <c r="K335" s="283">
        <v>11</v>
      </c>
      <c r="L335" s="283">
        <v>10</v>
      </c>
      <c r="M335" s="283">
        <f t="shared" si="66"/>
        <v>2.4189814814814814</v>
      </c>
      <c r="N335" s="185">
        <v>20</v>
      </c>
      <c r="O335" s="185"/>
      <c r="P335" s="185"/>
      <c r="Q335" s="185"/>
      <c r="R335" s="185"/>
      <c r="S335" s="185"/>
      <c r="T335" s="185"/>
      <c r="U335" s="185" t="s">
        <v>197</v>
      </c>
      <c r="V335" s="185"/>
      <c r="W335" s="185"/>
      <c r="X335" s="185"/>
      <c r="Y335" s="185"/>
      <c r="Z335" s="185"/>
      <c r="AA335" s="185"/>
      <c r="AB335" s="185"/>
      <c r="AC335" s="185"/>
      <c r="AD335" s="185"/>
      <c r="AE335" s="185"/>
      <c r="AF335" s="185"/>
      <c r="AG335" s="185"/>
      <c r="AH335" s="185"/>
      <c r="AI335" s="185" t="s">
        <v>136</v>
      </c>
      <c r="AJ335" s="185"/>
      <c r="AK335" s="185"/>
      <c r="AL335" s="185"/>
      <c r="AM335" s="185"/>
      <c r="AN335" s="185"/>
      <c r="AO335" s="185"/>
      <c r="AP335" s="185"/>
      <c r="AQ335" s="185"/>
      <c r="AR335" s="283"/>
      <c r="AS335" s="180"/>
      <c r="AT335" s="183"/>
      <c r="AU335" s="177"/>
      <c r="AV335" s="180"/>
      <c r="AW335" s="180"/>
      <c r="AX335" s="298" t="s">
        <v>1680</v>
      </c>
      <c r="AY335" s="469"/>
      <c r="AZ335" s="469"/>
      <c r="BA335" s="187"/>
      <c r="BB335" s="187"/>
      <c r="BC335" s="187"/>
      <c r="BD335" s="187"/>
      <c r="BE335" s="187"/>
      <c r="BF335" s="187"/>
      <c r="BG335" s="187"/>
      <c r="BH335" s="187"/>
      <c r="BI335" s="187"/>
      <c r="BJ335" s="187"/>
      <c r="BK335" s="295"/>
      <c r="BL335" s="296"/>
      <c r="BM335" s="297"/>
      <c r="BN335" s="187"/>
      <c r="BO335" s="187"/>
      <c r="BP335" s="187"/>
      <c r="BQ335" s="187"/>
      <c r="BR335" s="187"/>
      <c r="BS335" s="187"/>
      <c r="BT335" s="189"/>
    </row>
    <row r="336" spans="1:72" s="188" customFormat="1" ht="60.75" customHeight="1">
      <c r="A336" s="176"/>
      <c r="B336" s="176" t="s">
        <v>1175</v>
      </c>
      <c r="C336" s="176" t="s">
        <v>194</v>
      </c>
      <c r="D336" s="396" t="s">
        <v>1681</v>
      </c>
      <c r="E336" s="191" t="s">
        <v>1682</v>
      </c>
      <c r="F336" s="552"/>
      <c r="G336" s="175">
        <v>811803035102</v>
      </c>
      <c r="H336" s="555"/>
      <c r="I336" s="185" t="s">
        <v>136</v>
      </c>
      <c r="J336" s="185">
        <v>48</v>
      </c>
      <c r="K336" s="185">
        <v>20</v>
      </c>
      <c r="L336" s="185">
        <v>20</v>
      </c>
      <c r="M336" s="185">
        <f t="shared" si="66"/>
        <v>11.111111111111111</v>
      </c>
      <c r="N336" s="185">
        <v>80</v>
      </c>
      <c r="O336" s="185"/>
      <c r="P336" s="185"/>
      <c r="Q336" s="185"/>
      <c r="R336" s="185"/>
      <c r="S336" s="185"/>
      <c r="T336" s="185"/>
      <c r="U336" s="185" t="s">
        <v>197</v>
      </c>
      <c r="V336" s="185"/>
      <c r="W336" s="185"/>
      <c r="X336" s="185"/>
      <c r="Y336" s="185"/>
      <c r="Z336" s="185"/>
      <c r="AA336" s="185"/>
      <c r="AB336" s="185"/>
      <c r="AC336" s="185"/>
      <c r="AD336" s="185"/>
      <c r="AE336" s="185"/>
      <c r="AF336" s="185"/>
      <c r="AG336" s="185"/>
      <c r="AH336" s="185"/>
      <c r="AI336" s="185"/>
      <c r="AJ336" s="185"/>
      <c r="AK336" s="185"/>
      <c r="AL336" s="185"/>
      <c r="AM336" s="185"/>
      <c r="AN336" s="185"/>
      <c r="AO336" s="185"/>
      <c r="AP336" s="185"/>
      <c r="AQ336" s="185"/>
      <c r="AR336" s="185"/>
      <c r="AS336" s="180"/>
      <c r="AT336" s="183"/>
      <c r="AU336" s="177"/>
      <c r="AV336" s="180"/>
      <c r="AW336" s="180"/>
      <c r="AX336" s="298" t="s">
        <v>1683</v>
      </c>
      <c r="AY336" s="469"/>
      <c r="AZ336" s="469"/>
      <c r="BA336" s="187"/>
      <c r="BB336" s="187"/>
      <c r="BC336" s="187"/>
      <c r="BD336" s="187"/>
      <c r="BE336" s="187"/>
      <c r="BF336" s="187"/>
      <c r="BG336" s="187"/>
      <c r="BH336" s="187"/>
      <c r="BI336" s="187"/>
      <c r="BJ336" s="187"/>
      <c r="BK336" s="295"/>
      <c r="BL336" s="296"/>
      <c r="BM336" s="297"/>
      <c r="BN336" s="187"/>
      <c r="BO336" s="187"/>
      <c r="BP336" s="187"/>
      <c r="BQ336" s="187"/>
      <c r="BR336" s="187"/>
      <c r="BS336" s="187"/>
      <c r="BT336" s="189"/>
    </row>
    <row r="337" spans="1:72" s="188" customFormat="1" ht="60.75" customHeight="1">
      <c r="A337" s="176"/>
      <c r="B337" s="176" t="s">
        <v>1175</v>
      </c>
      <c r="C337" s="176" t="s">
        <v>194</v>
      </c>
      <c r="D337" s="396" t="s">
        <v>1684</v>
      </c>
      <c r="E337" s="191" t="s">
        <v>1685</v>
      </c>
      <c r="F337" s="552"/>
      <c r="G337" s="555"/>
      <c r="H337" s="555"/>
      <c r="I337" s="185" t="s">
        <v>136</v>
      </c>
      <c r="J337" s="283">
        <v>36</v>
      </c>
      <c r="K337" s="283">
        <v>20</v>
      </c>
      <c r="L337" s="283">
        <v>19</v>
      </c>
      <c r="M337" s="185">
        <f t="shared" si="66"/>
        <v>7.916666666666667</v>
      </c>
      <c r="N337" s="185">
        <v>68</v>
      </c>
      <c r="O337" s="283"/>
      <c r="P337" s="283"/>
      <c r="Q337" s="283"/>
      <c r="R337" s="185"/>
      <c r="S337" s="283"/>
      <c r="T337" s="179"/>
      <c r="U337" s="180" t="s">
        <v>197</v>
      </c>
      <c r="V337" s="181"/>
      <c r="W337" s="181"/>
      <c r="X337" s="173"/>
      <c r="Y337" s="182"/>
      <c r="Z337" s="182"/>
      <c r="AA337" s="182"/>
      <c r="AB337" s="182"/>
      <c r="AC337" s="192"/>
      <c r="AD337" s="192"/>
      <c r="AE337" s="182"/>
      <c r="AF337" s="182"/>
      <c r="AG337" s="186"/>
      <c r="AH337" s="174"/>
      <c r="AI337" s="380"/>
      <c r="AJ337" s="180"/>
      <c r="AK337" s="183"/>
      <c r="AL337" s="183"/>
      <c r="AM337" s="459"/>
      <c r="AN337" s="283"/>
      <c r="AO337" s="283"/>
      <c r="AP337" s="283"/>
      <c r="AQ337" s="185"/>
      <c r="AR337" s="283"/>
      <c r="AS337" s="180"/>
      <c r="AT337" s="183"/>
      <c r="AU337" s="177"/>
      <c r="AV337" s="180"/>
      <c r="AW337" s="180"/>
      <c r="AX337" s="298" t="s">
        <v>1686</v>
      </c>
      <c r="AY337" s="469"/>
      <c r="AZ337" s="469"/>
      <c r="BA337" s="187"/>
      <c r="BB337" s="187"/>
      <c r="BC337" s="187"/>
      <c r="BD337" s="187"/>
      <c r="BE337" s="187"/>
      <c r="BF337" s="187"/>
      <c r="BG337" s="187"/>
      <c r="BH337" s="187"/>
      <c r="BI337" s="187"/>
      <c r="BJ337" s="187"/>
      <c r="BK337" s="295"/>
      <c r="BL337" s="296"/>
      <c r="BM337" s="297"/>
      <c r="BN337" s="187"/>
      <c r="BO337" s="187"/>
      <c r="BP337" s="187"/>
      <c r="BQ337" s="187"/>
      <c r="BR337" s="187"/>
      <c r="BS337" s="187"/>
      <c r="BT337" s="189"/>
    </row>
    <row r="338" spans="1:72" s="188" customFormat="1" ht="60.75" customHeight="1">
      <c r="A338" s="176"/>
      <c r="B338" s="176" t="s">
        <v>1175</v>
      </c>
      <c r="C338" s="176" t="s">
        <v>194</v>
      </c>
      <c r="D338" s="396" t="s">
        <v>1687</v>
      </c>
      <c r="E338" s="191" t="s">
        <v>1688</v>
      </c>
      <c r="F338" s="552"/>
      <c r="G338" s="175">
        <v>812257015566</v>
      </c>
      <c r="H338" s="555"/>
      <c r="I338" s="185" t="s">
        <v>136</v>
      </c>
      <c r="J338" s="283">
        <v>36</v>
      </c>
      <c r="K338" s="283">
        <v>20</v>
      </c>
      <c r="L338" s="283">
        <v>19</v>
      </c>
      <c r="M338" s="185">
        <f t="shared" si="66"/>
        <v>7.916666666666667</v>
      </c>
      <c r="N338" s="185">
        <v>68</v>
      </c>
      <c r="O338" s="283"/>
      <c r="P338" s="283"/>
      <c r="Q338" s="283"/>
      <c r="R338" s="185"/>
      <c r="S338" s="283"/>
      <c r="T338" s="179"/>
      <c r="U338" s="180" t="s">
        <v>197</v>
      </c>
      <c r="V338" s="181"/>
      <c r="W338" s="181"/>
      <c r="X338" s="173"/>
      <c r="Y338" s="182"/>
      <c r="Z338" s="182"/>
      <c r="AA338" s="182"/>
      <c r="AB338" s="182"/>
      <c r="AC338" s="192"/>
      <c r="AD338" s="192"/>
      <c r="AE338" s="182"/>
      <c r="AF338" s="182"/>
      <c r="AG338" s="186"/>
      <c r="AH338" s="174"/>
      <c r="AI338" s="380"/>
      <c r="AJ338" s="180"/>
      <c r="AK338" s="183"/>
      <c r="AL338" s="183"/>
      <c r="AM338" s="459"/>
      <c r="AN338" s="283"/>
      <c r="AO338" s="283"/>
      <c r="AP338" s="283"/>
      <c r="AQ338" s="185"/>
      <c r="AR338" s="283"/>
      <c r="AS338" s="180"/>
      <c r="AT338" s="183"/>
      <c r="AU338" s="177"/>
      <c r="AV338" s="180"/>
      <c r="AW338" s="180"/>
      <c r="AX338" s="298" t="s">
        <v>1689</v>
      </c>
      <c r="AY338" s="469"/>
      <c r="AZ338" s="469"/>
      <c r="BA338" s="187"/>
      <c r="BB338" s="187"/>
      <c r="BC338" s="187"/>
      <c r="BD338" s="187"/>
      <c r="BE338" s="187"/>
      <c r="BF338" s="187"/>
      <c r="BG338" s="187"/>
      <c r="BH338" s="187"/>
      <c r="BI338" s="187"/>
      <c r="BJ338" s="187"/>
      <c r="BK338" s="295"/>
      <c r="BL338" s="296"/>
      <c r="BM338" s="297"/>
      <c r="BN338" s="187"/>
      <c r="BO338" s="187"/>
      <c r="BP338" s="187"/>
      <c r="BQ338" s="187"/>
      <c r="BR338" s="187"/>
      <c r="BS338" s="187"/>
      <c r="BT338" s="189"/>
    </row>
    <row r="339" spans="1:72" s="188" customFormat="1" ht="60.75" customHeight="1">
      <c r="A339" s="176"/>
      <c r="B339" s="176" t="s">
        <v>1175</v>
      </c>
      <c r="C339" s="176" t="s">
        <v>194</v>
      </c>
      <c r="D339" s="396" t="s">
        <v>1690</v>
      </c>
      <c r="E339" s="191" t="s">
        <v>1691</v>
      </c>
      <c r="F339" s="552"/>
      <c r="G339" s="175">
        <v>812257015573</v>
      </c>
      <c r="H339" s="555"/>
      <c r="I339" s="185" t="s">
        <v>136</v>
      </c>
      <c r="J339" s="283">
        <v>40</v>
      </c>
      <c r="K339" s="283">
        <v>22</v>
      </c>
      <c r="L339" s="283">
        <v>19</v>
      </c>
      <c r="M339" s="185">
        <f t="shared" si="66"/>
        <v>9.6759259259259256</v>
      </c>
      <c r="N339" s="185">
        <v>82</v>
      </c>
      <c r="O339" s="283"/>
      <c r="P339" s="283"/>
      <c r="Q339" s="283"/>
      <c r="R339" s="185"/>
      <c r="S339" s="283"/>
      <c r="T339" s="179"/>
      <c r="U339" s="180" t="s">
        <v>197</v>
      </c>
      <c r="V339" s="181"/>
      <c r="W339" s="181"/>
      <c r="X339" s="173"/>
      <c r="Y339" s="182"/>
      <c r="Z339" s="182"/>
      <c r="AA339" s="182"/>
      <c r="AB339" s="182"/>
      <c r="AC339" s="192"/>
      <c r="AD339" s="192"/>
      <c r="AE339" s="182"/>
      <c r="AF339" s="182"/>
      <c r="AG339" s="186"/>
      <c r="AH339" s="174"/>
      <c r="AI339" s="380"/>
      <c r="AJ339" s="180"/>
      <c r="AK339" s="183"/>
      <c r="AL339" s="183"/>
      <c r="AM339" s="459"/>
      <c r="AN339" s="283"/>
      <c r="AO339" s="283"/>
      <c r="AP339" s="283"/>
      <c r="AQ339" s="185"/>
      <c r="AR339" s="283"/>
      <c r="AS339" s="180"/>
      <c r="AT339" s="183"/>
      <c r="AU339" s="177"/>
      <c r="AV339" s="180"/>
      <c r="AW339" s="180"/>
      <c r="AX339" s="298" t="s">
        <v>1692</v>
      </c>
      <c r="AY339" s="469"/>
      <c r="AZ339" s="469"/>
      <c r="BA339" s="187"/>
      <c r="BB339" s="187"/>
      <c r="BC339" s="187"/>
      <c r="BD339" s="187"/>
      <c r="BE339" s="187"/>
      <c r="BF339" s="187"/>
      <c r="BG339" s="187"/>
      <c r="BH339" s="187"/>
      <c r="BI339" s="187"/>
      <c r="BJ339" s="187"/>
      <c r="BK339" s="295"/>
      <c r="BL339" s="296"/>
      <c r="BM339" s="297"/>
      <c r="BN339" s="187"/>
      <c r="BO339" s="187"/>
      <c r="BP339" s="187"/>
      <c r="BQ339" s="187"/>
      <c r="BR339" s="187"/>
      <c r="BS339" s="187"/>
      <c r="BT339" s="189"/>
    </row>
    <row r="340" spans="1:72" s="188" customFormat="1" ht="60.75" customHeight="1">
      <c r="A340" s="176"/>
      <c r="B340" s="176" t="s">
        <v>1175</v>
      </c>
      <c r="C340" s="176" t="s">
        <v>194</v>
      </c>
      <c r="D340" s="396" t="s">
        <v>1693</v>
      </c>
      <c r="E340" s="191" t="s">
        <v>1694</v>
      </c>
      <c r="F340" s="552"/>
      <c r="G340" s="175">
        <v>812257015580</v>
      </c>
      <c r="H340" s="555"/>
      <c r="I340" s="185" t="s">
        <v>136</v>
      </c>
      <c r="J340" s="283">
        <v>50</v>
      </c>
      <c r="K340" s="283">
        <v>26</v>
      </c>
      <c r="L340" s="283">
        <v>19</v>
      </c>
      <c r="M340" s="185">
        <f t="shared" si="66"/>
        <v>14.293981481481481</v>
      </c>
      <c r="N340" s="185">
        <v>109</v>
      </c>
      <c r="O340" s="283"/>
      <c r="P340" s="283"/>
      <c r="Q340" s="283"/>
      <c r="R340" s="185"/>
      <c r="S340" s="283"/>
      <c r="T340" s="179"/>
      <c r="U340" s="180" t="s">
        <v>197</v>
      </c>
      <c r="V340" s="181"/>
      <c r="W340" s="181"/>
      <c r="X340" s="173"/>
      <c r="Y340" s="182"/>
      <c r="Z340" s="182"/>
      <c r="AA340" s="182"/>
      <c r="AB340" s="182"/>
      <c r="AC340" s="192"/>
      <c r="AD340" s="192"/>
      <c r="AE340" s="182"/>
      <c r="AF340" s="182"/>
      <c r="AG340" s="186"/>
      <c r="AH340" s="174"/>
      <c r="AI340" s="380"/>
      <c r="AJ340" s="180"/>
      <c r="AK340" s="183"/>
      <c r="AL340" s="183"/>
      <c r="AM340" s="459"/>
      <c r="AN340" s="283"/>
      <c r="AO340" s="283"/>
      <c r="AP340" s="283"/>
      <c r="AQ340" s="185"/>
      <c r="AR340" s="283"/>
      <c r="AS340" s="180"/>
      <c r="AT340" s="183"/>
      <c r="AU340" s="177"/>
      <c r="AV340" s="180"/>
      <c r="AW340" s="180"/>
      <c r="AX340" s="298" t="s">
        <v>1695</v>
      </c>
      <c r="AY340" s="469"/>
      <c r="AZ340" s="469"/>
      <c r="BA340" s="187"/>
      <c r="BB340" s="187"/>
      <c r="BC340" s="187"/>
      <c r="BD340" s="187"/>
      <c r="BE340" s="187"/>
      <c r="BF340" s="187"/>
      <c r="BG340" s="187"/>
      <c r="BH340" s="187"/>
      <c r="BI340" s="187"/>
      <c r="BJ340" s="187"/>
      <c r="BK340" s="295"/>
      <c r="BL340" s="296"/>
      <c r="BM340" s="297"/>
      <c r="BN340" s="187"/>
      <c r="BO340" s="187"/>
      <c r="BP340" s="187"/>
      <c r="BQ340" s="187"/>
      <c r="BR340" s="187"/>
      <c r="BS340" s="187"/>
      <c r="BT340" s="189"/>
    </row>
    <row r="341" spans="1:72" s="188" customFormat="1" ht="60.75" customHeight="1">
      <c r="A341" s="176"/>
      <c r="B341" s="556"/>
      <c r="C341" s="556"/>
      <c r="D341" s="396" t="s">
        <v>1696</v>
      </c>
      <c r="E341" s="557"/>
      <c r="F341" s="552"/>
      <c r="G341" s="555"/>
      <c r="H341" s="555"/>
      <c r="I341" s="185" t="s">
        <v>136</v>
      </c>
      <c r="J341" s="283">
        <v>29</v>
      </c>
      <c r="K341" s="283">
        <v>16</v>
      </c>
      <c r="L341" s="283">
        <v>14</v>
      </c>
      <c r="M341" s="185">
        <f t="shared" si="66"/>
        <v>3.7592592592592591</v>
      </c>
      <c r="N341" s="185">
        <v>22</v>
      </c>
      <c r="O341" s="283"/>
      <c r="P341" s="283"/>
      <c r="Q341" s="283"/>
      <c r="R341" s="185"/>
      <c r="S341" s="283"/>
      <c r="T341" s="179"/>
      <c r="U341" s="180"/>
      <c r="V341" s="181"/>
      <c r="W341" s="181"/>
      <c r="X341" s="173"/>
      <c r="Y341" s="182"/>
      <c r="Z341" s="182"/>
      <c r="AA341" s="182"/>
      <c r="AB341" s="182"/>
      <c r="AC341" s="192"/>
      <c r="AD341" s="192"/>
      <c r="AE341" s="182"/>
      <c r="AF341" s="182"/>
      <c r="AG341" s="186"/>
      <c r="AH341" s="174"/>
      <c r="AI341" s="380"/>
      <c r="AJ341" s="180"/>
      <c r="AK341" s="183"/>
      <c r="AL341" s="183"/>
      <c r="AM341" s="459"/>
      <c r="AN341" s="283"/>
      <c r="AO341" s="283"/>
      <c r="AP341" s="283"/>
      <c r="AQ341" s="185"/>
      <c r="AR341" s="283"/>
      <c r="AS341" s="180"/>
      <c r="AT341" s="183"/>
      <c r="AU341" s="177"/>
      <c r="AV341" s="180"/>
      <c r="AW341" s="185" t="s">
        <v>1369</v>
      </c>
      <c r="AX341" s="185" t="s">
        <v>1369</v>
      </c>
      <c r="AY341" s="469"/>
      <c r="AZ341" s="469"/>
      <c r="BA341" s="187"/>
      <c r="BB341" s="187"/>
      <c r="BC341" s="187"/>
      <c r="BD341" s="187"/>
      <c r="BE341" s="187"/>
      <c r="BF341" s="187"/>
      <c r="BG341" s="187"/>
      <c r="BH341" s="187"/>
      <c r="BI341" s="187"/>
      <c r="BJ341" s="187"/>
      <c r="BK341" s="295"/>
      <c r="BL341" s="296"/>
      <c r="BM341" s="297"/>
      <c r="BN341" s="187"/>
      <c r="BO341" s="187"/>
      <c r="BP341" s="187"/>
      <c r="BQ341" s="187"/>
      <c r="BR341" s="187"/>
      <c r="BS341" s="187"/>
      <c r="BT341" s="189"/>
    </row>
    <row r="342" spans="1:72" s="188" customFormat="1" ht="60.75" customHeight="1">
      <c r="A342" s="176"/>
      <c r="B342" s="556"/>
      <c r="C342" s="556"/>
      <c r="D342" s="396" t="s">
        <v>1697</v>
      </c>
      <c r="E342" s="557"/>
      <c r="F342" s="552"/>
      <c r="G342" s="555"/>
      <c r="H342" s="555"/>
      <c r="I342" s="185" t="s">
        <v>136</v>
      </c>
      <c r="J342" s="283">
        <v>21</v>
      </c>
      <c r="K342" s="283">
        <v>17</v>
      </c>
      <c r="L342" s="283">
        <v>11</v>
      </c>
      <c r="M342" s="185">
        <f t="shared" si="66"/>
        <v>2.2725694444444446</v>
      </c>
      <c r="N342" s="185">
        <v>14</v>
      </c>
      <c r="O342" s="283"/>
      <c r="P342" s="283"/>
      <c r="Q342" s="283"/>
      <c r="R342" s="185"/>
      <c r="S342" s="283"/>
      <c r="T342" s="179"/>
      <c r="U342" s="180"/>
      <c r="V342" s="181"/>
      <c r="W342" s="181"/>
      <c r="X342" s="173"/>
      <c r="Y342" s="182"/>
      <c r="Z342" s="182"/>
      <c r="AA342" s="182"/>
      <c r="AB342" s="182"/>
      <c r="AC342" s="192"/>
      <c r="AD342" s="192"/>
      <c r="AE342" s="182"/>
      <c r="AF342" s="182"/>
      <c r="AG342" s="186"/>
      <c r="AH342" s="174"/>
      <c r="AI342" s="380"/>
      <c r="AJ342" s="180"/>
      <c r="AK342" s="183"/>
      <c r="AL342" s="183"/>
      <c r="AM342" s="459"/>
      <c r="AN342" s="283"/>
      <c r="AO342" s="283"/>
      <c r="AP342" s="283"/>
      <c r="AQ342" s="185"/>
      <c r="AR342" s="283"/>
      <c r="AS342" s="180"/>
      <c r="AT342" s="183"/>
      <c r="AU342" s="177"/>
      <c r="AV342" s="180"/>
      <c r="AW342" s="185" t="s">
        <v>1369</v>
      </c>
      <c r="AX342" s="185" t="s">
        <v>1369</v>
      </c>
      <c r="AY342" s="469"/>
      <c r="AZ342" s="469"/>
      <c r="BA342" s="187"/>
      <c r="BB342" s="187"/>
      <c r="BC342" s="187"/>
      <c r="BD342" s="187"/>
      <c r="BE342" s="187"/>
      <c r="BF342" s="187"/>
      <c r="BG342" s="187"/>
      <c r="BH342" s="187"/>
      <c r="BI342" s="187"/>
      <c r="BJ342" s="187"/>
      <c r="BK342" s="295"/>
      <c r="BL342" s="296"/>
      <c r="BM342" s="297"/>
      <c r="BN342" s="187"/>
      <c r="BO342" s="187"/>
      <c r="BP342" s="187"/>
      <c r="BQ342" s="187"/>
      <c r="BR342" s="187"/>
      <c r="BS342" s="187"/>
      <c r="BT342" s="189"/>
    </row>
    <row r="343" spans="1:72" s="188" customFormat="1" ht="60.75" customHeight="1">
      <c r="A343" s="176"/>
      <c r="B343" s="176" t="s">
        <v>1175</v>
      </c>
      <c r="C343" s="176" t="s">
        <v>1698</v>
      </c>
      <c r="D343" s="396" t="s">
        <v>1699</v>
      </c>
      <c r="E343" s="294" t="s">
        <v>1700</v>
      </c>
      <c r="F343" s="552"/>
      <c r="G343" s="175">
        <v>812257010622</v>
      </c>
      <c r="H343" s="555"/>
      <c r="I343" s="185" t="s">
        <v>136</v>
      </c>
      <c r="J343" s="283">
        <v>44</v>
      </c>
      <c r="K343" s="283">
        <v>12</v>
      </c>
      <c r="L343" s="283">
        <v>10</v>
      </c>
      <c r="M343" s="185">
        <f t="shared" si="66"/>
        <v>3.0555555555555554</v>
      </c>
      <c r="N343" s="185">
        <v>21</v>
      </c>
      <c r="O343" s="283"/>
      <c r="P343" s="283"/>
      <c r="Q343" s="283"/>
      <c r="R343" s="185"/>
      <c r="S343" s="283"/>
      <c r="T343" s="179"/>
      <c r="U343" s="180"/>
      <c r="V343" s="181"/>
      <c r="W343" s="181"/>
      <c r="X343" s="173"/>
      <c r="Y343" s="182"/>
      <c r="Z343" s="182"/>
      <c r="AA343" s="182"/>
      <c r="AB343" s="182"/>
      <c r="AC343" s="192"/>
      <c r="AD343" s="192"/>
      <c r="AE343" s="182"/>
      <c r="AF343" s="182"/>
      <c r="AG343" s="186"/>
      <c r="AH343" s="174"/>
      <c r="AI343" s="174"/>
      <c r="AJ343" s="180"/>
      <c r="AK343" s="183"/>
      <c r="AL343" s="183"/>
      <c r="AM343" s="459"/>
      <c r="AN343" s="283"/>
      <c r="AO343" s="283"/>
      <c r="AP343" s="283"/>
      <c r="AQ343" s="185"/>
      <c r="AR343" s="283"/>
      <c r="AS343" s="180"/>
      <c r="AT343" s="183"/>
      <c r="AU343" s="177"/>
      <c r="AV343" s="180"/>
      <c r="AW343" s="180"/>
      <c r="AX343" s="298" t="s">
        <v>1701</v>
      </c>
      <c r="AY343" s="469"/>
      <c r="AZ343" s="469"/>
      <c r="BA343" s="187"/>
      <c r="BB343" s="187"/>
      <c r="BC343" s="187"/>
      <c r="BD343" s="187"/>
      <c r="BE343" s="187"/>
      <c r="BF343" s="187"/>
      <c r="BG343" s="187"/>
      <c r="BH343" s="187"/>
      <c r="BI343" s="187"/>
      <c r="BJ343" s="187"/>
      <c r="BK343" s="295"/>
      <c r="BL343" s="296"/>
      <c r="BM343" s="297"/>
      <c r="BN343" s="187"/>
      <c r="BO343" s="187"/>
      <c r="BP343" s="187"/>
      <c r="BQ343" s="187"/>
      <c r="BR343" s="187"/>
      <c r="BS343" s="187"/>
      <c r="BT343" s="189"/>
    </row>
    <row r="344" spans="1:72" s="188" customFormat="1" ht="60.75" customHeight="1">
      <c r="A344" s="176"/>
      <c r="B344" s="556"/>
      <c r="C344" s="556"/>
      <c r="D344" s="396" t="s">
        <v>1702</v>
      </c>
      <c r="E344" s="557"/>
      <c r="F344" s="552"/>
      <c r="G344" s="555"/>
      <c r="H344" s="555"/>
      <c r="I344" s="185" t="s">
        <v>136</v>
      </c>
      <c r="J344" s="283">
        <v>30</v>
      </c>
      <c r="K344" s="283">
        <v>21</v>
      </c>
      <c r="L344" s="283">
        <v>8</v>
      </c>
      <c r="M344" s="185">
        <f t="shared" si="66"/>
        <v>2.9166666666666665</v>
      </c>
      <c r="N344" s="185">
        <v>25</v>
      </c>
      <c r="O344" s="283"/>
      <c r="P344" s="283"/>
      <c r="Q344" s="283"/>
      <c r="R344" s="185"/>
      <c r="S344" s="283"/>
      <c r="T344" s="179"/>
      <c r="U344" s="180"/>
      <c r="V344" s="181"/>
      <c r="W344" s="181"/>
      <c r="X344" s="173"/>
      <c r="Y344" s="182"/>
      <c r="Z344" s="182"/>
      <c r="AA344" s="182"/>
      <c r="AB344" s="182"/>
      <c r="AC344" s="192"/>
      <c r="AD344" s="192"/>
      <c r="AE344" s="182"/>
      <c r="AF344" s="182"/>
      <c r="AG344" s="186"/>
      <c r="AH344" s="174"/>
      <c r="AI344" s="174"/>
      <c r="AJ344" s="180"/>
      <c r="AK344" s="183"/>
      <c r="AL344" s="183"/>
      <c r="AM344" s="459"/>
      <c r="AN344" s="283"/>
      <c r="AO344" s="283"/>
      <c r="AP344" s="283"/>
      <c r="AQ344" s="185"/>
      <c r="AR344" s="283"/>
      <c r="AS344" s="180"/>
      <c r="AT344" s="183"/>
      <c r="AU344" s="177"/>
      <c r="AV344" s="180"/>
      <c r="AW344" s="185" t="s">
        <v>1369</v>
      </c>
      <c r="AX344" s="185" t="s">
        <v>1369</v>
      </c>
      <c r="AY344" s="469"/>
      <c r="AZ344" s="469"/>
      <c r="BA344" s="187"/>
      <c r="BB344" s="187"/>
      <c r="BC344" s="187"/>
      <c r="BD344" s="187"/>
      <c r="BE344" s="187"/>
      <c r="BF344" s="187"/>
      <c r="BG344" s="187"/>
      <c r="BH344" s="187"/>
      <c r="BI344" s="187"/>
      <c r="BJ344" s="187"/>
      <c r="BK344" s="295"/>
      <c r="BL344" s="296"/>
      <c r="BM344" s="297"/>
      <c r="BN344" s="187"/>
      <c r="BO344" s="187"/>
      <c r="BP344" s="187"/>
      <c r="BQ344" s="187"/>
      <c r="BR344" s="187"/>
      <c r="BS344" s="187"/>
      <c r="BT344" s="189"/>
    </row>
    <row r="345" spans="1:72" s="188" customFormat="1" ht="60.75" customHeight="1">
      <c r="A345" s="176"/>
      <c r="B345" s="176" t="s">
        <v>1175</v>
      </c>
      <c r="C345" s="176" t="s">
        <v>1703</v>
      </c>
      <c r="D345" s="396" t="s">
        <v>1704</v>
      </c>
      <c r="E345" s="294" t="s">
        <v>1705</v>
      </c>
      <c r="F345" s="552"/>
      <c r="G345" s="175">
        <v>811803031968</v>
      </c>
      <c r="H345" s="555"/>
      <c r="I345" s="185" t="s">
        <v>136</v>
      </c>
      <c r="J345" s="283">
        <v>30</v>
      </c>
      <c r="K345" s="283">
        <v>21</v>
      </c>
      <c r="L345" s="283">
        <v>8</v>
      </c>
      <c r="M345" s="185">
        <f t="shared" si="66"/>
        <v>2.9166666666666665</v>
      </c>
      <c r="N345" s="185">
        <v>25</v>
      </c>
      <c r="O345" s="283"/>
      <c r="P345" s="283"/>
      <c r="Q345" s="283"/>
      <c r="R345" s="185"/>
      <c r="S345" s="283"/>
      <c r="T345" s="179"/>
      <c r="U345" s="180" t="s">
        <v>197</v>
      </c>
      <c r="V345" s="181"/>
      <c r="W345" s="181"/>
      <c r="X345" s="173"/>
      <c r="Y345" s="182"/>
      <c r="Z345" s="182"/>
      <c r="AA345" s="182"/>
      <c r="AB345" s="182"/>
      <c r="AC345" s="192"/>
      <c r="AD345" s="192"/>
      <c r="AE345" s="182"/>
      <c r="AF345" s="182"/>
      <c r="AG345" s="186"/>
      <c r="AH345" s="174"/>
      <c r="AI345" s="174"/>
      <c r="AJ345" s="180"/>
      <c r="AK345" s="183"/>
      <c r="AL345" s="183"/>
      <c r="AM345" s="459"/>
      <c r="AN345" s="283"/>
      <c r="AO345" s="283"/>
      <c r="AP345" s="283"/>
      <c r="AQ345" s="185"/>
      <c r="AR345" s="283"/>
      <c r="AS345" s="180"/>
      <c r="AT345" s="183"/>
      <c r="AU345" s="177"/>
      <c r="AV345" s="180"/>
      <c r="AW345" s="180"/>
      <c r="AX345" s="298" t="s">
        <v>1706</v>
      </c>
      <c r="AY345" s="469"/>
      <c r="AZ345" s="469"/>
      <c r="BA345" s="187"/>
      <c r="BB345" s="187"/>
      <c r="BC345" s="187"/>
      <c r="BD345" s="187"/>
      <c r="BE345" s="187"/>
      <c r="BF345" s="187"/>
      <c r="BG345" s="187"/>
      <c r="BH345" s="187"/>
      <c r="BI345" s="187"/>
      <c r="BJ345" s="187"/>
      <c r="BK345" s="295"/>
      <c r="BL345" s="296"/>
      <c r="BM345" s="297"/>
      <c r="BN345" s="187"/>
      <c r="BO345" s="187"/>
      <c r="BP345" s="187"/>
      <c r="BQ345" s="187"/>
      <c r="BR345" s="187"/>
      <c r="BS345" s="187"/>
      <c r="BT345" s="189"/>
    </row>
    <row r="346" spans="1:72" s="188" customFormat="1" ht="60.75" customHeight="1">
      <c r="A346" s="176"/>
      <c r="B346" s="176" t="s">
        <v>1175</v>
      </c>
      <c r="C346" s="176" t="s">
        <v>1698</v>
      </c>
      <c r="D346" s="396" t="s">
        <v>1707</v>
      </c>
      <c r="E346" s="294" t="s">
        <v>1708</v>
      </c>
      <c r="F346" s="552"/>
      <c r="G346" s="175">
        <v>812257016792</v>
      </c>
      <c r="H346" s="555"/>
      <c r="I346" s="185" t="s">
        <v>136</v>
      </c>
      <c r="J346" s="283">
        <v>19</v>
      </c>
      <c r="K346" s="283">
        <v>19</v>
      </c>
      <c r="L346" s="283">
        <v>13</v>
      </c>
      <c r="M346" s="185">
        <f t="shared" si="66"/>
        <v>2.7158564814814814</v>
      </c>
      <c r="N346" s="185">
        <v>50</v>
      </c>
      <c r="O346" s="283"/>
      <c r="P346" s="283"/>
      <c r="Q346" s="283"/>
      <c r="R346" s="185"/>
      <c r="S346" s="283"/>
      <c r="T346" s="179"/>
      <c r="U346" s="180"/>
      <c r="V346" s="181"/>
      <c r="W346" s="181"/>
      <c r="X346" s="173"/>
      <c r="Y346" s="182"/>
      <c r="Z346" s="182"/>
      <c r="AA346" s="182"/>
      <c r="AB346" s="182"/>
      <c r="AC346" s="192"/>
      <c r="AD346" s="192"/>
      <c r="AE346" s="182"/>
      <c r="AF346" s="182"/>
      <c r="AG346" s="186"/>
      <c r="AH346" s="174"/>
      <c r="AI346" s="174"/>
      <c r="AJ346" s="180"/>
      <c r="AK346" s="183"/>
      <c r="AL346" s="183"/>
      <c r="AM346" s="459"/>
      <c r="AN346" s="283"/>
      <c r="AO346" s="283"/>
      <c r="AP346" s="283"/>
      <c r="AQ346" s="185"/>
      <c r="AR346" s="283"/>
      <c r="AS346" s="180"/>
      <c r="AT346" s="183"/>
      <c r="AU346" s="177"/>
      <c r="AV346" s="180"/>
      <c r="AW346" s="180"/>
      <c r="AX346" s="298" t="s">
        <v>1709</v>
      </c>
      <c r="AY346" s="469"/>
      <c r="AZ346" s="469"/>
      <c r="BA346" s="187"/>
      <c r="BB346" s="187"/>
      <c r="BC346" s="187"/>
      <c r="BD346" s="187"/>
      <c r="BE346" s="187"/>
      <c r="BF346" s="187"/>
      <c r="BG346" s="187"/>
      <c r="BH346" s="187"/>
      <c r="BI346" s="187"/>
      <c r="BJ346" s="187"/>
      <c r="BK346" s="295"/>
      <c r="BL346" s="296"/>
      <c r="BM346" s="297"/>
      <c r="BN346" s="187"/>
      <c r="BO346" s="187"/>
      <c r="BP346" s="187"/>
      <c r="BQ346" s="187"/>
      <c r="BR346" s="187"/>
      <c r="BS346" s="187"/>
      <c r="BT346" s="189"/>
    </row>
    <row r="347" spans="1:72" s="188" customFormat="1" ht="60.75" customHeight="1">
      <c r="A347" s="176"/>
      <c r="B347" s="176" t="s">
        <v>1175</v>
      </c>
      <c r="C347" s="176" t="s">
        <v>1698</v>
      </c>
      <c r="D347" s="396" t="s">
        <v>1707</v>
      </c>
      <c r="E347" s="294" t="s">
        <v>1710</v>
      </c>
      <c r="F347" s="552"/>
      <c r="G347" s="175">
        <v>812257016792</v>
      </c>
      <c r="H347" s="555"/>
      <c r="I347" s="185" t="s">
        <v>136</v>
      </c>
      <c r="J347" s="283">
        <v>41</v>
      </c>
      <c r="K347" s="283">
        <v>14</v>
      </c>
      <c r="L347" s="283">
        <v>14</v>
      </c>
      <c r="M347" s="185">
        <f t="shared" si="66"/>
        <v>4.6504629629629628</v>
      </c>
      <c r="N347" s="185">
        <v>39</v>
      </c>
      <c r="O347" s="283"/>
      <c r="P347" s="283"/>
      <c r="Q347" s="283"/>
      <c r="R347" s="185"/>
      <c r="S347" s="283"/>
      <c r="T347" s="179"/>
      <c r="U347" s="180"/>
      <c r="V347" s="181"/>
      <c r="W347" s="181"/>
      <c r="X347" s="173"/>
      <c r="Y347" s="182"/>
      <c r="Z347" s="182"/>
      <c r="AA347" s="182"/>
      <c r="AB347" s="182"/>
      <c r="AC347" s="192"/>
      <c r="AD347" s="192"/>
      <c r="AE347" s="182"/>
      <c r="AF347" s="182"/>
      <c r="AG347" s="186"/>
      <c r="AH347" s="174"/>
      <c r="AI347" s="174"/>
      <c r="AJ347" s="180"/>
      <c r="AK347" s="183"/>
      <c r="AL347" s="183"/>
      <c r="AM347" s="459"/>
      <c r="AN347" s="283"/>
      <c r="AO347" s="283"/>
      <c r="AP347" s="283"/>
      <c r="AQ347" s="185"/>
      <c r="AR347" s="283"/>
      <c r="AS347" s="180"/>
      <c r="AT347" s="183"/>
      <c r="AU347" s="177"/>
      <c r="AV347" s="180"/>
      <c r="AW347" s="180"/>
      <c r="AX347" s="298" t="s">
        <v>1709</v>
      </c>
      <c r="AY347" s="469"/>
      <c r="AZ347" s="469"/>
      <c r="BA347" s="187"/>
      <c r="BB347" s="187"/>
      <c r="BC347" s="187"/>
      <c r="BD347" s="187"/>
      <c r="BE347" s="187"/>
      <c r="BF347" s="187"/>
      <c r="BG347" s="187"/>
      <c r="BH347" s="187"/>
      <c r="BI347" s="187"/>
      <c r="BJ347" s="187"/>
      <c r="BK347" s="295"/>
      <c r="BL347" s="296"/>
      <c r="BM347" s="297"/>
      <c r="BN347" s="187"/>
      <c r="BO347" s="187"/>
      <c r="BP347" s="187"/>
      <c r="BQ347" s="187"/>
      <c r="BR347" s="187"/>
      <c r="BS347" s="187"/>
      <c r="BT347" s="189"/>
    </row>
    <row r="348" spans="1:72" s="188" customFormat="1" ht="60.75" customHeight="1">
      <c r="A348" s="176"/>
      <c r="B348" s="176" t="s">
        <v>1175</v>
      </c>
      <c r="C348" s="176" t="s">
        <v>1698</v>
      </c>
      <c r="D348" s="396" t="s">
        <v>1707</v>
      </c>
      <c r="E348" s="294" t="s">
        <v>1711</v>
      </c>
      <c r="F348" s="552"/>
      <c r="G348" s="175">
        <v>812257016792</v>
      </c>
      <c r="H348" s="555"/>
      <c r="I348" s="185" t="s">
        <v>136</v>
      </c>
      <c r="J348" s="283">
        <v>10</v>
      </c>
      <c r="K348" s="283">
        <v>10</v>
      </c>
      <c r="L348" s="283">
        <v>5</v>
      </c>
      <c r="M348" s="185">
        <f t="shared" si="66"/>
        <v>0.28935185185185186</v>
      </c>
      <c r="N348" s="185">
        <v>21</v>
      </c>
      <c r="O348" s="283"/>
      <c r="P348" s="283"/>
      <c r="Q348" s="283"/>
      <c r="R348" s="185"/>
      <c r="S348" s="283"/>
      <c r="T348" s="179"/>
      <c r="U348" s="180"/>
      <c r="V348" s="181"/>
      <c r="W348" s="181"/>
      <c r="X348" s="173"/>
      <c r="Y348" s="182"/>
      <c r="Z348" s="182"/>
      <c r="AA348" s="182"/>
      <c r="AB348" s="182"/>
      <c r="AC348" s="192"/>
      <c r="AD348" s="192"/>
      <c r="AE348" s="182"/>
      <c r="AF348" s="182"/>
      <c r="AG348" s="186"/>
      <c r="AH348" s="174"/>
      <c r="AI348" s="174"/>
      <c r="AJ348" s="180"/>
      <c r="AK348" s="183"/>
      <c r="AL348" s="183"/>
      <c r="AM348" s="459"/>
      <c r="AN348" s="283"/>
      <c r="AO348" s="283"/>
      <c r="AP348" s="283"/>
      <c r="AQ348" s="185"/>
      <c r="AR348" s="283"/>
      <c r="AS348" s="180"/>
      <c r="AT348" s="183"/>
      <c r="AU348" s="177"/>
      <c r="AV348" s="180"/>
      <c r="AW348" s="180"/>
      <c r="AX348" s="298" t="s">
        <v>1709</v>
      </c>
      <c r="AY348" s="469"/>
      <c r="AZ348" s="469"/>
      <c r="BA348" s="187"/>
      <c r="BB348" s="187"/>
      <c r="BC348" s="187"/>
      <c r="BD348" s="187"/>
      <c r="BE348" s="187"/>
      <c r="BF348" s="187"/>
      <c r="BG348" s="187"/>
      <c r="BH348" s="187"/>
      <c r="BI348" s="187"/>
      <c r="BJ348" s="187"/>
      <c r="BK348" s="295"/>
      <c r="BL348" s="296"/>
      <c r="BM348" s="297"/>
      <c r="BN348" s="187"/>
      <c r="BO348" s="187"/>
      <c r="BP348" s="187"/>
      <c r="BQ348" s="187"/>
      <c r="BR348" s="187"/>
      <c r="BS348" s="187"/>
      <c r="BT348" s="189"/>
    </row>
    <row r="349" spans="1:72" s="188" customFormat="1" ht="60.75" customHeight="1">
      <c r="A349" s="176"/>
      <c r="B349" s="176" t="s">
        <v>1175</v>
      </c>
      <c r="C349" s="176" t="s">
        <v>1712</v>
      </c>
      <c r="D349" s="396" t="s">
        <v>1713</v>
      </c>
      <c r="E349" s="294" t="s">
        <v>1714</v>
      </c>
      <c r="F349" s="552"/>
      <c r="G349" s="175">
        <v>812257016570</v>
      </c>
      <c r="H349" s="555"/>
      <c r="I349" s="185" t="s">
        <v>136</v>
      </c>
      <c r="J349" s="283">
        <v>45</v>
      </c>
      <c r="K349" s="283">
        <v>13</v>
      </c>
      <c r="L349" s="283">
        <v>6</v>
      </c>
      <c r="M349" s="185">
        <f t="shared" si="66"/>
        <v>2.03125</v>
      </c>
      <c r="N349" s="185">
        <v>11</v>
      </c>
      <c r="O349" s="283"/>
      <c r="P349" s="283"/>
      <c r="Q349" s="283"/>
      <c r="R349" s="185"/>
      <c r="S349" s="283"/>
      <c r="T349" s="179"/>
      <c r="U349" s="180"/>
      <c r="V349" s="181"/>
      <c r="W349" s="181"/>
      <c r="X349" s="173"/>
      <c r="Y349" s="182"/>
      <c r="Z349" s="182"/>
      <c r="AA349" s="182"/>
      <c r="AB349" s="182"/>
      <c r="AC349" s="192"/>
      <c r="AD349" s="192"/>
      <c r="AE349" s="182"/>
      <c r="AF349" s="182"/>
      <c r="AG349" s="186"/>
      <c r="AH349" s="174"/>
      <c r="AI349" s="174"/>
      <c r="AJ349" s="180"/>
      <c r="AK349" s="183"/>
      <c r="AL349" s="183"/>
      <c r="AM349" s="459"/>
      <c r="AN349" s="283"/>
      <c r="AO349" s="283"/>
      <c r="AP349" s="283"/>
      <c r="AQ349" s="185"/>
      <c r="AR349" s="283"/>
      <c r="AS349" s="180"/>
      <c r="AT349" s="183"/>
      <c r="AU349" s="177"/>
      <c r="AV349" s="180"/>
      <c r="AW349" s="180"/>
      <c r="AX349" s="298" t="s">
        <v>1715</v>
      </c>
      <c r="AY349" s="469"/>
      <c r="AZ349" s="469"/>
      <c r="BA349" s="187"/>
      <c r="BB349" s="187"/>
      <c r="BC349" s="187"/>
      <c r="BD349" s="187"/>
      <c r="BE349" s="187"/>
      <c r="BF349" s="187"/>
      <c r="BG349" s="187"/>
      <c r="BH349" s="187"/>
      <c r="BI349" s="187"/>
      <c r="BJ349" s="187"/>
      <c r="BK349" s="295"/>
      <c r="BL349" s="296"/>
      <c r="BM349" s="297"/>
      <c r="BN349" s="187"/>
      <c r="BO349" s="187"/>
      <c r="BP349" s="187"/>
      <c r="BQ349" s="187"/>
      <c r="BR349" s="187"/>
      <c r="BS349" s="187"/>
      <c r="BT349" s="189"/>
    </row>
    <row r="350" spans="1:72" s="188" customFormat="1" ht="60.75" customHeight="1">
      <c r="A350" s="176"/>
      <c r="B350" s="176" t="s">
        <v>1175</v>
      </c>
      <c r="C350" s="176" t="s">
        <v>1504</v>
      </c>
      <c r="D350" s="396" t="s">
        <v>1716</v>
      </c>
      <c r="E350" s="294" t="s">
        <v>1717</v>
      </c>
      <c r="F350" s="552"/>
      <c r="G350" s="175">
        <v>811803033139</v>
      </c>
      <c r="H350" s="555"/>
      <c r="I350" s="185" t="s">
        <v>136</v>
      </c>
      <c r="J350" s="283">
        <v>28</v>
      </c>
      <c r="K350" s="283">
        <v>27</v>
      </c>
      <c r="L350" s="283">
        <v>6</v>
      </c>
      <c r="M350" s="185">
        <f t="shared" si="66"/>
        <v>2.625</v>
      </c>
      <c r="N350" s="185">
        <v>21</v>
      </c>
      <c r="O350" s="283"/>
      <c r="P350" s="283"/>
      <c r="Q350" s="283"/>
      <c r="R350" s="185"/>
      <c r="S350" s="283"/>
      <c r="T350" s="179"/>
      <c r="U350" s="180"/>
      <c r="V350" s="181"/>
      <c r="W350" s="181"/>
      <c r="X350" s="173"/>
      <c r="Y350" s="182"/>
      <c r="Z350" s="182"/>
      <c r="AA350" s="182"/>
      <c r="AB350" s="182"/>
      <c r="AC350" s="192"/>
      <c r="AD350" s="192"/>
      <c r="AE350" s="182"/>
      <c r="AF350" s="182"/>
      <c r="AG350" s="186"/>
      <c r="AH350" s="174"/>
      <c r="AI350" s="174"/>
      <c r="AJ350" s="180"/>
      <c r="AK350" s="183"/>
      <c r="AL350" s="183"/>
      <c r="AM350" s="459"/>
      <c r="AN350" s="283"/>
      <c r="AO350" s="283"/>
      <c r="AP350" s="283"/>
      <c r="AQ350" s="185"/>
      <c r="AR350" s="283"/>
      <c r="AS350" s="180"/>
      <c r="AT350" s="183"/>
      <c r="AU350" s="177"/>
      <c r="AV350" s="180"/>
      <c r="AW350" s="180"/>
      <c r="AX350" s="298" t="s">
        <v>1718</v>
      </c>
      <c r="AY350" s="469"/>
      <c r="AZ350" s="469"/>
      <c r="BA350" s="187"/>
      <c r="BB350" s="187"/>
      <c r="BC350" s="187"/>
      <c r="BD350" s="187"/>
      <c r="BE350" s="187"/>
      <c r="BF350" s="187"/>
      <c r="BG350" s="187"/>
      <c r="BH350" s="187"/>
      <c r="BI350" s="187"/>
      <c r="BJ350" s="187"/>
      <c r="BK350" s="295"/>
      <c r="BL350" s="296"/>
      <c r="BM350" s="297"/>
      <c r="BN350" s="187"/>
      <c r="BO350" s="187"/>
      <c r="BP350" s="187"/>
      <c r="BQ350" s="187"/>
      <c r="BR350" s="187"/>
      <c r="BS350" s="187"/>
      <c r="BT350" s="189"/>
    </row>
    <row r="351" spans="1:72" s="188" customFormat="1" ht="60.75" customHeight="1">
      <c r="A351" s="176"/>
      <c r="B351" s="176" t="s">
        <v>1175</v>
      </c>
      <c r="C351" s="176" t="s">
        <v>194</v>
      </c>
      <c r="D351" s="396" t="s">
        <v>1719</v>
      </c>
      <c r="E351" s="294" t="s">
        <v>1720</v>
      </c>
      <c r="F351" s="552"/>
      <c r="G351" s="555"/>
      <c r="H351" s="555"/>
      <c r="I351" s="185" t="s">
        <v>136</v>
      </c>
      <c r="J351" s="283">
        <v>30</v>
      </c>
      <c r="K351" s="283">
        <v>15</v>
      </c>
      <c r="L351" s="283">
        <v>7</v>
      </c>
      <c r="M351" s="185">
        <f t="shared" si="66"/>
        <v>1.8229166666666667</v>
      </c>
      <c r="N351" s="185">
        <v>23</v>
      </c>
      <c r="O351" s="283"/>
      <c r="P351" s="283"/>
      <c r="Q351" s="283"/>
      <c r="R351" s="185"/>
      <c r="S351" s="283"/>
      <c r="T351" s="179"/>
      <c r="U351" s="180"/>
      <c r="V351" s="181"/>
      <c r="W351" s="181"/>
      <c r="X351" s="173"/>
      <c r="Y351" s="182"/>
      <c r="Z351" s="182"/>
      <c r="AA351" s="182"/>
      <c r="AB351" s="182"/>
      <c r="AC351" s="192"/>
      <c r="AD351" s="192"/>
      <c r="AE351" s="182"/>
      <c r="AF351" s="182"/>
      <c r="AG351" s="186"/>
      <c r="AH351" s="174"/>
      <c r="AI351" s="174"/>
      <c r="AJ351" s="180"/>
      <c r="AK351" s="183"/>
      <c r="AL351" s="183"/>
      <c r="AM351" s="459"/>
      <c r="AN351" s="283"/>
      <c r="AO351" s="283"/>
      <c r="AP351" s="283"/>
      <c r="AQ351" s="185"/>
      <c r="AR351" s="283"/>
      <c r="AS351" s="180"/>
      <c r="AT351" s="183"/>
      <c r="AU351" s="177"/>
      <c r="AV351" s="180"/>
      <c r="AW351" s="180"/>
      <c r="AX351" s="298" t="s">
        <v>1721</v>
      </c>
      <c r="AY351" s="469"/>
      <c r="AZ351" s="469"/>
      <c r="BA351" s="187"/>
      <c r="BB351" s="187"/>
      <c r="BC351" s="187"/>
      <c r="BD351" s="187"/>
      <c r="BE351" s="187"/>
      <c r="BF351" s="187"/>
      <c r="BG351" s="187"/>
      <c r="BH351" s="187"/>
      <c r="BI351" s="187"/>
      <c r="BJ351" s="187"/>
      <c r="BK351" s="295"/>
      <c r="BL351" s="296"/>
      <c r="BM351" s="297"/>
      <c r="BN351" s="187"/>
      <c r="BO351" s="187"/>
      <c r="BP351" s="187"/>
      <c r="BQ351" s="187"/>
      <c r="BR351" s="187"/>
      <c r="BS351" s="187"/>
      <c r="BT351" s="189"/>
    </row>
    <row r="352" spans="1:72" s="188" customFormat="1" ht="60.75" customHeight="1">
      <c r="A352" s="176"/>
      <c r="B352" s="176" t="s">
        <v>1175</v>
      </c>
      <c r="C352" s="176" t="s">
        <v>194</v>
      </c>
      <c r="D352" s="396" t="s">
        <v>1722</v>
      </c>
      <c r="E352" s="294" t="s">
        <v>1723</v>
      </c>
      <c r="F352" s="552"/>
      <c r="G352" s="175">
        <v>812257018390</v>
      </c>
      <c r="H352" s="555"/>
      <c r="I352" s="185" t="s">
        <v>136</v>
      </c>
      <c r="J352" s="283">
        <v>35</v>
      </c>
      <c r="K352" s="283">
        <v>12</v>
      </c>
      <c r="L352" s="283">
        <v>8</v>
      </c>
      <c r="M352" s="185">
        <f t="shared" si="66"/>
        <v>1.9444444444444444</v>
      </c>
      <c r="N352" s="185">
        <v>12</v>
      </c>
      <c r="O352" s="283"/>
      <c r="P352" s="283"/>
      <c r="Q352" s="283"/>
      <c r="R352" s="185"/>
      <c r="S352" s="283"/>
      <c r="T352" s="179"/>
      <c r="U352" s="180" t="s">
        <v>197</v>
      </c>
      <c r="V352" s="181"/>
      <c r="W352" s="181"/>
      <c r="X352" s="173"/>
      <c r="Y352" s="182"/>
      <c r="Z352" s="182"/>
      <c r="AA352" s="182"/>
      <c r="AB352" s="182"/>
      <c r="AC352" s="192"/>
      <c r="AD352" s="192"/>
      <c r="AE352" s="182"/>
      <c r="AF352" s="182"/>
      <c r="AG352" s="186"/>
      <c r="AH352" s="174"/>
      <c r="AI352" s="174"/>
      <c r="AJ352" s="180"/>
      <c r="AK352" s="183"/>
      <c r="AL352" s="183"/>
      <c r="AM352" s="459"/>
      <c r="AN352" s="283"/>
      <c r="AO352" s="283"/>
      <c r="AP352" s="283"/>
      <c r="AQ352" s="185"/>
      <c r="AR352" s="283"/>
      <c r="AS352" s="180"/>
      <c r="AT352" s="183"/>
      <c r="AU352" s="177"/>
      <c r="AV352" s="180"/>
      <c r="AW352" s="180"/>
      <c r="AX352" s="298" t="s">
        <v>1724</v>
      </c>
      <c r="AY352" s="469"/>
      <c r="AZ352" s="469"/>
      <c r="BA352" s="187"/>
      <c r="BB352" s="187"/>
      <c r="BC352" s="187"/>
      <c r="BD352" s="187"/>
      <c r="BE352" s="187"/>
      <c r="BF352" s="187"/>
      <c r="BG352" s="187"/>
      <c r="BH352" s="187"/>
      <c r="BI352" s="187"/>
      <c r="BJ352" s="187"/>
      <c r="BK352" s="295"/>
      <c r="BL352" s="296"/>
      <c r="BM352" s="297"/>
      <c r="BN352" s="187"/>
      <c r="BO352" s="187"/>
      <c r="BP352" s="187"/>
      <c r="BQ352" s="187"/>
      <c r="BR352" s="187"/>
      <c r="BS352" s="187"/>
      <c r="BT352" s="189"/>
    </row>
    <row r="353" spans="1:72" s="188" customFormat="1" ht="60.75" customHeight="1">
      <c r="A353" s="176"/>
      <c r="B353" s="176" t="s">
        <v>1175</v>
      </c>
      <c r="C353" s="176" t="s">
        <v>194</v>
      </c>
      <c r="D353" s="396" t="s">
        <v>1725</v>
      </c>
      <c r="E353" s="294" t="s">
        <v>1726</v>
      </c>
      <c r="F353" s="552"/>
      <c r="G353" s="175">
        <v>812257018017</v>
      </c>
      <c r="H353" s="555"/>
      <c r="I353" s="185" t="s">
        <v>136</v>
      </c>
      <c r="J353" s="283">
        <v>30</v>
      </c>
      <c r="K353" s="283">
        <v>14</v>
      </c>
      <c r="L353" s="283">
        <v>8</v>
      </c>
      <c r="M353" s="185">
        <f t="shared" si="66"/>
        <v>1.9444444444444444</v>
      </c>
      <c r="N353" s="185">
        <v>18</v>
      </c>
      <c r="O353" s="283"/>
      <c r="P353" s="283"/>
      <c r="Q353" s="283"/>
      <c r="R353" s="185"/>
      <c r="S353" s="283"/>
      <c r="T353" s="179"/>
      <c r="U353" s="180"/>
      <c r="V353" s="181"/>
      <c r="W353" s="181"/>
      <c r="X353" s="173"/>
      <c r="Y353" s="182"/>
      <c r="Z353" s="182"/>
      <c r="AA353" s="182"/>
      <c r="AB353" s="182"/>
      <c r="AC353" s="192"/>
      <c r="AD353" s="192"/>
      <c r="AE353" s="182"/>
      <c r="AF353" s="182"/>
      <c r="AG353" s="186"/>
      <c r="AH353" s="174"/>
      <c r="AI353" s="174"/>
      <c r="AJ353" s="180"/>
      <c r="AK353" s="183"/>
      <c r="AL353" s="183"/>
      <c r="AM353" s="459"/>
      <c r="AN353" s="283"/>
      <c r="AO353" s="283"/>
      <c r="AP353" s="283"/>
      <c r="AQ353" s="185"/>
      <c r="AR353" s="283"/>
      <c r="AS353" s="180"/>
      <c r="AT353" s="183"/>
      <c r="AU353" s="177"/>
      <c r="AV353" s="180"/>
      <c r="AW353" s="180"/>
      <c r="AX353" s="298" t="s">
        <v>1727</v>
      </c>
      <c r="AY353" s="469"/>
      <c r="AZ353" s="469"/>
      <c r="BA353" s="187"/>
      <c r="BB353" s="187"/>
      <c r="BC353" s="187"/>
      <c r="BD353" s="187"/>
      <c r="BE353" s="187"/>
      <c r="BF353" s="187"/>
      <c r="BG353" s="187"/>
      <c r="BH353" s="187"/>
      <c r="BI353" s="187"/>
      <c r="BJ353" s="187"/>
      <c r="BK353" s="295"/>
      <c r="BL353" s="296"/>
      <c r="BM353" s="297"/>
      <c r="BN353" s="187"/>
      <c r="BO353" s="187"/>
      <c r="BP353" s="187"/>
      <c r="BQ353" s="187"/>
      <c r="BR353" s="187"/>
      <c r="BS353" s="187"/>
      <c r="BT353" s="189"/>
    </row>
    <row r="354" spans="1:72" s="188" customFormat="1" ht="60.75" customHeight="1">
      <c r="A354" s="176"/>
      <c r="B354" s="176" t="s">
        <v>1175</v>
      </c>
      <c r="C354" s="176" t="s">
        <v>194</v>
      </c>
      <c r="D354" s="396" t="s">
        <v>1728</v>
      </c>
      <c r="E354" s="294" t="s">
        <v>1729</v>
      </c>
      <c r="F354" s="552"/>
      <c r="G354" s="175">
        <v>812257018055</v>
      </c>
      <c r="H354" s="555"/>
      <c r="I354" s="185" t="s">
        <v>136</v>
      </c>
      <c r="J354" s="283">
        <v>46</v>
      </c>
      <c r="K354" s="283">
        <v>12</v>
      </c>
      <c r="L354" s="283">
        <v>8</v>
      </c>
      <c r="M354" s="185">
        <f t="shared" si="66"/>
        <v>2.5555555555555554</v>
      </c>
      <c r="N354" s="185">
        <v>25</v>
      </c>
      <c r="O354" s="283"/>
      <c r="P354" s="283"/>
      <c r="Q354" s="283"/>
      <c r="R354" s="185"/>
      <c r="S354" s="283"/>
      <c r="T354" s="179"/>
      <c r="U354" s="180"/>
      <c r="V354" s="181"/>
      <c r="W354" s="181"/>
      <c r="X354" s="173"/>
      <c r="Y354" s="182"/>
      <c r="Z354" s="182"/>
      <c r="AA354" s="182"/>
      <c r="AB354" s="182"/>
      <c r="AC354" s="192"/>
      <c r="AD354" s="192"/>
      <c r="AE354" s="182"/>
      <c r="AF354" s="182"/>
      <c r="AG354" s="186"/>
      <c r="AH354" s="174"/>
      <c r="AI354" s="174"/>
      <c r="AJ354" s="180"/>
      <c r="AK354" s="183"/>
      <c r="AL354" s="183"/>
      <c r="AM354" s="459"/>
      <c r="AN354" s="283"/>
      <c r="AO354" s="283"/>
      <c r="AP354" s="283"/>
      <c r="AQ354" s="185"/>
      <c r="AR354" s="283"/>
      <c r="AS354" s="180"/>
      <c r="AT354" s="183"/>
      <c r="AU354" s="177"/>
      <c r="AV354" s="180"/>
      <c r="AW354" s="180"/>
      <c r="AX354" s="298" t="s">
        <v>1730</v>
      </c>
      <c r="AY354" s="469"/>
      <c r="AZ354" s="469"/>
      <c r="BA354" s="187"/>
      <c r="BB354" s="187"/>
      <c r="BC354" s="187"/>
      <c r="BD354" s="187"/>
      <c r="BE354" s="187"/>
      <c r="BF354" s="187"/>
      <c r="BG354" s="187"/>
      <c r="BH354" s="187"/>
      <c r="BI354" s="187"/>
      <c r="BJ354" s="187"/>
      <c r="BK354" s="295"/>
      <c r="BL354" s="296"/>
      <c r="BM354" s="297"/>
      <c r="BN354" s="187"/>
      <c r="BO354" s="187"/>
      <c r="BP354" s="187"/>
      <c r="BQ354" s="187"/>
      <c r="BR354" s="187"/>
      <c r="BS354" s="187"/>
      <c r="BT354" s="189"/>
    </row>
    <row r="355" spans="1:72" s="188" customFormat="1" ht="60.75" customHeight="1">
      <c r="A355" s="176"/>
      <c r="B355" s="176" t="s">
        <v>1175</v>
      </c>
      <c r="C355" s="176" t="s">
        <v>194</v>
      </c>
      <c r="D355" s="396" t="s">
        <v>1731</v>
      </c>
      <c r="E355" s="294" t="s">
        <v>1732</v>
      </c>
      <c r="F355" s="552"/>
      <c r="G355" s="175">
        <v>812257018024</v>
      </c>
      <c r="H355" s="555"/>
      <c r="I355" s="185" t="s">
        <v>136</v>
      </c>
      <c r="J355" s="283">
        <v>38</v>
      </c>
      <c r="K355" s="283">
        <v>14</v>
      </c>
      <c r="L355" s="283">
        <v>9</v>
      </c>
      <c r="M355" s="185">
        <f t="shared" si="66"/>
        <v>2.7708333333333335</v>
      </c>
      <c r="N355" s="185">
        <v>21</v>
      </c>
      <c r="O355" s="283"/>
      <c r="P355" s="283"/>
      <c r="Q355" s="283"/>
      <c r="R355" s="185"/>
      <c r="S355" s="283"/>
      <c r="T355" s="179"/>
      <c r="U355" s="180"/>
      <c r="V355" s="181"/>
      <c r="W355" s="181"/>
      <c r="X355" s="173"/>
      <c r="Y355" s="182"/>
      <c r="Z355" s="182"/>
      <c r="AA355" s="182"/>
      <c r="AB355" s="182"/>
      <c r="AC355" s="192"/>
      <c r="AD355" s="192"/>
      <c r="AE355" s="182"/>
      <c r="AF355" s="182"/>
      <c r="AG355" s="186"/>
      <c r="AH355" s="174"/>
      <c r="AI355" s="174"/>
      <c r="AJ355" s="180"/>
      <c r="AK355" s="183"/>
      <c r="AL355" s="183"/>
      <c r="AM355" s="459"/>
      <c r="AN355" s="283"/>
      <c r="AO355" s="283"/>
      <c r="AP355" s="283"/>
      <c r="AQ355" s="185"/>
      <c r="AR355" s="283"/>
      <c r="AS355" s="180"/>
      <c r="AT355" s="183"/>
      <c r="AU355" s="177"/>
      <c r="AV355" s="180"/>
      <c r="AW355" s="180"/>
      <c r="AX355" s="298" t="s">
        <v>1733</v>
      </c>
      <c r="AY355" s="469"/>
      <c r="AZ355" s="469"/>
      <c r="BA355" s="187"/>
      <c r="BB355" s="187"/>
      <c r="BC355" s="187"/>
      <c r="BD355" s="187"/>
      <c r="BE355" s="187"/>
      <c r="BF355" s="187"/>
      <c r="BG355" s="187"/>
      <c r="BH355" s="187"/>
      <c r="BI355" s="187"/>
      <c r="BJ355" s="187"/>
      <c r="BK355" s="295"/>
      <c r="BL355" s="296"/>
      <c r="BM355" s="297"/>
      <c r="BN355" s="187"/>
      <c r="BO355" s="187"/>
      <c r="BP355" s="187"/>
      <c r="BQ355" s="187"/>
      <c r="BR355" s="187"/>
      <c r="BS355" s="187"/>
      <c r="BT355" s="189"/>
    </row>
    <row r="356" spans="1:72" s="188" customFormat="1" ht="60.75" customHeight="1">
      <c r="A356" s="176"/>
      <c r="B356" s="176" t="s">
        <v>1175</v>
      </c>
      <c r="C356" s="176" t="s">
        <v>194</v>
      </c>
      <c r="D356" s="396" t="s">
        <v>1734</v>
      </c>
      <c r="E356" s="294" t="s">
        <v>1735</v>
      </c>
      <c r="F356" s="552"/>
      <c r="G356" s="175">
        <v>812257018062</v>
      </c>
      <c r="H356" s="555"/>
      <c r="I356" s="185" t="s">
        <v>136</v>
      </c>
      <c r="J356" s="283">
        <v>46</v>
      </c>
      <c r="K356" s="283">
        <v>14</v>
      </c>
      <c r="L356" s="283">
        <v>8</v>
      </c>
      <c r="M356" s="185">
        <f t="shared" si="66"/>
        <v>2.9814814814814814</v>
      </c>
      <c r="N356" s="185">
        <v>33</v>
      </c>
      <c r="O356" s="283"/>
      <c r="P356" s="283"/>
      <c r="Q356" s="283"/>
      <c r="R356" s="185"/>
      <c r="S356" s="283"/>
      <c r="T356" s="179"/>
      <c r="U356" s="180" t="s">
        <v>197</v>
      </c>
      <c r="V356" s="181"/>
      <c r="W356" s="181"/>
      <c r="X356" s="173"/>
      <c r="Y356" s="182"/>
      <c r="Z356" s="182"/>
      <c r="AA356" s="182"/>
      <c r="AB356" s="182"/>
      <c r="AC356" s="192"/>
      <c r="AD356" s="192"/>
      <c r="AE356" s="182"/>
      <c r="AF356" s="182"/>
      <c r="AG356" s="186"/>
      <c r="AH356" s="174"/>
      <c r="AI356" s="174"/>
      <c r="AJ356" s="180"/>
      <c r="AK356" s="183"/>
      <c r="AL356" s="183"/>
      <c r="AM356" s="459"/>
      <c r="AN356" s="283"/>
      <c r="AO356" s="283"/>
      <c r="AP356" s="283"/>
      <c r="AQ356" s="185"/>
      <c r="AR356" s="283"/>
      <c r="AS356" s="180"/>
      <c r="AT356" s="183"/>
      <c r="AU356" s="177"/>
      <c r="AV356" s="180"/>
      <c r="AW356" s="180"/>
      <c r="AX356" s="298" t="s">
        <v>1736</v>
      </c>
      <c r="AY356" s="469"/>
      <c r="AZ356" s="469"/>
      <c r="BA356" s="187"/>
      <c r="BB356" s="187"/>
      <c r="BC356" s="187"/>
      <c r="BD356" s="187"/>
      <c r="BE356" s="187"/>
      <c r="BF356" s="187"/>
      <c r="BG356" s="187"/>
      <c r="BH356" s="187"/>
      <c r="BI356" s="187"/>
      <c r="BJ356" s="187"/>
      <c r="BK356" s="295"/>
      <c r="BL356" s="296"/>
      <c r="BM356" s="297"/>
      <c r="BN356" s="187"/>
      <c r="BO356" s="187"/>
      <c r="BP356" s="187"/>
      <c r="BQ356" s="187"/>
      <c r="BR356" s="187"/>
      <c r="BS356" s="187"/>
      <c r="BT356" s="189"/>
    </row>
    <row r="357" spans="1:72" s="188" customFormat="1" ht="60.75" customHeight="1">
      <c r="A357" s="176"/>
      <c r="B357" s="176" t="s">
        <v>1175</v>
      </c>
      <c r="C357" s="176" t="s">
        <v>194</v>
      </c>
      <c r="D357" s="396" t="s">
        <v>1737</v>
      </c>
      <c r="E357" s="294" t="s">
        <v>1738</v>
      </c>
      <c r="F357" s="552"/>
      <c r="G357" s="175">
        <v>812257018116</v>
      </c>
      <c r="H357" s="555"/>
      <c r="I357" s="185" t="s">
        <v>136</v>
      </c>
      <c r="J357" s="283">
        <v>46</v>
      </c>
      <c r="K357" s="283">
        <v>16</v>
      </c>
      <c r="L357" s="283">
        <v>10</v>
      </c>
      <c r="M357" s="185">
        <f t="shared" si="66"/>
        <v>4.2592592592592595</v>
      </c>
      <c r="N357" s="185">
        <v>37</v>
      </c>
      <c r="O357" s="283"/>
      <c r="P357" s="283"/>
      <c r="Q357" s="283"/>
      <c r="R357" s="185"/>
      <c r="S357" s="283"/>
      <c r="T357" s="179"/>
      <c r="U357" s="180"/>
      <c r="V357" s="181"/>
      <c r="W357" s="181"/>
      <c r="X357" s="173"/>
      <c r="Y357" s="182"/>
      <c r="Z357" s="182"/>
      <c r="AA357" s="182"/>
      <c r="AB357" s="182"/>
      <c r="AC357" s="192"/>
      <c r="AD357" s="192"/>
      <c r="AE357" s="182"/>
      <c r="AF357" s="182"/>
      <c r="AG357" s="186"/>
      <c r="AH357" s="174"/>
      <c r="AI357" s="174"/>
      <c r="AJ357" s="180"/>
      <c r="AK357" s="183"/>
      <c r="AL357" s="183"/>
      <c r="AM357" s="459"/>
      <c r="AN357" s="283"/>
      <c r="AO357" s="283"/>
      <c r="AP357" s="283"/>
      <c r="AQ357" s="185"/>
      <c r="AR357" s="283"/>
      <c r="AS357" s="180"/>
      <c r="AT357" s="183"/>
      <c r="AU357" s="177"/>
      <c r="AV357" s="180"/>
      <c r="AW357" s="180"/>
      <c r="AX357" s="298" t="s">
        <v>1739</v>
      </c>
      <c r="AY357" s="469"/>
      <c r="AZ357" s="469"/>
      <c r="BA357" s="187"/>
      <c r="BB357" s="187"/>
      <c r="BC357" s="187"/>
      <c r="BD357" s="187"/>
      <c r="BE357" s="187"/>
      <c r="BF357" s="187"/>
      <c r="BG357" s="187"/>
      <c r="BH357" s="187"/>
      <c r="BI357" s="187"/>
      <c r="BJ357" s="187"/>
      <c r="BK357" s="295"/>
      <c r="BL357" s="296"/>
      <c r="BM357" s="297"/>
      <c r="BN357" s="187"/>
      <c r="BO357" s="187"/>
      <c r="BP357" s="187"/>
      <c r="BQ357" s="187"/>
      <c r="BR357" s="187"/>
      <c r="BS357" s="187"/>
      <c r="BT357" s="189"/>
    </row>
    <row r="358" spans="1:72" s="188" customFormat="1" ht="60.75" customHeight="1">
      <c r="A358" s="176"/>
      <c r="B358" s="176" t="s">
        <v>1175</v>
      </c>
      <c r="C358" s="176" t="s">
        <v>194</v>
      </c>
      <c r="D358" s="396" t="s">
        <v>1740</v>
      </c>
      <c r="E358" s="294" t="s">
        <v>1741</v>
      </c>
      <c r="F358" s="552"/>
      <c r="G358" s="175">
        <v>812257018123</v>
      </c>
      <c r="H358" s="555"/>
      <c r="I358" s="185" t="s">
        <v>136</v>
      </c>
      <c r="J358" s="283">
        <v>52</v>
      </c>
      <c r="K358" s="283">
        <v>18</v>
      </c>
      <c r="L358" s="283">
        <v>11</v>
      </c>
      <c r="M358" s="185">
        <f t="shared" si="66"/>
        <v>5.958333333333333</v>
      </c>
      <c r="N358" s="185">
        <v>47</v>
      </c>
      <c r="O358" s="283"/>
      <c r="P358" s="283"/>
      <c r="Q358" s="283"/>
      <c r="R358" s="185"/>
      <c r="S358" s="283"/>
      <c r="T358" s="179"/>
      <c r="U358" s="180"/>
      <c r="V358" s="181"/>
      <c r="W358" s="181"/>
      <c r="X358" s="173"/>
      <c r="Y358" s="182"/>
      <c r="Z358" s="182"/>
      <c r="AA358" s="182"/>
      <c r="AB358" s="182"/>
      <c r="AC358" s="192"/>
      <c r="AD358" s="192"/>
      <c r="AE358" s="182"/>
      <c r="AF358" s="182"/>
      <c r="AG358" s="186"/>
      <c r="AH358" s="174"/>
      <c r="AI358" s="174"/>
      <c r="AJ358" s="180"/>
      <c r="AK358" s="183"/>
      <c r="AL358" s="183"/>
      <c r="AM358" s="459"/>
      <c r="AN358" s="283"/>
      <c r="AO358" s="283"/>
      <c r="AP358" s="283"/>
      <c r="AQ358" s="185"/>
      <c r="AR358" s="283"/>
      <c r="AS358" s="180"/>
      <c r="AT358" s="183"/>
      <c r="AU358" s="177"/>
      <c r="AV358" s="180"/>
      <c r="AW358" s="180"/>
      <c r="AX358" s="298" t="s">
        <v>1742</v>
      </c>
      <c r="AY358" s="469"/>
      <c r="AZ358" s="469"/>
      <c r="BA358" s="187"/>
      <c r="BB358" s="187"/>
      <c r="BC358" s="187"/>
      <c r="BD358" s="187"/>
      <c r="BE358" s="187"/>
      <c r="BF358" s="187"/>
      <c r="BG358" s="187"/>
      <c r="BH358" s="187"/>
      <c r="BI358" s="187"/>
      <c r="BJ358" s="187"/>
      <c r="BK358" s="295"/>
      <c r="BL358" s="296"/>
      <c r="BM358" s="297"/>
      <c r="BN358" s="187"/>
      <c r="BO358" s="187"/>
      <c r="BP358" s="187"/>
      <c r="BQ358" s="187"/>
      <c r="BR358" s="187"/>
      <c r="BS358" s="187"/>
      <c r="BT358" s="189"/>
    </row>
    <row r="359" spans="1:72" s="188" customFormat="1" ht="60.75" customHeight="1">
      <c r="A359" s="176"/>
      <c r="B359" s="176" t="s">
        <v>1175</v>
      </c>
      <c r="C359" s="176" t="s">
        <v>194</v>
      </c>
      <c r="D359" s="396" t="s">
        <v>1743</v>
      </c>
      <c r="E359" s="294" t="s">
        <v>1744</v>
      </c>
      <c r="F359" s="552"/>
      <c r="G359" s="175">
        <v>812257018079</v>
      </c>
      <c r="H359" s="555"/>
      <c r="I359" s="185" t="s">
        <v>136</v>
      </c>
      <c r="J359" s="283">
        <v>35</v>
      </c>
      <c r="K359" s="283">
        <v>15</v>
      </c>
      <c r="L359" s="283">
        <v>9</v>
      </c>
      <c r="M359" s="185">
        <f t="shared" si="66"/>
        <v>2.734375</v>
      </c>
      <c r="N359" s="185">
        <v>26</v>
      </c>
      <c r="O359" s="283"/>
      <c r="P359" s="283"/>
      <c r="Q359" s="283"/>
      <c r="R359" s="185"/>
      <c r="S359" s="283"/>
      <c r="T359" s="179"/>
      <c r="U359" s="180"/>
      <c r="V359" s="181"/>
      <c r="W359" s="181"/>
      <c r="X359" s="173"/>
      <c r="Y359" s="182"/>
      <c r="Z359" s="182"/>
      <c r="AA359" s="182"/>
      <c r="AB359" s="182"/>
      <c r="AC359" s="192"/>
      <c r="AD359" s="192"/>
      <c r="AE359" s="182"/>
      <c r="AF359" s="182"/>
      <c r="AG359" s="186"/>
      <c r="AH359" s="174"/>
      <c r="AI359" s="174"/>
      <c r="AJ359" s="180"/>
      <c r="AK359" s="183"/>
      <c r="AL359" s="183"/>
      <c r="AM359" s="459"/>
      <c r="AN359" s="283"/>
      <c r="AO359" s="283"/>
      <c r="AP359" s="283"/>
      <c r="AQ359" s="185"/>
      <c r="AR359" s="283"/>
      <c r="AS359" s="180"/>
      <c r="AT359" s="183"/>
      <c r="AU359" s="177"/>
      <c r="AV359" s="180"/>
      <c r="AW359" s="180"/>
      <c r="AX359" s="298" t="s">
        <v>1745</v>
      </c>
      <c r="AY359" s="469"/>
      <c r="AZ359" s="469"/>
      <c r="BA359" s="187"/>
      <c r="BB359" s="187"/>
      <c r="BC359" s="187"/>
      <c r="BD359" s="187"/>
      <c r="BE359" s="187"/>
      <c r="BF359" s="187"/>
      <c r="BG359" s="187"/>
      <c r="BH359" s="187"/>
      <c r="BI359" s="187"/>
      <c r="BJ359" s="187"/>
      <c r="BK359" s="295"/>
      <c r="BL359" s="296"/>
      <c r="BM359" s="297"/>
      <c r="BN359" s="187"/>
      <c r="BO359" s="187"/>
      <c r="BP359" s="187"/>
      <c r="BQ359" s="187"/>
      <c r="BR359" s="187"/>
      <c r="BS359" s="187"/>
      <c r="BT359" s="189"/>
    </row>
    <row r="360" spans="1:72" s="188" customFormat="1" ht="60.75" customHeight="1">
      <c r="A360" s="176"/>
      <c r="B360" s="176" t="s">
        <v>1175</v>
      </c>
      <c r="C360" s="176" t="s">
        <v>194</v>
      </c>
      <c r="D360" s="396" t="s">
        <v>1746</v>
      </c>
      <c r="E360" s="294" t="s">
        <v>1747</v>
      </c>
      <c r="F360" s="552"/>
      <c r="G360" s="175">
        <v>812257018086</v>
      </c>
      <c r="H360" s="555"/>
      <c r="I360" s="185" t="s">
        <v>136</v>
      </c>
      <c r="J360" s="283">
        <v>34</v>
      </c>
      <c r="K360" s="283">
        <v>20</v>
      </c>
      <c r="L360" s="283">
        <v>10</v>
      </c>
      <c r="M360" s="185">
        <f t="shared" si="66"/>
        <v>3.9351851851851851</v>
      </c>
      <c r="N360" s="185">
        <v>31</v>
      </c>
      <c r="O360" s="283"/>
      <c r="P360" s="283"/>
      <c r="Q360" s="283"/>
      <c r="R360" s="185"/>
      <c r="S360" s="283"/>
      <c r="T360" s="179"/>
      <c r="U360" s="180"/>
      <c r="V360" s="181"/>
      <c r="W360" s="181"/>
      <c r="X360" s="173"/>
      <c r="Y360" s="182"/>
      <c r="Z360" s="182"/>
      <c r="AA360" s="182"/>
      <c r="AB360" s="182"/>
      <c r="AC360" s="192"/>
      <c r="AD360" s="192"/>
      <c r="AE360" s="182"/>
      <c r="AF360" s="182"/>
      <c r="AG360" s="186"/>
      <c r="AH360" s="174"/>
      <c r="AI360" s="174"/>
      <c r="AJ360" s="180"/>
      <c r="AK360" s="183"/>
      <c r="AL360" s="183"/>
      <c r="AM360" s="459"/>
      <c r="AN360" s="283"/>
      <c r="AO360" s="283"/>
      <c r="AP360" s="283"/>
      <c r="AQ360" s="185"/>
      <c r="AR360" s="283"/>
      <c r="AS360" s="180"/>
      <c r="AT360" s="183"/>
      <c r="AU360" s="177"/>
      <c r="AV360" s="180"/>
      <c r="AW360" s="180"/>
      <c r="AX360" s="298" t="s">
        <v>1748</v>
      </c>
      <c r="AY360" s="469"/>
      <c r="AZ360" s="469"/>
      <c r="BA360" s="187"/>
      <c r="BB360" s="187"/>
      <c r="BC360" s="187"/>
      <c r="BD360" s="187"/>
      <c r="BE360" s="187"/>
      <c r="BF360" s="187"/>
      <c r="BG360" s="187"/>
      <c r="BH360" s="187"/>
      <c r="BI360" s="187"/>
      <c r="BJ360" s="187"/>
      <c r="BK360" s="295"/>
      <c r="BL360" s="296"/>
      <c r="BM360" s="297"/>
      <c r="BN360" s="187"/>
      <c r="BO360" s="187"/>
      <c r="BP360" s="187"/>
      <c r="BQ360" s="187"/>
      <c r="BR360" s="187"/>
      <c r="BS360" s="187"/>
      <c r="BT360" s="189"/>
    </row>
    <row r="361" spans="1:72" s="188" customFormat="1" ht="60.75" customHeight="1">
      <c r="A361" s="176"/>
      <c r="B361" s="176" t="s">
        <v>1175</v>
      </c>
      <c r="C361" s="176" t="s">
        <v>194</v>
      </c>
      <c r="D361" s="396" t="s">
        <v>1749</v>
      </c>
      <c r="E361" s="294" t="s">
        <v>1750</v>
      </c>
      <c r="F361" s="552"/>
      <c r="G361" s="175">
        <v>812257018130</v>
      </c>
      <c r="H361" s="555"/>
      <c r="I361" s="185" t="s">
        <v>136</v>
      </c>
      <c r="J361" s="283">
        <v>32</v>
      </c>
      <c r="K361" s="283">
        <v>23</v>
      </c>
      <c r="L361" s="283">
        <v>12</v>
      </c>
      <c r="M361" s="185">
        <f t="shared" si="66"/>
        <v>5.1111111111111107</v>
      </c>
      <c r="N361" s="185">
        <v>39</v>
      </c>
      <c r="O361" s="283"/>
      <c r="P361" s="283"/>
      <c r="Q361" s="283"/>
      <c r="R361" s="185"/>
      <c r="S361" s="283"/>
      <c r="T361" s="179"/>
      <c r="U361" s="180"/>
      <c r="V361" s="181"/>
      <c r="W361" s="181"/>
      <c r="X361" s="173"/>
      <c r="Y361" s="182"/>
      <c r="Z361" s="182"/>
      <c r="AA361" s="182"/>
      <c r="AB361" s="182"/>
      <c r="AC361" s="192"/>
      <c r="AD361" s="192"/>
      <c r="AE361" s="182"/>
      <c r="AF361" s="182"/>
      <c r="AG361" s="186"/>
      <c r="AH361" s="174"/>
      <c r="AI361" s="174"/>
      <c r="AJ361" s="180"/>
      <c r="AK361" s="183"/>
      <c r="AL361" s="183"/>
      <c r="AM361" s="459"/>
      <c r="AN361" s="283"/>
      <c r="AO361" s="283"/>
      <c r="AP361" s="283"/>
      <c r="AQ361" s="185"/>
      <c r="AR361" s="283"/>
      <c r="AS361" s="180"/>
      <c r="AT361" s="183"/>
      <c r="AU361" s="177"/>
      <c r="AV361" s="180"/>
      <c r="AW361" s="180"/>
      <c r="AX361" s="298" t="s">
        <v>1751</v>
      </c>
      <c r="AY361" s="469"/>
      <c r="AZ361" s="469"/>
      <c r="BA361" s="187"/>
      <c r="BB361" s="187"/>
      <c r="BC361" s="187"/>
      <c r="BD361" s="187"/>
      <c r="BE361" s="187"/>
      <c r="BF361" s="187"/>
      <c r="BG361" s="187"/>
      <c r="BH361" s="187"/>
      <c r="BI361" s="187"/>
      <c r="BJ361" s="187"/>
      <c r="BK361" s="295"/>
      <c r="BL361" s="296"/>
      <c r="BM361" s="297"/>
      <c r="BN361" s="187"/>
      <c r="BO361" s="187"/>
      <c r="BP361" s="187"/>
      <c r="BQ361" s="187"/>
      <c r="BR361" s="187"/>
      <c r="BS361" s="187"/>
      <c r="BT361" s="189"/>
    </row>
    <row r="362" spans="1:72" s="188" customFormat="1" ht="60.75" customHeight="1">
      <c r="A362" s="176"/>
      <c r="B362" s="176" t="s">
        <v>1175</v>
      </c>
      <c r="C362" s="176" t="s">
        <v>194</v>
      </c>
      <c r="D362" s="396" t="s">
        <v>1752</v>
      </c>
      <c r="E362" s="294" t="s">
        <v>1753</v>
      </c>
      <c r="F362" s="552"/>
      <c r="G362" s="175">
        <v>812257018031</v>
      </c>
      <c r="H362" s="555"/>
      <c r="I362" s="185" t="s">
        <v>136</v>
      </c>
      <c r="J362" s="283">
        <v>30</v>
      </c>
      <c r="K362" s="283">
        <v>14</v>
      </c>
      <c r="L362" s="283">
        <v>9</v>
      </c>
      <c r="M362" s="185">
        <f t="shared" si="66"/>
        <v>2.1875</v>
      </c>
      <c r="N362" s="185">
        <v>18</v>
      </c>
      <c r="O362" s="283"/>
      <c r="P362" s="283"/>
      <c r="Q362" s="283"/>
      <c r="R362" s="185"/>
      <c r="S362" s="283"/>
      <c r="T362" s="179"/>
      <c r="U362" s="180"/>
      <c r="V362" s="181"/>
      <c r="W362" s="181"/>
      <c r="X362" s="173"/>
      <c r="Y362" s="182"/>
      <c r="Z362" s="182"/>
      <c r="AA362" s="182"/>
      <c r="AB362" s="182"/>
      <c r="AC362" s="192"/>
      <c r="AD362" s="192"/>
      <c r="AE362" s="182"/>
      <c r="AF362" s="182"/>
      <c r="AG362" s="186"/>
      <c r="AH362" s="174"/>
      <c r="AI362" s="174"/>
      <c r="AJ362" s="180"/>
      <c r="AK362" s="183"/>
      <c r="AL362" s="183"/>
      <c r="AM362" s="459"/>
      <c r="AN362" s="283"/>
      <c r="AO362" s="283"/>
      <c r="AP362" s="283"/>
      <c r="AQ362" s="185"/>
      <c r="AR362" s="283"/>
      <c r="AS362" s="180"/>
      <c r="AT362" s="183"/>
      <c r="AU362" s="177"/>
      <c r="AV362" s="180"/>
      <c r="AW362" s="180"/>
      <c r="AX362" s="298" t="s">
        <v>1754</v>
      </c>
      <c r="AY362" s="469"/>
      <c r="AZ362" s="469"/>
      <c r="BA362" s="187"/>
      <c r="BB362" s="187"/>
      <c r="BC362" s="187"/>
      <c r="BD362" s="187"/>
      <c r="BE362" s="187"/>
      <c r="BF362" s="187"/>
      <c r="BG362" s="187"/>
      <c r="BH362" s="187"/>
      <c r="BI362" s="187"/>
      <c r="BJ362" s="187"/>
      <c r="BK362" s="295"/>
      <c r="BL362" s="296"/>
      <c r="BM362" s="297"/>
      <c r="BN362" s="187"/>
      <c r="BO362" s="187"/>
      <c r="BP362" s="187"/>
      <c r="BQ362" s="187"/>
      <c r="BR362" s="187"/>
      <c r="BS362" s="187"/>
      <c r="BT362" s="189"/>
    </row>
    <row r="363" spans="1:72" s="188" customFormat="1" ht="60.75" customHeight="1">
      <c r="A363" s="176"/>
      <c r="B363" s="176" t="s">
        <v>1175</v>
      </c>
      <c r="C363" s="176" t="s">
        <v>194</v>
      </c>
      <c r="D363" s="396" t="s">
        <v>1755</v>
      </c>
      <c r="E363" s="294" t="s">
        <v>1756</v>
      </c>
      <c r="F363" s="552"/>
      <c r="G363" s="175">
        <v>812257018093</v>
      </c>
      <c r="H363" s="555"/>
      <c r="I363" s="185" t="s">
        <v>136</v>
      </c>
      <c r="J363" s="283">
        <v>30</v>
      </c>
      <c r="K363" s="283">
        <v>14</v>
      </c>
      <c r="L363" s="283">
        <v>9</v>
      </c>
      <c r="M363" s="185">
        <f t="shared" si="66"/>
        <v>2.1875</v>
      </c>
      <c r="N363" s="185">
        <v>23</v>
      </c>
      <c r="O363" s="283"/>
      <c r="P363" s="283"/>
      <c r="Q363" s="283"/>
      <c r="R363" s="185"/>
      <c r="S363" s="283"/>
      <c r="T363" s="179"/>
      <c r="U363" s="180"/>
      <c r="V363" s="181"/>
      <c r="W363" s="181"/>
      <c r="X363" s="173"/>
      <c r="Y363" s="182"/>
      <c r="Z363" s="182"/>
      <c r="AA363" s="182"/>
      <c r="AB363" s="182"/>
      <c r="AC363" s="192"/>
      <c r="AD363" s="192"/>
      <c r="AE363" s="182"/>
      <c r="AF363" s="182"/>
      <c r="AG363" s="186"/>
      <c r="AH363" s="174"/>
      <c r="AI363" s="174"/>
      <c r="AJ363" s="180"/>
      <c r="AK363" s="183"/>
      <c r="AL363" s="183"/>
      <c r="AM363" s="459"/>
      <c r="AN363" s="283"/>
      <c r="AO363" s="283"/>
      <c r="AP363" s="283"/>
      <c r="AQ363" s="185"/>
      <c r="AR363" s="283"/>
      <c r="AS363" s="180"/>
      <c r="AT363" s="183"/>
      <c r="AU363" s="177"/>
      <c r="AV363" s="180"/>
      <c r="AW363" s="180"/>
      <c r="AX363" s="298" t="s">
        <v>1757</v>
      </c>
      <c r="AY363" s="469"/>
      <c r="AZ363" s="469"/>
      <c r="BA363" s="187"/>
      <c r="BB363" s="187"/>
      <c r="BC363" s="187"/>
      <c r="BD363" s="187"/>
      <c r="BE363" s="187"/>
      <c r="BF363" s="187"/>
      <c r="BG363" s="187"/>
      <c r="BH363" s="187"/>
      <c r="BI363" s="187"/>
      <c r="BJ363" s="187"/>
      <c r="BK363" s="295"/>
      <c r="BL363" s="296"/>
      <c r="BM363" s="297"/>
      <c r="BN363" s="187"/>
      <c r="BO363" s="187"/>
      <c r="BP363" s="187"/>
      <c r="BQ363" s="187"/>
      <c r="BR363" s="187"/>
      <c r="BS363" s="187"/>
      <c r="BT363" s="189"/>
    </row>
    <row r="364" spans="1:72" s="188" customFormat="1" ht="60.75" customHeight="1">
      <c r="A364" s="176"/>
      <c r="B364" s="176" t="s">
        <v>1175</v>
      </c>
      <c r="C364" s="176" t="s">
        <v>194</v>
      </c>
      <c r="D364" s="396" t="s">
        <v>1758</v>
      </c>
      <c r="E364" s="294" t="s">
        <v>1759</v>
      </c>
      <c r="F364" s="552"/>
      <c r="G364" s="175">
        <v>812257018048</v>
      </c>
      <c r="H364" s="555"/>
      <c r="I364" s="185" t="s">
        <v>136</v>
      </c>
      <c r="J364" s="283">
        <v>32</v>
      </c>
      <c r="K364" s="283">
        <v>14</v>
      </c>
      <c r="L364" s="283">
        <v>9</v>
      </c>
      <c r="M364" s="185">
        <f t="shared" si="66"/>
        <v>2.3333333333333335</v>
      </c>
      <c r="N364" s="185">
        <v>22</v>
      </c>
      <c r="O364" s="283"/>
      <c r="P364" s="283"/>
      <c r="Q364" s="283"/>
      <c r="R364" s="185"/>
      <c r="S364" s="283"/>
      <c r="T364" s="179"/>
      <c r="U364" s="180"/>
      <c r="V364" s="181"/>
      <c r="W364" s="181"/>
      <c r="X364" s="173"/>
      <c r="Y364" s="182"/>
      <c r="Z364" s="182"/>
      <c r="AA364" s="182"/>
      <c r="AB364" s="182"/>
      <c r="AC364" s="192"/>
      <c r="AD364" s="192"/>
      <c r="AE364" s="182"/>
      <c r="AF364" s="182"/>
      <c r="AG364" s="186"/>
      <c r="AH364" s="174"/>
      <c r="AI364" s="174"/>
      <c r="AJ364" s="180"/>
      <c r="AK364" s="183"/>
      <c r="AL364" s="183"/>
      <c r="AM364" s="459"/>
      <c r="AN364" s="283"/>
      <c r="AO364" s="283"/>
      <c r="AP364" s="283"/>
      <c r="AQ364" s="185"/>
      <c r="AR364" s="283"/>
      <c r="AS364" s="180"/>
      <c r="AT364" s="183"/>
      <c r="AU364" s="177"/>
      <c r="AV364" s="180"/>
      <c r="AW364" s="180"/>
      <c r="AX364" s="298" t="s">
        <v>1760</v>
      </c>
      <c r="AY364" s="469"/>
      <c r="AZ364" s="469"/>
      <c r="BA364" s="187"/>
      <c r="BB364" s="187"/>
      <c r="BC364" s="187"/>
      <c r="BD364" s="187"/>
      <c r="BE364" s="187"/>
      <c r="BF364" s="187"/>
      <c r="BG364" s="187"/>
      <c r="BH364" s="187"/>
      <c r="BI364" s="187"/>
      <c r="BJ364" s="187"/>
      <c r="BK364" s="295"/>
      <c r="BL364" s="296"/>
      <c r="BM364" s="297"/>
      <c r="BN364" s="187"/>
      <c r="BO364" s="187"/>
      <c r="BP364" s="187"/>
      <c r="BQ364" s="187"/>
      <c r="BR364" s="187"/>
      <c r="BS364" s="187"/>
      <c r="BT364" s="189"/>
    </row>
    <row r="365" spans="1:72" s="188" customFormat="1" ht="60.75" customHeight="1">
      <c r="A365" s="176"/>
      <c r="B365" s="176" t="s">
        <v>1175</v>
      </c>
      <c r="C365" s="176" t="s">
        <v>194</v>
      </c>
      <c r="D365" s="396" t="s">
        <v>1761</v>
      </c>
      <c r="E365" s="294" t="s">
        <v>1762</v>
      </c>
      <c r="F365" s="552"/>
      <c r="G365" s="175">
        <v>812257018109</v>
      </c>
      <c r="H365" s="555"/>
      <c r="I365" s="185" t="s">
        <v>136</v>
      </c>
      <c r="J365" s="283">
        <v>32</v>
      </c>
      <c r="K365" s="283">
        <v>14</v>
      </c>
      <c r="L365" s="283">
        <v>9</v>
      </c>
      <c r="M365" s="185">
        <f t="shared" si="66"/>
        <v>2.3333333333333335</v>
      </c>
      <c r="N365" s="185">
        <v>27</v>
      </c>
      <c r="O365" s="283"/>
      <c r="P365" s="283"/>
      <c r="Q365" s="283"/>
      <c r="R365" s="185"/>
      <c r="S365" s="283"/>
      <c r="T365" s="179"/>
      <c r="U365" s="180"/>
      <c r="V365" s="181"/>
      <c r="W365" s="181"/>
      <c r="X365" s="173"/>
      <c r="Y365" s="182"/>
      <c r="Z365" s="182"/>
      <c r="AA365" s="182"/>
      <c r="AB365" s="182"/>
      <c r="AC365" s="192"/>
      <c r="AD365" s="192"/>
      <c r="AE365" s="182"/>
      <c r="AF365" s="182"/>
      <c r="AG365" s="186"/>
      <c r="AH365" s="174"/>
      <c r="AI365" s="174"/>
      <c r="AJ365" s="180"/>
      <c r="AK365" s="183"/>
      <c r="AL365" s="183"/>
      <c r="AM365" s="459"/>
      <c r="AN365" s="283"/>
      <c r="AO365" s="283"/>
      <c r="AP365" s="283"/>
      <c r="AQ365" s="185"/>
      <c r="AR365" s="283"/>
      <c r="AS365" s="180"/>
      <c r="AT365" s="183"/>
      <c r="AU365" s="177"/>
      <c r="AV365" s="180"/>
      <c r="AW365" s="180"/>
      <c r="AX365" s="298" t="s">
        <v>1763</v>
      </c>
      <c r="AY365" s="469"/>
      <c r="AZ365" s="469"/>
      <c r="BA365" s="187"/>
      <c r="BB365" s="187"/>
      <c r="BC365" s="187"/>
      <c r="BD365" s="187"/>
      <c r="BE365" s="187"/>
      <c r="BF365" s="187"/>
      <c r="BG365" s="187"/>
      <c r="BH365" s="187"/>
      <c r="BI365" s="187"/>
      <c r="BJ365" s="187"/>
      <c r="BK365" s="295"/>
      <c r="BL365" s="296"/>
      <c r="BM365" s="297"/>
      <c r="BN365" s="187"/>
      <c r="BO365" s="187"/>
      <c r="BP365" s="187"/>
      <c r="BQ365" s="187"/>
      <c r="BR365" s="187"/>
      <c r="BS365" s="187"/>
      <c r="BT365" s="189"/>
    </row>
    <row r="366" spans="1:72" s="188" customFormat="1" ht="60.75" customHeight="1">
      <c r="A366" s="176"/>
      <c r="B366" s="176" t="s">
        <v>1175</v>
      </c>
      <c r="C366" s="176" t="s">
        <v>194</v>
      </c>
      <c r="D366" s="396" t="s">
        <v>1764</v>
      </c>
      <c r="E366" s="294" t="s">
        <v>1765</v>
      </c>
      <c r="F366" s="552"/>
      <c r="G366" s="175">
        <v>812257018147</v>
      </c>
      <c r="H366" s="555"/>
      <c r="I366" s="185" t="s">
        <v>136</v>
      </c>
      <c r="J366" s="283">
        <v>32</v>
      </c>
      <c r="K366" s="283">
        <v>18</v>
      </c>
      <c r="L366" s="283">
        <v>11</v>
      </c>
      <c r="M366" s="185">
        <f t="shared" si="66"/>
        <v>3.6666666666666665</v>
      </c>
      <c r="N366" s="185">
        <v>33</v>
      </c>
      <c r="O366" s="283"/>
      <c r="P366" s="283"/>
      <c r="Q366" s="283"/>
      <c r="R366" s="185"/>
      <c r="S366" s="283"/>
      <c r="T366" s="179"/>
      <c r="U366" s="180"/>
      <c r="V366" s="181"/>
      <c r="W366" s="181"/>
      <c r="X366" s="173"/>
      <c r="Y366" s="182"/>
      <c r="Z366" s="182"/>
      <c r="AA366" s="182"/>
      <c r="AB366" s="182"/>
      <c r="AC366" s="192"/>
      <c r="AD366" s="192"/>
      <c r="AE366" s="182"/>
      <c r="AF366" s="182"/>
      <c r="AG366" s="186"/>
      <c r="AH366" s="174"/>
      <c r="AI366" s="174"/>
      <c r="AJ366" s="180"/>
      <c r="AK366" s="183"/>
      <c r="AL366" s="183"/>
      <c r="AM366" s="459"/>
      <c r="AN366" s="283"/>
      <c r="AO366" s="283"/>
      <c r="AP366" s="283"/>
      <c r="AQ366" s="185"/>
      <c r="AR366" s="283"/>
      <c r="AS366" s="180"/>
      <c r="AT366" s="183"/>
      <c r="AU366" s="177"/>
      <c r="AV366" s="180"/>
      <c r="AW366" s="180"/>
      <c r="AX366" s="298" t="s">
        <v>1766</v>
      </c>
      <c r="AY366" s="469"/>
      <c r="AZ366" s="469"/>
      <c r="BA366" s="187"/>
      <c r="BB366" s="187"/>
      <c r="BC366" s="187"/>
      <c r="BD366" s="187"/>
      <c r="BE366" s="187"/>
      <c r="BF366" s="187"/>
      <c r="BG366" s="187"/>
      <c r="BH366" s="187"/>
      <c r="BI366" s="187"/>
      <c r="BJ366" s="187"/>
      <c r="BK366" s="295"/>
      <c r="BL366" s="296"/>
      <c r="BM366" s="297"/>
      <c r="BN366" s="187"/>
      <c r="BO366" s="187"/>
      <c r="BP366" s="187"/>
      <c r="BQ366" s="187"/>
      <c r="BR366" s="187"/>
      <c r="BS366" s="187"/>
      <c r="BT366" s="189"/>
    </row>
    <row r="367" spans="1:72" s="188" customFormat="1" ht="60.75" customHeight="1">
      <c r="A367" s="176"/>
      <c r="B367" s="176" t="s">
        <v>1175</v>
      </c>
      <c r="C367" s="176" t="s">
        <v>194</v>
      </c>
      <c r="D367" s="396" t="s">
        <v>1767</v>
      </c>
      <c r="E367" s="294" t="s">
        <v>1768</v>
      </c>
      <c r="F367" s="552"/>
      <c r="G367" s="175">
        <v>812257018154</v>
      </c>
      <c r="H367" s="555"/>
      <c r="I367" s="185" t="s">
        <v>136</v>
      </c>
      <c r="J367" s="283">
        <v>32</v>
      </c>
      <c r="K367" s="283">
        <v>20</v>
      </c>
      <c r="L367" s="283">
        <v>13</v>
      </c>
      <c r="M367" s="185">
        <f t="shared" si="66"/>
        <v>4.8148148148148149</v>
      </c>
      <c r="N367" s="185">
        <v>44</v>
      </c>
      <c r="O367" s="283"/>
      <c r="P367" s="283"/>
      <c r="Q367" s="283"/>
      <c r="R367" s="185"/>
      <c r="S367" s="283"/>
      <c r="T367" s="179"/>
      <c r="U367" s="180" t="s">
        <v>197</v>
      </c>
      <c r="V367" s="181"/>
      <c r="W367" s="181"/>
      <c r="X367" s="173"/>
      <c r="Y367" s="182"/>
      <c r="Z367" s="182"/>
      <c r="AA367" s="182"/>
      <c r="AB367" s="182"/>
      <c r="AC367" s="192"/>
      <c r="AD367" s="192"/>
      <c r="AE367" s="182"/>
      <c r="AF367" s="182"/>
      <c r="AG367" s="186"/>
      <c r="AH367" s="174"/>
      <c r="AI367" s="174"/>
      <c r="AJ367" s="180"/>
      <c r="AK367" s="183"/>
      <c r="AL367" s="183"/>
      <c r="AM367" s="459"/>
      <c r="AN367" s="283"/>
      <c r="AO367" s="283"/>
      <c r="AP367" s="283"/>
      <c r="AQ367" s="185"/>
      <c r="AR367" s="283"/>
      <c r="AS367" s="180"/>
      <c r="AT367" s="183"/>
      <c r="AU367" s="177"/>
      <c r="AV367" s="180"/>
      <c r="AW367" s="180"/>
      <c r="AX367" s="298" t="s">
        <v>1769</v>
      </c>
      <c r="AY367" s="469"/>
      <c r="AZ367" s="469"/>
      <c r="BA367" s="187"/>
      <c r="BB367" s="187"/>
      <c r="BC367" s="187"/>
      <c r="BD367" s="187"/>
      <c r="BE367" s="187"/>
      <c r="BF367" s="187"/>
      <c r="BG367" s="187"/>
      <c r="BH367" s="187"/>
      <c r="BI367" s="187"/>
      <c r="BJ367" s="187"/>
      <c r="BK367" s="295"/>
      <c r="BL367" s="296"/>
      <c r="BM367" s="297"/>
      <c r="BN367" s="187"/>
      <c r="BO367" s="187"/>
      <c r="BP367" s="187"/>
      <c r="BQ367" s="187"/>
      <c r="BR367" s="187"/>
      <c r="BS367" s="187"/>
      <c r="BT367" s="189"/>
    </row>
    <row r="368" spans="1:72" s="188" customFormat="1" ht="60.75" customHeight="1">
      <c r="A368" s="176"/>
      <c r="B368" s="176" t="s">
        <v>1175</v>
      </c>
      <c r="C368" s="176" t="s">
        <v>194</v>
      </c>
      <c r="D368" s="396" t="s">
        <v>1770</v>
      </c>
      <c r="E368" s="557"/>
      <c r="F368" s="552"/>
      <c r="G368" s="555"/>
      <c r="H368" s="555"/>
      <c r="I368" s="185" t="s">
        <v>136</v>
      </c>
      <c r="J368" s="326"/>
      <c r="K368" s="326"/>
      <c r="L368" s="326"/>
      <c r="M368" s="327"/>
      <c r="N368" s="327"/>
      <c r="O368" s="283"/>
      <c r="P368" s="283"/>
      <c r="Q368" s="283"/>
      <c r="R368" s="185"/>
      <c r="S368" s="283"/>
      <c r="T368" s="179"/>
      <c r="U368" s="180"/>
      <c r="V368" s="181"/>
      <c r="W368" s="181"/>
      <c r="X368" s="173"/>
      <c r="Y368" s="182"/>
      <c r="Z368" s="182"/>
      <c r="AA368" s="182"/>
      <c r="AB368" s="182"/>
      <c r="AC368" s="192"/>
      <c r="AD368" s="192"/>
      <c r="AE368" s="182"/>
      <c r="AF368" s="182"/>
      <c r="AG368" s="186"/>
      <c r="AH368" s="174"/>
      <c r="AI368" s="174"/>
      <c r="AJ368" s="180"/>
      <c r="AK368" s="183"/>
      <c r="AL368" s="183"/>
      <c r="AM368" s="459"/>
      <c r="AN368" s="283"/>
      <c r="AO368" s="283"/>
      <c r="AP368" s="283"/>
      <c r="AQ368" s="185"/>
      <c r="AR368" s="283"/>
      <c r="AS368" s="180"/>
      <c r="AT368" s="183"/>
      <c r="AU368" s="177"/>
      <c r="AV368" s="180"/>
      <c r="AW368" s="185" t="s">
        <v>1369</v>
      </c>
      <c r="AX368" s="185" t="s">
        <v>1369</v>
      </c>
      <c r="AY368" s="469"/>
      <c r="AZ368" s="469"/>
      <c r="BA368" s="187"/>
      <c r="BB368" s="187"/>
      <c r="BC368" s="187"/>
      <c r="BD368" s="187"/>
      <c r="BE368" s="187"/>
      <c r="BF368" s="187"/>
      <c r="BG368" s="187"/>
      <c r="BH368" s="187"/>
      <c r="BI368" s="187"/>
      <c r="BJ368" s="187"/>
      <c r="BK368" s="295"/>
      <c r="BL368" s="296"/>
      <c r="BM368" s="297"/>
      <c r="BN368" s="187"/>
      <c r="BO368" s="187"/>
      <c r="BP368" s="187"/>
      <c r="BQ368" s="187"/>
      <c r="BR368" s="187"/>
      <c r="BS368" s="187"/>
      <c r="BT368" s="189"/>
    </row>
    <row r="369" spans="1:72" s="188" customFormat="1" ht="60.75" customHeight="1">
      <c r="A369" s="176"/>
      <c r="B369" s="176" t="s">
        <v>1175</v>
      </c>
      <c r="C369" s="176" t="s">
        <v>194</v>
      </c>
      <c r="D369" s="190" t="s">
        <v>1176</v>
      </c>
      <c r="E369" s="191" t="s">
        <v>1177</v>
      </c>
      <c r="F369" s="280" t="s">
        <v>1771</v>
      </c>
      <c r="G369" s="175">
        <v>811803030770</v>
      </c>
      <c r="H369" s="175"/>
      <c r="I369" s="173" t="s">
        <v>136</v>
      </c>
      <c r="J369" s="283">
        <v>29</v>
      </c>
      <c r="K369" s="283">
        <v>20</v>
      </c>
      <c r="L369" s="283">
        <v>7</v>
      </c>
      <c r="M369" s="185">
        <f t="shared" ref="M369:M376" si="68">(L369*J369*K369)/(12^3)</f>
        <v>2.3495370370370372</v>
      </c>
      <c r="N369" s="283">
        <v>28</v>
      </c>
      <c r="O369" s="283">
        <v>29</v>
      </c>
      <c r="P369" s="283">
        <v>20</v>
      </c>
      <c r="Q369" s="283">
        <v>7</v>
      </c>
      <c r="R369" s="185">
        <f t="shared" ref="R369" si="69">(Q369*O369*P369)/(12^3)</f>
        <v>2.3495370370370372</v>
      </c>
      <c r="S369" s="283">
        <v>28</v>
      </c>
      <c r="T369" s="179"/>
      <c r="U369" s="180"/>
      <c r="V369" s="181"/>
      <c r="W369" s="181"/>
      <c r="X369" s="173"/>
      <c r="Y369" s="182"/>
      <c r="Z369" s="182"/>
      <c r="AA369" s="182"/>
      <c r="AB369" s="182"/>
      <c r="AC369" s="192"/>
      <c r="AD369" s="192"/>
      <c r="AE369" s="182"/>
      <c r="AF369" s="182"/>
      <c r="AG369" s="186"/>
      <c r="AH369" s="174"/>
      <c r="AI369" s="174"/>
      <c r="AJ369" s="180"/>
      <c r="AK369" s="183"/>
      <c r="AL369" s="183"/>
      <c r="AM369" s="459">
        <v>2</v>
      </c>
      <c r="AN369" s="283"/>
      <c r="AO369" s="283"/>
      <c r="AP369" s="283"/>
      <c r="AQ369" s="185"/>
      <c r="AR369" s="283"/>
      <c r="AS369" s="180" t="s">
        <v>201</v>
      </c>
      <c r="AT369" s="183">
        <v>8</v>
      </c>
      <c r="AU369" s="177" t="s">
        <v>1410</v>
      </c>
      <c r="AV369" s="180" t="s">
        <v>207</v>
      </c>
      <c r="AW369" s="180"/>
      <c r="AX369" s="298" t="s">
        <v>1411</v>
      </c>
      <c r="AY369" s="469"/>
      <c r="AZ369" s="469"/>
      <c r="BA369" s="187"/>
      <c r="BB369" s="187"/>
      <c r="BC369" s="187"/>
      <c r="BD369" s="187"/>
      <c r="BE369" s="187"/>
      <c r="BF369" s="187"/>
      <c r="BG369" s="187"/>
      <c r="BH369" s="187"/>
      <c r="BI369" s="187"/>
      <c r="BJ369" s="187"/>
      <c r="BK369" s="295"/>
      <c r="BL369" s="296"/>
      <c r="BM369" s="297"/>
      <c r="BN369" s="187"/>
      <c r="BO369" s="187"/>
      <c r="BP369" s="187"/>
      <c r="BQ369" s="187"/>
      <c r="BR369" s="187"/>
      <c r="BS369" s="187"/>
      <c r="BT369" s="189"/>
    </row>
    <row r="370" spans="1:72" s="188" customFormat="1" ht="60.75" customHeight="1">
      <c r="A370" s="176"/>
      <c r="B370" s="176" t="s">
        <v>1175</v>
      </c>
      <c r="C370" s="176" t="s">
        <v>194</v>
      </c>
      <c r="D370" s="190" t="s">
        <v>1772</v>
      </c>
      <c r="E370" s="191" t="s">
        <v>1773</v>
      </c>
      <c r="F370" s="552"/>
      <c r="G370" s="175">
        <v>812257018277</v>
      </c>
      <c r="H370" s="555"/>
      <c r="I370" s="173" t="s">
        <v>136</v>
      </c>
      <c r="J370" s="283">
        <v>22</v>
      </c>
      <c r="K370" s="283">
        <v>22</v>
      </c>
      <c r="L370" s="283">
        <v>9</v>
      </c>
      <c r="M370" s="185">
        <f t="shared" si="68"/>
        <v>2.5208333333333335</v>
      </c>
      <c r="N370" s="283">
        <v>31</v>
      </c>
      <c r="O370" s="283"/>
      <c r="P370" s="283"/>
      <c r="Q370" s="283"/>
      <c r="R370" s="185"/>
      <c r="S370" s="283"/>
      <c r="T370" s="179"/>
      <c r="U370" s="180"/>
      <c r="V370" s="181"/>
      <c r="W370" s="181"/>
      <c r="X370" s="173"/>
      <c r="Y370" s="182"/>
      <c r="Z370" s="182"/>
      <c r="AA370" s="182"/>
      <c r="AB370" s="182"/>
      <c r="AC370" s="192"/>
      <c r="AD370" s="192"/>
      <c r="AE370" s="182"/>
      <c r="AF370" s="182"/>
      <c r="AG370" s="186"/>
      <c r="AH370" s="174"/>
      <c r="AI370" s="174"/>
      <c r="AJ370" s="180"/>
      <c r="AK370" s="183"/>
      <c r="AL370" s="183"/>
      <c r="AM370" s="459"/>
      <c r="AN370" s="283"/>
      <c r="AO370" s="283"/>
      <c r="AP370" s="283"/>
      <c r="AQ370" s="185"/>
      <c r="AR370" s="283"/>
      <c r="AS370" s="180"/>
      <c r="AT370" s="183"/>
      <c r="AU370" s="177"/>
      <c r="AV370" s="180"/>
      <c r="AW370" s="180"/>
      <c r="AX370" s="298" t="s">
        <v>1774</v>
      </c>
      <c r="AY370" s="469"/>
      <c r="AZ370" s="469"/>
      <c r="BA370" s="187"/>
      <c r="BB370" s="187"/>
      <c r="BC370" s="187"/>
      <c r="BD370" s="187"/>
      <c r="BE370" s="187"/>
      <c r="BF370" s="187"/>
      <c r="BG370" s="187"/>
      <c r="BH370" s="187"/>
      <c r="BI370" s="187"/>
      <c r="BJ370" s="187"/>
      <c r="BK370" s="295"/>
      <c r="BL370" s="296"/>
      <c r="BM370" s="297"/>
      <c r="BN370" s="187"/>
      <c r="BO370" s="187"/>
      <c r="BP370" s="187"/>
      <c r="BQ370" s="187"/>
      <c r="BR370" s="187"/>
      <c r="BS370" s="187"/>
      <c r="BT370" s="189"/>
    </row>
    <row r="371" spans="1:72" s="188" customFormat="1" ht="60.75" customHeight="1">
      <c r="A371" s="176"/>
      <c r="B371" s="176" t="s">
        <v>1175</v>
      </c>
      <c r="C371" s="176" t="s">
        <v>194</v>
      </c>
      <c r="D371" s="190" t="s">
        <v>1772</v>
      </c>
      <c r="E371" s="191" t="s">
        <v>1773</v>
      </c>
      <c r="F371" s="552"/>
      <c r="G371" s="175">
        <v>812257018277</v>
      </c>
      <c r="H371" s="555"/>
      <c r="I371" s="173" t="s">
        <v>136</v>
      </c>
      <c r="J371" s="283">
        <v>50</v>
      </c>
      <c r="K371" s="283">
        <v>17</v>
      </c>
      <c r="L371" s="283">
        <v>16</v>
      </c>
      <c r="M371" s="185">
        <f t="shared" si="68"/>
        <v>7.8703703703703702</v>
      </c>
      <c r="N371" s="283">
        <v>34</v>
      </c>
      <c r="O371" s="283"/>
      <c r="P371" s="283"/>
      <c r="Q371" s="283"/>
      <c r="R371" s="185"/>
      <c r="S371" s="283"/>
      <c r="T371" s="179"/>
      <c r="U371" s="180"/>
      <c r="V371" s="181"/>
      <c r="W371" s="181"/>
      <c r="X371" s="173"/>
      <c r="Y371" s="182"/>
      <c r="Z371" s="182"/>
      <c r="AA371" s="182"/>
      <c r="AB371" s="182"/>
      <c r="AC371" s="192"/>
      <c r="AD371" s="192"/>
      <c r="AE371" s="182"/>
      <c r="AF371" s="182"/>
      <c r="AG371" s="186"/>
      <c r="AH371" s="174"/>
      <c r="AI371" s="174"/>
      <c r="AJ371" s="180"/>
      <c r="AK371" s="183"/>
      <c r="AL371" s="183"/>
      <c r="AM371" s="459"/>
      <c r="AN371" s="283"/>
      <c r="AO371" s="283"/>
      <c r="AP371" s="283"/>
      <c r="AQ371" s="185"/>
      <c r="AR371" s="283"/>
      <c r="AS371" s="180"/>
      <c r="AT371" s="183"/>
      <c r="AU371" s="177"/>
      <c r="AV371" s="180"/>
      <c r="AW371" s="180"/>
      <c r="AX371" s="298" t="s">
        <v>1774</v>
      </c>
      <c r="AY371" s="469"/>
      <c r="AZ371" s="469"/>
      <c r="BA371" s="187"/>
      <c r="BB371" s="187"/>
      <c r="BC371" s="187"/>
      <c r="BD371" s="187"/>
      <c r="BE371" s="187"/>
      <c r="BF371" s="187"/>
      <c r="BG371" s="187"/>
      <c r="BH371" s="187"/>
      <c r="BI371" s="187"/>
      <c r="BJ371" s="187"/>
      <c r="BK371" s="295"/>
      <c r="BL371" s="296"/>
      <c r="BM371" s="297"/>
      <c r="BN371" s="187"/>
      <c r="BO371" s="187"/>
      <c r="BP371" s="187"/>
      <c r="BQ371" s="187"/>
      <c r="BR371" s="187"/>
      <c r="BS371" s="187"/>
      <c r="BT371" s="189"/>
    </row>
    <row r="372" spans="1:72" s="188" customFormat="1" ht="60.75" customHeight="1">
      <c r="A372" s="176"/>
      <c r="B372" s="176" t="s">
        <v>1175</v>
      </c>
      <c r="C372" s="176" t="s">
        <v>194</v>
      </c>
      <c r="D372" s="284" t="s">
        <v>1775</v>
      </c>
      <c r="E372" s="294" t="s">
        <v>1776</v>
      </c>
      <c r="F372" s="552"/>
      <c r="G372" s="175">
        <v>812257018284</v>
      </c>
      <c r="H372" s="555"/>
      <c r="I372" s="173" t="s">
        <v>136</v>
      </c>
      <c r="J372" s="283">
        <v>50</v>
      </c>
      <c r="K372" s="283">
        <v>19</v>
      </c>
      <c r="L372" s="283">
        <v>14</v>
      </c>
      <c r="M372" s="185">
        <f t="shared" si="68"/>
        <v>7.6967592592592595</v>
      </c>
      <c r="N372" s="283">
        <v>50</v>
      </c>
      <c r="O372" s="283"/>
      <c r="P372" s="283"/>
      <c r="Q372" s="283"/>
      <c r="R372" s="185"/>
      <c r="S372" s="283"/>
      <c r="T372" s="179"/>
      <c r="U372" s="180"/>
      <c r="V372" s="181"/>
      <c r="W372" s="181"/>
      <c r="X372" s="173"/>
      <c r="Y372" s="182"/>
      <c r="Z372" s="182"/>
      <c r="AA372" s="182"/>
      <c r="AB372" s="182"/>
      <c r="AC372" s="192"/>
      <c r="AD372" s="192"/>
      <c r="AE372" s="182"/>
      <c r="AF372" s="182"/>
      <c r="AG372" s="186"/>
      <c r="AH372" s="174"/>
      <c r="AI372" s="174"/>
      <c r="AJ372" s="180"/>
      <c r="AK372" s="183"/>
      <c r="AL372" s="183"/>
      <c r="AM372" s="459"/>
      <c r="AN372" s="283"/>
      <c r="AO372" s="283"/>
      <c r="AP372" s="283"/>
      <c r="AQ372" s="185"/>
      <c r="AR372" s="283"/>
      <c r="AS372" s="180"/>
      <c r="AT372" s="183"/>
      <c r="AU372" s="177"/>
      <c r="AV372" s="180"/>
      <c r="AW372" s="180"/>
      <c r="AX372" s="298" t="s">
        <v>1777</v>
      </c>
      <c r="AY372" s="469"/>
      <c r="AZ372" s="469"/>
      <c r="BA372" s="187"/>
      <c r="BB372" s="187"/>
      <c r="BC372" s="187"/>
      <c r="BD372" s="187"/>
      <c r="BE372" s="187"/>
      <c r="BF372" s="187"/>
      <c r="BG372" s="187"/>
      <c r="BH372" s="187"/>
      <c r="BI372" s="187"/>
      <c r="BJ372" s="187"/>
      <c r="BK372" s="295"/>
      <c r="BL372" s="296"/>
      <c r="BM372" s="297"/>
      <c r="BN372" s="187"/>
      <c r="BO372" s="187"/>
      <c r="BP372" s="187"/>
      <c r="BQ372" s="187"/>
      <c r="BR372" s="187"/>
      <c r="BS372" s="187"/>
      <c r="BT372" s="189"/>
    </row>
    <row r="373" spans="1:72" s="188" customFormat="1" ht="60.75" customHeight="1">
      <c r="A373" s="176"/>
      <c r="B373" s="176" t="s">
        <v>1175</v>
      </c>
      <c r="C373" s="176" t="s">
        <v>194</v>
      </c>
      <c r="D373" s="284" t="s">
        <v>1775</v>
      </c>
      <c r="E373" s="294" t="s">
        <v>1776</v>
      </c>
      <c r="F373" s="552"/>
      <c r="G373" s="175">
        <v>812257018284</v>
      </c>
      <c r="H373" s="555"/>
      <c r="I373" s="173" t="s">
        <v>136</v>
      </c>
      <c r="J373" s="283">
        <v>23</v>
      </c>
      <c r="K373" s="283">
        <v>22</v>
      </c>
      <c r="L373" s="283">
        <v>9</v>
      </c>
      <c r="M373" s="185">
        <f t="shared" si="68"/>
        <v>2.6354166666666665</v>
      </c>
      <c r="N373" s="283">
        <v>28</v>
      </c>
      <c r="O373" s="283"/>
      <c r="P373" s="283"/>
      <c r="Q373" s="283"/>
      <c r="R373" s="185"/>
      <c r="S373" s="283"/>
      <c r="T373" s="179"/>
      <c r="U373" s="180"/>
      <c r="V373" s="181"/>
      <c r="W373" s="181"/>
      <c r="X373" s="173"/>
      <c r="Y373" s="182"/>
      <c r="Z373" s="182"/>
      <c r="AA373" s="182"/>
      <c r="AB373" s="182"/>
      <c r="AC373" s="192"/>
      <c r="AD373" s="192"/>
      <c r="AE373" s="182"/>
      <c r="AF373" s="182"/>
      <c r="AG373" s="186"/>
      <c r="AH373" s="174"/>
      <c r="AI373" s="174"/>
      <c r="AJ373" s="180"/>
      <c r="AK373" s="183"/>
      <c r="AL373" s="183"/>
      <c r="AM373" s="459"/>
      <c r="AN373" s="283"/>
      <c r="AO373" s="283"/>
      <c r="AP373" s="283"/>
      <c r="AQ373" s="185"/>
      <c r="AR373" s="283"/>
      <c r="AS373" s="180"/>
      <c r="AT373" s="183"/>
      <c r="AU373" s="177"/>
      <c r="AV373" s="180"/>
      <c r="AW373" s="180"/>
      <c r="AX373" s="298" t="s">
        <v>1777</v>
      </c>
      <c r="AY373" s="469"/>
      <c r="AZ373" s="469"/>
      <c r="BA373" s="187"/>
      <c r="BB373" s="187"/>
      <c r="BC373" s="187"/>
      <c r="BD373" s="187"/>
      <c r="BE373" s="187"/>
      <c r="BF373" s="187"/>
      <c r="BG373" s="187"/>
      <c r="BH373" s="187"/>
      <c r="BI373" s="187"/>
      <c r="BJ373" s="187"/>
      <c r="BK373" s="295"/>
      <c r="BL373" s="296"/>
      <c r="BM373" s="297"/>
      <c r="BN373" s="187"/>
      <c r="BO373" s="187"/>
      <c r="BP373" s="187"/>
      <c r="BQ373" s="187"/>
      <c r="BR373" s="187"/>
      <c r="BS373" s="187"/>
      <c r="BT373" s="189"/>
    </row>
    <row r="374" spans="1:72" s="188" customFormat="1" ht="60.75" customHeight="1">
      <c r="A374" s="176"/>
      <c r="B374" s="176" t="s">
        <v>1175</v>
      </c>
      <c r="C374" s="176" t="s">
        <v>1698</v>
      </c>
      <c r="D374" s="284" t="s">
        <v>1778</v>
      </c>
      <c r="E374" s="294" t="s">
        <v>1779</v>
      </c>
      <c r="F374" s="552"/>
      <c r="G374" s="175">
        <v>812257018291</v>
      </c>
      <c r="H374" s="555"/>
      <c r="I374" s="173" t="s">
        <v>136</v>
      </c>
      <c r="J374" s="283">
        <v>29</v>
      </c>
      <c r="K374" s="283">
        <v>12</v>
      </c>
      <c r="L374" s="283">
        <v>8</v>
      </c>
      <c r="M374" s="185">
        <f t="shared" si="68"/>
        <v>1.6111111111111112</v>
      </c>
      <c r="N374" s="283">
        <v>17</v>
      </c>
      <c r="O374" s="283"/>
      <c r="P374" s="283"/>
      <c r="Q374" s="283"/>
      <c r="R374" s="185"/>
      <c r="S374" s="283"/>
      <c r="T374" s="179"/>
      <c r="U374" s="180"/>
      <c r="V374" s="181"/>
      <c r="W374" s="181"/>
      <c r="X374" s="173"/>
      <c r="Y374" s="182"/>
      <c r="Z374" s="182"/>
      <c r="AA374" s="182"/>
      <c r="AB374" s="182"/>
      <c r="AC374" s="192"/>
      <c r="AD374" s="192"/>
      <c r="AE374" s="182"/>
      <c r="AF374" s="182"/>
      <c r="AG374" s="186"/>
      <c r="AH374" s="174"/>
      <c r="AI374" s="174"/>
      <c r="AJ374" s="180"/>
      <c r="AK374" s="183"/>
      <c r="AL374" s="183"/>
      <c r="AM374" s="459"/>
      <c r="AN374" s="283"/>
      <c r="AO374" s="283"/>
      <c r="AP374" s="283"/>
      <c r="AQ374" s="185"/>
      <c r="AR374" s="283"/>
      <c r="AS374" s="180"/>
      <c r="AT374" s="183"/>
      <c r="AU374" s="177"/>
      <c r="AV374" s="180"/>
      <c r="AW374" s="180"/>
      <c r="AX374" s="298" t="s">
        <v>1780</v>
      </c>
      <c r="AY374" s="469"/>
      <c r="AZ374" s="469"/>
      <c r="BA374" s="187"/>
      <c r="BB374" s="187"/>
      <c r="BC374" s="187"/>
      <c r="BD374" s="187"/>
      <c r="BE374" s="187"/>
      <c r="BF374" s="187"/>
      <c r="BG374" s="187"/>
      <c r="BH374" s="187"/>
      <c r="BI374" s="187"/>
      <c r="BJ374" s="187"/>
      <c r="BK374" s="295"/>
      <c r="BL374" s="296"/>
      <c r="BM374" s="297"/>
      <c r="BN374" s="187"/>
      <c r="BO374" s="187"/>
      <c r="BP374" s="187"/>
      <c r="BQ374" s="187"/>
      <c r="BR374" s="187"/>
      <c r="BS374" s="187"/>
      <c r="BT374" s="189"/>
    </row>
    <row r="375" spans="1:72" s="188" customFormat="1" ht="60.75" customHeight="1">
      <c r="A375" s="176"/>
      <c r="B375" s="176" t="s">
        <v>1175</v>
      </c>
      <c r="C375" s="176" t="s">
        <v>1698</v>
      </c>
      <c r="D375" s="284" t="s">
        <v>1781</v>
      </c>
      <c r="E375" s="294" t="s">
        <v>1782</v>
      </c>
      <c r="F375" s="552"/>
      <c r="G375" s="175">
        <v>812257018307</v>
      </c>
      <c r="H375" s="555"/>
      <c r="I375" s="173" t="s">
        <v>136</v>
      </c>
      <c r="J375" s="283">
        <v>42</v>
      </c>
      <c r="K375" s="283">
        <v>8</v>
      </c>
      <c r="L375" s="283">
        <v>7</v>
      </c>
      <c r="M375" s="185">
        <f t="shared" si="68"/>
        <v>1.3611111111111112</v>
      </c>
      <c r="N375" s="283">
        <v>10</v>
      </c>
      <c r="O375" s="283"/>
      <c r="P375" s="283"/>
      <c r="Q375" s="283"/>
      <c r="R375" s="185"/>
      <c r="S375" s="283"/>
      <c r="T375" s="179"/>
      <c r="U375" s="180"/>
      <c r="V375" s="181"/>
      <c r="W375" s="181"/>
      <c r="X375" s="173"/>
      <c r="Y375" s="182"/>
      <c r="Z375" s="182"/>
      <c r="AA375" s="182"/>
      <c r="AB375" s="182"/>
      <c r="AC375" s="192"/>
      <c r="AD375" s="192"/>
      <c r="AE375" s="182"/>
      <c r="AF375" s="182"/>
      <c r="AG375" s="186"/>
      <c r="AH375" s="174"/>
      <c r="AI375" s="174"/>
      <c r="AJ375" s="180"/>
      <c r="AK375" s="183"/>
      <c r="AL375" s="183"/>
      <c r="AM375" s="459"/>
      <c r="AN375" s="283"/>
      <c r="AO375" s="283"/>
      <c r="AP375" s="283"/>
      <c r="AQ375" s="185"/>
      <c r="AR375" s="283"/>
      <c r="AS375" s="180"/>
      <c r="AT375" s="183"/>
      <c r="AU375" s="177"/>
      <c r="AV375" s="180"/>
      <c r="AW375" s="180"/>
      <c r="AX375" s="298" t="s">
        <v>1783</v>
      </c>
      <c r="AY375" s="469"/>
      <c r="AZ375" s="469"/>
      <c r="BA375" s="187"/>
      <c r="BB375" s="187"/>
      <c r="BC375" s="187"/>
      <c r="BD375" s="187"/>
      <c r="BE375" s="187"/>
      <c r="BF375" s="187"/>
      <c r="BG375" s="187"/>
      <c r="BH375" s="187"/>
      <c r="BI375" s="187"/>
      <c r="BJ375" s="187"/>
      <c r="BK375" s="295"/>
      <c r="BL375" s="296"/>
      <c r="BM375" s="297"/>
      <c r="BN375" s="187"/>
      <c r="BO375" s="187"/>
      <c r="BP375" s="187"/>
      <c r="BQ375" s="187"/>
      <c r="BR375" s="187"/>
      <c r="BS375" s="187"/>
      <c r="BT375" s="189"/>
    </row>
    <row r="376" spans="1:72" s="188" customFormat="1" ht="60.75" customHeight="1">
      <c r="A376" s="176"/>
      <c r="B376" s="176" t="s">
        <v>1175</v>
      </c>
      <c r="C376" s="176" t="s">
        <v>1698</v>
      </c>
      <c r="D376" s="284" t="s">
        <v>1784</v>
      </c>
      <c r="E376" s="294" t="s">
        <v>1785</v>
      </c>
      <c r="F376" s="552"/>
      <c r="G376" s="175">
        <v>812257016501</v>
      </c>
      <c r="H376" s="555"/>
      <c r="I376" s="173" t="s">
        <v>136</v>
      </c>
      <c r="J376" s="283">
        <v>35</v>
      </c>
      <c r="K376" s="283">
        <v>21</v>
      </c>
      <c r="L376" s="283">
        <v>10</v>
      </c>
      <c r="M376" s="185">
        <f t="shared" si="68"/>
        <v>4.2534722222222223</v>
      </c>
      <c r="N376" s="283">
        <v>48</v>
      </c>
      <c r="O376" s="283"/>
      <c r="P376" s="283"/>
      <c r="Q376" s="283"/>
      <c r="R376" s="185"/>
      <c r="S376" s="283"/>
      <c r="T376" s="179"/>
      <c r="U376" s="180"/>
      <c r="V376" s="181"/>
      <c r="W376" s="181"/>
      <c r="X376" s="173"/>
      <c r="Y376" s="182"/>
      <c r="Z376" s="182"/>
      <c r="AA376" s="182"/>
      <c r="AB376" s="182"/>
      <c r="AC376" s="192"/>
      <c r="AD376" s="192"/>
      <c r="AE376" s="182"/>
      <c r="AF376" s="182"/>
      <c r="AG376" s="186"/>
      <c r="AH376" s="174"/>
      <c r="AI376" s="174"/>
      <c r="AJ376" s="180"/>
      <c r="AK376" s="183"/>
      <c r="AL376" s="183"/>
      <c r="AM376" s="459"/>
      <c r="AN376" s="283"/>
      <c r="AO376" s="283"/>
      <c r="AP376" s="283"/>
      <c r="AQ376" s="185"/>
      <c r="AR376" s="283"/>
      <c r="AS376" s="180"/>
      <c r="AT376" s="183"/>
      <c r="AU376" s="177"/>
      <c r="AV376" s="180"/>
      <c r="AW376" s="180"/>
      <c r="AX376" s="298" t="s">
        <v>1786</v>
      </c>
      <c r="AY376" s="469"/>
      <c r="AZ376" s="469"/>
      <c r="BA376" s="187"/>
      <c r="BB376" s="187"/>
      <c r="BC376" s="187"/>
      <c r="BD376" s="187"/>
      <c r="BE376" s="187"/>
      <c r="BF376" s="187"/>
      <c r="BG376" s="187"/>
      <c r="BH376" s="187"/>
      <c r="BI376" s="187"/>
      <c r="BJ376" s="187"/>
      <c r="BK376" s="295"/>
      <c r="BL376" s="296"/>
      <c r="BM376" s="297"/>
      <c r="BN376" s="187"/>
      <c r="BO376" s="187"/>
      <c r="BP376" s="187"/>
      <c r="BQ376" s="187"/>
      <c r="BR376" s="187"/>
      <c r="BS376" s="187"/>
      <c r="BT376" s="189"/>
    </row>
    <row r="377" spans="1:72" s="188" customFormat="1" ht="60.75" customHeight="1">
      <c r="A377" s="176"/>
      <c r="B377" s="176" t="s">
        <v>1175</v>
      </c>
      <c r="C377" s="176" t="s">
        <v>194</v>
      </c>
      <c r="D377" s="284" t="s">
        <v>1787</v>
      </c>
      <c r="E377" s="294" t="s">
        <v>1788</v>
      </c>
      <c r="F377" s="552"/>
      <c r="G377" s="175">
        <v>811803033399</v>
      </c>
      <c r="H377" s="555"/>
      <c r="I377" s="173" t="s">
        <v>136</v>
      </c>
      <c r="J377" s="326"/>
      <c r="K377" s="326"/>
      <c r="L377" s="326"/>
      <c r="M377" s="327"/>
      <c r="N377" s="326"/>
      <c r="O377" s="283"/>
      <c r="P377" s="283"/>
      <c r="Q377" s="283"/>
      <c r="R377" s="185"/>
      <c r="S377" s="283"/>
      <c r="T377" s="179"/>
      <c r="U377" s="180"/>
      <c r="V377" s="181"/>
      <c r="W377" s="181"/>
      <c r="X377" s="173"/>
      <c r="Y377" s="182"/>
      <c r="Z377" s="182"/>
      <c r="AA377" s="182"/>
      <c r="AB377" s="182"/>
      <c r="AC377" s="192"/>
      <c r="AD377" s="192"/>
      <c r="AE377" s="182"/>
      <c r="AF377" s="182"/>
      <c r="AG377" s="186"/>
      <c r="AH377" s="174"/>
      <c r="AI377" s="174"/>
      <c r="AJ377" s="180"/>
      <c r="AK377" s="183"/>
      <c r="AL377" s="183"/>
      <c r="AM377" s="459"/>
      <c r="AN377" s="283"/>
      <c r="AO377" s="283"/>
      <c r="AP377" s="283"/>
      <c r="AQ377" s="185"/>
      <c r="AR377" s="283"/>
      <c r="AS377" s="180"/>
      <c r="AT377" s="183"/>
      <c r="AU377" s="177"/>
      <c r="AV377" s="180"/>
      <c r="AW377" s="180"/>
      <c r="AX377" s="298" t="s">
        <v>1789</v>
      </c>
      <c r="AY377" s="469"/>
      <c r="AZ377" s="469"/>
      <c r="BA377" s="187"/>
      <c r="BB377" s="187"/>
      <c r="BC377" s="187"/>
      <c r="BD377" s="187"/>
      <c r="BE377" s="187"/>
      <c r="BF377" s="187"/>
      <c r="BG377" s="187"/>
      <c r="BH377" s="187"/>
      <c r="BI377" s="187"/>
      <c r="BJ377" s="187"/>
      <c r="BK377" s="295"/>
      <c r="BL377" s="296"/>
      <c r="BM377" s="297"/>
      <c r="BN377" s="187"/>
      <c r="BO377" s="187"/>
      <c r="BP377" s="187"/>
      <c r="BQ377" s="187"/>
      <c r="BR377" s="187"/>
      <c r="BS377" s="187"/>
      <c r="BT377" s="189"/>
    </row>
    <row r="378" spans="1:72" s="188" customFormat="1" ht="60.75" customHeight="1">
      <c r="A378" s="176"/>
      <c r="B378" s="176" t="s">
        <v>1175</v>
      </c>
      <c r="C378" s="176" t="s">
        <v>194</v>
      </c>
      <c r="D378" s="284" t="s">
        <v>1790</v>
      </c>
      <c r="E378" s="557"/>
      <c r="F378" s="552"/>
      <c r="G378" s="555"/>
      <c r="H378" s="555"/>
      <c r="I378" s="173" t="s">
        <v>136</v>
      </c>
      <c r="J378" s="326"/>
      <c r="K378" s="326"/>
      <c r="L378" s="326"/>
      <c r="M378" s="327"/>
      <c r="N378" s="326"/>
      <c r="O378" s="283"/>
      <c r="P378" s="283"/>
      <c r="Q378" s="283"/>
      <c r="R378" s="185"/>
      <c r="S378" s="283"/>
      <c r="T378" s="179"/>
      <c r="U378" s="180"/>
      <c r="V378" s="181"/>
      <c r="W378" s="181"/>
      <c r="X378" s="173"/>
      <c r="Y378" s="182"/>
      <c r="Z378" s="182"/>
      <c r="AA378" s="182"/>
      <c r="AB378" s="182"/>
      <c r="AC378" s="192"/>
      <c r="AD378" s="192"/>
      <c r="AE378" s="182"/>
      <c r="AF378" s="182"/>
      <c r="AG378" s="186"/>
      <c r="AH378" s="174"/>
      <c r="AI378" s="174"/>
      <c r="AJ378" s="180"/>
      <c r="AK378" s="183"/>
      <c r="AL378" s="183"/>
      <c r="AM378" s="459"/>
      <c r="AN378" s="283"/>
      <c r="AO378" s="283"/>
      <c r="AP378" s="283"/>
      <c r="AQ378" s="185"/>
      <c r="AR378" s="283"/>
      <c r="AS378" s="180"/>
      <c r="AT378" s="183"/>
      <c r="AU378" s="177"/>
      <c r="AV378" s="180"/>
      <c r="AW378" s="185" t="s">
        <v>1369</v>
      </c>
      <c r="AX378" s="185" t="s">
        <v>1369</v>
      </c>
      <c r="AY378" s="469"/>
      <c r="AZ378" s="469"/>
      <c r="BA378" s="187"/>
      <c r="BB378" s="187"/>
      <c r="BC378" s="187"/>
      <c r="BD378" s="187"/>
      <c r="BE378" s="187"/>
      <c r="BF378" s="187"/>
      <c r="BG378" s="187"/>
      <c r="BH378" s="187"/>
      <c r="BI378" s="187"/>
      <c r="BJ378" s="187"/>
      <c r="BK378" s="295"/>
      <c r="BL378" s="296"/>
      <c r="BM378" s="297"/>
      <c r="BN378" s="187"/>
      <c r="BO378" s="187"/>
      <c r="BP378" s="187"/>
      <c r="BQ378" s="187"/>
      <c r="BR378" s="187"/>
      <c r="BS378" s="187"/>
      <c r="BT378" s="189"/>
    </row>
    <row r="379" spans="1:72" s="188" customFormat="1" ht="60.75" customHeight="1">
      <c r="A379" s="176"/>
      <c r="B379" s="176" t="s">
        <v>1175</v>
      </c>
      <c r="C379" s="176" t="s">
        <v>194</v>
      </c>
      <c r="D379" s="284" t="s">
        <v>1791</v>
      </c>
      <c r="E379" s="294" t="s">
        <v>1792</v>
      </c>
      <c r="F379" s="552"/>
      <c r="G379" s="175">
        <v>811803033412</v>
      </c>
      <c r="H379" s="555"/>
      <c r="I379" s="173" t="s">
        <v>136</v>
      </c>
      <c r="J379" s="326"/>
      <c r="K379" s="326"/>
      <c r="L379" s="326"/>
      <c r="M379" s="327"/>
      <c r="N379" s="326"/>
      <c r="O379" s="283"/>
      <c r="P379" s="283"/>
      <c r="Q379" s="283"/>
      <c r="R379" s="185"/>
      <c r="S379" s="283"/>
      <c r="T379" s="179"/>
      <c r="U379" s="180"/>
      <c r="V379" s="181"/>
      <c r="W379" s="181"/>
      <c r="X379" s="173"/>
      <c r="Y379" s="182"/>
      <c r="Z379" s="182"/>
      <c r="AA379" s="182"/>
      <c r="AB379" s="182"/>
      <c r="AC379" s="192"/>
      <c r="AD379" s="192"/>
      <c r="AE379" s="182"/>
      <c r="AF379" s="182"/>
      <c r="AG379" s="186"/>
      <c r="AH379" s="174"/>
      <c r="AI379" s="174"/>
      <c r="AJ379" s="180"/>
      <c r="AK379" s="183"/>
      <c r="AL379" s="183"/>
      <c r="AM379" s="459"/>
      <c r="AN379" s="283"/>
      <c r="AO379" s="283"/>
      <c r="AP379" s="283"/>
      <c r="AQ379" s="185"/>
      <c r="AR379" s="283"/>
      <c r="AS379" s="180"/>
      <c r="AT379" s="183"/>
      <c r="AU379" s="177"/>
      <c r="AV379" s="180"/>
      <c r="AW379" s="180"/>
      <c r="AX379" s="298" t="s">
        <v>1793</v>
      </c>
      <c r="AY379" s="469"/>
      <c r="AZ379" s="469"/>
      <c r="BA379" s="187"/>
      <c r="BB379" s="187"/>
      <c r="BC379" s="187"/>
      <c r="BD379" s="187"/>
      <c r="BE379" s="187"/>
      <c r="BF379" s="187"/>
      <c r="BG379" s="187"/>
      <c r="BH379" s="187"/>
      <c r="BI379" s="187"/>
      <c r="BJ379" s="187"/>
      <c r="BK379" s="295"/>
      <c r="BL379" s="296"/>
      <c r="BM379" s="297"/>
      <c r="BN379" s="187"/>
      <c r="BO379" s="187"/>
      <c r="BP379" s="187"/>
      <c r="BQ379" s="187"/>
      <c r="BR379" s="187"/>
      <c r="BS379" s="187"/>
      <c r="BT379" s="189"/>
    </row>
    <row r="380" spans="1:72" s="188" customFormat="1" ht="60.75" customHeight="1">
      <c r="A380" s="176"/>
      <c r="B380" s="176" t="s">
        <v>1175</v>
      </c>
      <c r="C380" s="176" t="s">
        <v>194</v>
      </c>
      <c r="D380" s="284" t="s">
        <v>1794</v>
      </c>
      <c r="E380" s="294" t="s">
        <v>1795</v>
      </c>
      <c r="F380" s="552"/>
      <c r="G380" s="175">
        <v>811803033429</v>
      </c>
      <c r="H380" s="555"/>
      <c r="I380" s="173" t="s">
        <v>136</v>
      </c>
      <c r="J380" s="326"/>
      <c r="K380" s="326"/>
      <c r="L380" s="326"/>
      <c r="M380" s="327"/>
      <c r="N380" s="326"/>
      <c r="O380" s="283"/>
      <c r="P380" s="283"/>
      <c r="Q380" s="283"/>
      <c r="R380" s="185"/>
      <c r="S380" s="283"/>
      <c r="T380" s="179"/>
      <c r="U380" s="180" t="s">
        <v>197</v>
      </c>
      <c r="V380" s="181"/>
      <c r="W380" s="181"/>
      <c r="X380" s="173"/>
      <c r="Y380" s="182"/>
      <c r="Z380" s="182"/>
      <c r="AA380" s="182"/>
      <c r="AB380" s="182"/>
      <c r="AC380" s="192"/>
      <c r="AD380" s="192"/>
      <c r="AE380" s="182"/>
      <c r="AF380" s="182"/>
      <c r="AG380" s="186"/>
      <c r="AH380" s="174"/>
      <c r="AI380" s="174"/>
      <c r="AJ380" s="180"/>
      <c r="AK380" s="183"/>
      <c r="AL380" s="183"/>
      <c r="AM380" s="459"/>
      <c r="AN380" s="283"/>
      <c r="AO380" s="283"/>
      <c r="AP380" s="283"/>
      <c r="AQ380" s="185"/>
      <c r="AR380" s="283"/>
      <c r="AS380" s="180"/>
      <c r="AT380" s="183"/>
      <c r="AU380" s="177"/>
      <c r="AV380" s="180"/>
      <c r="AW380" s="180"/>
      <c r="AX380" s="298" t="s">
        <v>1796</v>
      </c>
      <c r="AY380" s="469"/>
      <c r="AZ380" s="469"/>
      <c r="BA380" s="187"/>
      <c r="BB380" s="187"/>
      <c r="BC380" s="187"/>
      <c r="BD380" s="187"/>
      <c r="BE380" s="187"/>
      <c r="BF380" s="187"/>
      <c r="BG380" s="187"/>
      <c r="BH380" s="187"/>
      <c r="BI380" s="187"/>
      <c r="BJ380" s="187"/>
      <c r="BK380" s="295"/>
      <c r="BL380" s="296"/>
      <c r="BM380" s="297"/>
      <c r="BN380" s="187"/>
      <c r="BO380" s="187"/>
      <c r="BP380" s="187"/>
      <c r="BQ380" s="187"/>
      <c r="BR380" s="187"/>
      <c r="BS380" s="187"/>
      <c r="BT380" s="189"/>
    </row>
    <row r="381" spans="1:72" s="188" customFormat="1" ht="60.75" customHeight="1">
      <c r="A381" s="176"/>
      <c r="B381" s="176" t="s">
        <v>1175</v>
      </c>
      <c r="C381" s="176" t="s">
        <v>194</v>
      </c>
      <c r="D381" s="284" t="s">
        <v>1797</v>
      </c>
      <c r="E381" s="294" t="s">
        <v>1798</v>
      </c>
      <c r="F381" s="552"/>
      <c r="G381" s="175">
        <v>811803033436</v>
      </c>
      <c r="H381" s="555"/>
      <c r="I381" s="173" t="s">
        <v>136</v>
      </c>
      <c r="J381" s="326"/>
      <c r="K381" s="326"/>
      <c r="L381" s="326"/>
      <c r="M381" s="327"/>
      <c r="N381" s="326"/>
      <c r="O381" s="283"/>
      <c r="P381" s="283"/>
      <c r="Q381" s="283"/>
      <c r="R381" s="185"/>
      <c r="S381" s="283"/>
      <c r="T381" s="179"/>
      <c r="U381" s="180"/>
      <c r="V381" s="181"/>
      <c r="W381" s="181"/>
      <c r="X381" s="173"/>
      <c r="Y381" s="182"/>
      <c r="Z381" s="182"/>
      <c r="AA381" s="182"/>
      <c r="AB381" s="182"/>
      <c r="AC381" s="192"/>
      <c r="AD381" s="192"/>
      <c r="AE381" s="182"/>
      <c r="AF381" s="182"/>
      <c r="AG381" s="186"/>
      <c r="AH381" s="174"/>
      <c r="AI381" s="174"/>
      <c r="AJ381" s="180"/>
      <c r="AK381" s="183"/>
      <c r="AL381" s="183"/>
      <c r="AM381" s="459"/>
      <c r="AN381" s="283"/>
      <c r="AO381" s="283"/>
      <c r="AP381" s="283"/>
      <c r="AQ381" s="185"/>
      <c r="AR381" s="283"/>
      <c r="AS381" s="180"/>
      <c r="AT381" s="183"/>
      <c r="AU381" s="177"/>
      <c r="AV381" s="180"/>
      <c r="AW381" s="180"/>
      <c r="AX381" s="298" t="s">
        <v>1799</v>
      </c>
      <c r="AY381" s="469"/>
      <c r="AZ381" s="469"/>
      <c r="BA381" s="187"/>
      <c r="BB381" s="187"/>
      <c r="BC381" s="187"/>
      <c r="BD381" s="187"/>
      <c r="BE381" s="187"/>
      <c r="BF381" s="187"/>
      <c r="BG381" s="187"/>
      <c r="BH381" s="187"/>
      <c r="BI381" s="187"/>
      <c r="BJ381" s="187"/>
      <c r="BK381" s="295"/>
      <c r="BL381" s="296"/>
      <c r="BM381" s="297"/>
      <c r="BN381" s="187"/>
      <c r="BO381" s="187"/>
      <c r="BP381" s="187"/>
      <c r="BQ381" s="187"/>
      <c r="BR381" s="187"/>
      <c r="BS381" s="187"/>
      <c r="BT381" s="189"/>
    </row>
    <row r="382" spans="1:72" s="188" customFormat="1" ht="60.75" customHeight="1">
      <c r="A382" s="176"/>
      <c r="B382" s="176" t="s">
        <v>1175</v>
      </c>
      <c r="C382" s="176" t="s">
        <v>194</v>
      </c>
      <c r="D382" s="284" t="s">
        <v>1800</v>
      </c>
      <c r="E382" s="294" t="s">
        <v>1801</v>
      </c>
      <c r="F382" s="552"/>
      <c r="G382" s="175">
        <v>811803033443</v>
      </c>
      <c r="H382" s="555"/>
      <c r="I382" s="173" t="s">
        <v>136</v>
      </c>
      <c r="J382" s="326"/>
      <c r="K382" s="326"/>
      <c r="L382" s="326"/>
      <c r="M382" s="327"/>
      <c r="N382" s="326"/>
      <c r="O382" s="283"/>
      <c r="P382" s="283"/>
      <c r="Q382" s="283"/>
      <c r="R382" s="185"/>
      <c r="S382" s="283"/>
      <c r="T382" s="179"/>
      <c r="U382" s="180"/>
      <c r="V382" s="181"/>
      <c r="W382" s="181"/>
      <c r="X382" s="173"/>
      <c r="Y382" s="182"/>
      <c r="Z382" s="182"/>
      <c r="AA382" s="182"/>
      <c r="AB382" s="182"/>
      <c r="AC382" s="192"/>
      <c r="AD382" s="192"/>
      <c r="AE382" s="182"/>
      <c r="AF382" s="182"/>
      <c r="AG382" s="186"/>
      <c r="AH382" s="174"/>
      <c r="AI382" s="174"/>
      <c r="AJ382" s="180"/>
      <c r="AK382" s="183"/>
      <c r="AL382" s="183"/>
      <c r="AM382" s="459"/>
      <c r="AN382" s="283"/>
      <c r="AO382" s="283"/>
      <c r="AP382" s="283"/>
      <c r="AQ382" s="185"/>
      <c r="AR382" s="283"/>
      <c r="AS382" s="180"/>
      <c r="AT382" s="183"/>
      <c r="AU382" s="177"/>
      <c r="AV382" s="180"/>
      <c r="AW382" s="180"/>
      <c r="AX382" s="298" t="s">
        <v>1802</v>
      </c>
      <c r="AY382" s="469"/>
      <c r="AZ382" s="469"/>
      <c r="BA382" s="187"/>
      <c r="BB382" s="187"/>
      <c r="BC382" s="187"/>
      <c r="BD382" s="187"/>
      <c r="BE382" s="187"/>
      <c r="BF382" s="187"/>
      <c r="BG382" s="187"/>
      <c r="BH382" s="187"/>
      <c r="BI382" s="187"/>
      <c r="BJ382" s="187"/>
      <c r="BK382" s="295"/>
      <c r="BL382" s="296"/>
      <c r="BM382" s="297"/>
      <c r="BN382" s="187"/>
      <c r="BO382" s="187"/>
      <c r="BP382" s="187"/>
      <c r="BQ382" s="187"/>
      <c r="BR382" s="187"/>
      <c r="BS382" s="187"/>
      <c r="BT382" s="189"/>
    </row>
    <row r="383" spans="1:72" s="188" customFormat="1" ht="60.75" customHeight="1">
      <c r="A383" s="176"/>
      <c r="B383" s="176" t="s">
        <v>1175</v>
      </c>
      <c r="C383" s="176" t="s">
        <v>194</v>
      </c>
      <c r="D383" s="284" t="s">
        <v>1803</v>
      </c>
      <c r="E383" s="294" t="s">
        <v>1804</v>
      </c>
      <c r="F383" s="552"/>
      <c r="G383" s="175">
        <v>811803033450</v>
      </c>
      <c r="H383" s="555"/>
      <c r="I383" s="173" t="s">
        <v>136</v>
      </c>
      <c r="J383" s="326"/>
      <c r="K383" s="326"/>
      <c r="L383" s="326"/>
      <c r="M383" s="327"/>
      <c r="N383" s="326"/>
      <c r="O383" s="283"/>
      <c r="P383" s="283"/>
      <c r="Q383" s="283"/>
      <c r="R383" s="185"/>
      <c r="S383" s="283"/>
      <c r="T383" s="179"/>
      <c r="U383" s="180"/>
      <c r="V383" s="181"/>
      <c r="W383" s="181"/>
      <c r="X383" s="173"/>
      <c r="Y383" s="182"/>
      <c r="Z383" s="182"/>
      <c r="AA383" s="182"/>
      <c r="AB383" s="182"/>
      <c r="AC383" s="192"/>
      <c r="AD383" s="192"/>
      <c r="AE383" s="182"/>
      <c r="AF383" s="182"/>
      <c r="AG383" s="186"/>
      <c r="AH383" s="174"/>
      <c r="AI383" s="174"/>
      <c r="AJ383" s="180"/>
      <c r="AK383" s="183"/>
      <c r="AL383" s="183"/>
      <c r="AM383" s="459"/>
      <c r="AN383" s="283"/>
      <c r="AO383" s="283"/>
      <c r="AP383" s="283"/>
      <c r="AQ383" s="185"/>
      <c r="AR383" s="283"/>
      <c r="AS383" s="180"/>
      <c r="AT383" s="183"/>
      <c r="AU383" s="177"/>
      <c r="AV383" s="180"/>
      <c r="AW383" s="180"/>
      <c r="AX383" s="298" t="s">
        <v>1805</v>
      </c>
      <c r="AY383" s="469"/>
      <c r="AZ383" s="469"/>
      <c r="BA383" s="187"/>
      <c r="BB383" s="187"/>
      <c r="BC383" s="187"/>
      <c r="BD383" s="187"/>
      <c r="BE383" s="187"/>
      <c r="BF383" s="187"/>
      <c r="BG383" s="187"/>
      <c r="BH383" s="187"/>
      <c r="BI383" s="187"/>
      <c r="BJ383" s="187"/>
      <c r="BK383" s="295"/>
      <c r="BL383" s="296"/>
      <c r="BM383" s="297"/>
      <c r="BN383" s="187"/>
      <c r="BO383" s="187"/>
      <c r="BP383" s="187"/>
      <c r="BQ383" s="187"/>
      <c r="BR383" s="187"/>
      <c r="BS383" s="187"/>
      <c r="BT383" s="189"/>
    </row>
    <row r="384" spans="1:72" s="188" customFormat="1" ht="60.75" customHeight="1">
      <c r="A384" s="176"/>
      <c r="B384" s="176" t="s">
        <v>1175</v>
      </c>
      <c r="C384" s="176" t="s">
        <v>1703</v>
      </c>
      <c r="D384" s="284" t="s">
        <v>1806</v>
      </c>
      <c r="E384" s="294" t="s">
        <v>1807</v>
      </c>
      <c r="F384" s="552"/>
      <c r="G384" s="175">
        <v>811803031968</v>
      </c>
      <c r="H384" s="555"/>
      <c r="I384" s="173" t="s">
        <v>136</v>
      </c>
      <c r="J384" s="326"/>
      <c r="K384" s="326"/>
      <c r="L384" s="326"/>
      <c r="M384" s="327"/>
      <c r="N384" s="326"/>
      <c r="O384" s="283"/>
      <c r="P384" s="283"/>
      <c r="Q384" s="283"/>
      <c r="R384" s="185"/>
      <c r="S384" s="283"/>
      <c r="T384" s="179"/>
      <c r="U384" s="180" t="s">
        <v>197</v>
      </c>
      <c r="V384" s="181"/>
      <c r="W384" s="181"/>
      <c r="X384" s="173"/>
      <c r="Y384" s="182"/>
      <c r="Z384" s="182"/>
      <c r="AA384" s="182"/>
      <c r="AB384" s="182"/>
      <c r="AC384" s="192"/>
      <c r="AD384" s="192"/>
      <c r="AE384" s="182"/>
      <c r="AF384" s="182"/>
      <c r="AG384" s="186"/>
      <c r="AH384" s="174"/>
      <c r="AI384" s="174"/>
      <c r="AJ384" s="180"/>
      <c r="AK384" s="183"/>
      <c r="AL384" s="183"/>
      <c r="AM384" s="459"/>
      <c r="AN384" s="283"/>
      <c r="AO384" s="283"/>
      <c r="AP384" s="283"/>
      <c r="AQ384" s="185"/>
      <c r="AR384" s="283"/>
      <c r="AS384" s="180"/>
      <c r="AT384" s="183"/>
      <c r="AU384" s="177"/>
      <c r="AV384" s="180"/>
      <c r="AW384" s="185" t="s">
        <v>1369</v>
      </c>
      <c r="AX384" s="185" t="s">
        <v>1369</v>
      </c>
      <c r="AY384" s="469"/>
      <c r="AZ384" s="469"/>
      <c r="BA384" s="187"/>
      <c r="BB384" s="187"/>
      <c r="BC384" s="187"/>
      <c r="BD384" s="187"/>
      <c r="BE384" s="187"/>
      <c r="BF384" s="187"/>
      <c r="BG384" s="187"/>
      <c r="BH384" s="187"/>
      <c r="BI384" s="187"/>
      <c r="BJ384" s="187"/>
      <c r="BK384" s="295"/>
      <c r="BL384" s="296"/>
      <c r="BM384" s="297"/>
      <c r="BN384" s="187"/>
      <c r="BO384" s="187"/>
      <c r="BP384" s="187"/>
      <c r="BQ384" s="187"/>
      <c r="BR384" s="187"/>
      <c r="BS384" s="187"/>
      <c r="BT384" s="189"/>
    </row>
    <row r="385" spans="1:72" s="188" customFormat="1" ht="60.75" customHeight="1">
      <c r="A385" s="176"/>
      <c r="B385" s="176" t="s">
        <v>1175</v>
      </c>
      <c r="C385" s="176" t="s">
        <v>1698</v>
      </c>
      <c r="D385" s="284" t="s">
        <v>1808</v>
      </c>
      <c r="E385" s="294" t="s">
        <v>1809</v>
      </c>
      <c r="F385" s="552"/>
      <c r="G385" s="555"/>
      <c r="H385" s="555"/>
      <c r="I385" s="173" t="s">
        <v>136</v>
      </c>
      <c r="J385" s="326"/>
      <c r="K385" s="326"/>
      <c r="L385" s="326"/>
      <c r="M385" s="327"/>
      <c r="N385" s="326"/>
      <c r="O385" s="283"/>
      <c r="P385" s="283"/>
      <c r="Q385" s="283"/>
      <c r="R385" s="185"/>
      <c r="S385" s="283"/>
      <c r="T385" s="179"/>
      <c r="U385" s="180"/>
      <c r="V385" s="181"/>
      <c r="W385" s="181"/>
      <c r="X385" s="173"/>
      <c r="Y385" s="182"/>
      <c r="Z385" s="182"/>
      <c r="AA385" s="182"/>
      <c r="AB385" s="182"/>
      <c r="AC385" s="192"/>
      <c r="AD385" s="192"/>
      <c r="AE385" s="182"/>
      <c r="AF385" s="182"/>
      <c r="AG385" s="186"/>
      <c r="AH385" s="174"/>
      <c r="AI385" s="174"/>
      <c r="AJ385" s="180"/>
      <c r="AK385" s="183"/>
      <c r="AL385" s="183"/>
      <c r="AM385" s="459"/>
      <c r="AN385" s="283"/>
      <c r="AO385" s="283"/>
      <c r="AP385" s="283"/>
      <c r="AQ385" s="185"/>
      <c r="AR385" s="283"/>
      <c r="AS385" s="180"/>
      <c r="AT385" s="183"/>
      <c r="AU385" s="177"/>
      <c r="AV385" s="180"/>
      <c r="AW385" s="180"/>
      <c r="AX385" s="298" t="s">
        <v>1810</v>
      </c>
      <c r="AY385" s="469"/>
      <c r="AZ385" s="469"/>
      <c r="BA385" s="187"/>
      <c r="BB385" s="187"/>
      <c r="BC385" s="187"/>
      <c r="BD385" s="187"/>
      <c r="BE385" s="187"/>
      <c r="BF385" s="187"/>
      <c r="BG385" s="187"/>
      <c r="BH385" s="187"/>
      <c r="BI385" s="187"/>
      <c r="BJ385" s="187"/>
      <c r="BK385" s="295"/>
      <c r="BL385" s="296"/>
      <c r="BM385" s="297"/>
      <c r="BN385" s="187"/>
      <c r="BO385" s="187"/>
      <c r="BP385" s="187"/>
      <c r="BQ385" s="187"/>
      <c r="BR385" s="187"/>
      <c r="BS385" s="187"/>
      <c r="BT385" s="189"/>
    </row>
    <row r="386" spans="1:72" s="188" customFormat="1" ht="60.75" customHeight="1">
      <c r="A386" s="176"/>
      <c r="B386" s="176" t="s">
        <v>1175</v>
      </c>
      <c r="C386" s="176" t="s">
        <v>1698</v>
      </c>
      <c r="D386" s="284" t="s">
        <v>1702</v>
      </c>
      <c r="E386" s="294" t="s">
        <v>1811</v>
      </c>
      <c r="F386" s="552"/>
      <c r="G386" s="555"/>
      <c r="H386" s="555"/>
      <c r="I386" s="173" t="s">
        <v>136</v>
      </c>
      <c r="J386" s="283">
        <v>34</v>
      </c>
      <c r="K386" s="283">
        <v>21</v>
      </c>
      <c r="L386" s="283">
        <v>9</v>
      </c>
      <c r="M386" s="185">
        <f t="shared" ref="M386:M397" si="70">(L386*J386*K386)/(12^3)</f>
        <v>3.71875</v>
      </c>
      <c r="N386" s="283">
        <v>63</v>
      </c>
      <c r="O386" s="283"/>
      <c r="P386" s="283"/>
      <c r="Q386" s="283"/>
      <c r="R386" s="185"/>
      <c r="S386" s="283"/>
      <c r="T386" s="179"/>
      <c r="U386" s="180"/>
      <c r="V386" s="181"/>
      <c r="W386" s="181"/>
      <c r="X386" s="173"/>
      <c r="Y386" s="182"/>
      <c r="Z386" s="182"/>
      <c r="AA386" s="182"/>
      <c r="AB386" s="182"/>
      <c r="AC386" s="192"/>
      <c r="AD386" s="192"/>
      <c r="AE386" s="182"/>
      <c r="AF386" s="182"/>
      <c r="AG386" s="186"/>
      <c r="AH386" s="174"/>
      <c r="AI386" s="174"/>
      <c r="AJ386" s="180"/>
      <c r="AK386" s="183"/>
      <c r="AL386" s="183"/>
      <c r="AM386" s="459"/>
      <c r="AN386" s="283"/>
      <c r="AO386" s="283"/>
      <c r="AP386" s="283"/>
      <c r="AQ386" s="185"/>
      <c r="AR386" s="283"/>
      <c r="AS386" s="180"/>
      <c r="AT386" s="183"/>
      <c r="AU386" s="177"/>
      <c r="AV386" s="180"/>
      <c r="AW386" s="180"/>
      <c r="AX386" s="298" t="s">
        <v>1812</v>
      </c>
      <c r="AY386" s="469"/>
      <c r="AZ386" s="469"/>
      <c r="BA386" s="187"/>
      <c r="BB386" s="187"/>
      <c r="BC386" s="187"/>
      <c r="BD386" s="187"/>
      <c r="BE386" s="187"/>
      <c r="BF386" s="187"/>
      <c r="BG386" s="187"/>
      <c r="BH386" s="187"/>
      <c r="BI386" s="187"/>
      <c r="BJ386" s="187"/>
      <c r="BK386" s="295"/>
      <c r="BL386" s="296"/>
      <c r="BM386" s="297"/>
      <c r="BN386" s="187"/>
      <c r="BO386" s="187"/>
      <c r="BP386" s="187"/>
      <c r="BQ386" s="187"/>
      <c r="BR386" s="187"/>
      <c r="BS386" s="187"/>
      <c r="BT386" s="189"/>
    </row>
    <row r="387" spans="1:72" s="188" customFormat="1" ht="60.75" customHeight="1">
      <c r="A387" s="176"/>
      <c r="B387" s="556"/>
      <c r="C387" s="556"/>
      <c r="D387" s="284" t="s">
        <v>1813</v>
      </c>
      <c r="E387" s="557"/>
      <c r="F387" s="552"/>
      <c r="G387" s="555"/>
      <c r="H387" s="555"/>
      <c r="I387" s="173" t="s">
        <v>136</v>
      </c>
      <c r="J387" s="283">
        <v>48</v>
      </c>
      <c r="K387" s="283">
        <v>20</v>
      </c>
      <c r="L387" s="283">
        <v>20</v>
      </c>
      <c r="M387" s="185">
        <f t="shared" si="70"/>
        <v>11.111111111111111</v>
      </c>
      <c r="N387" s="283">
        <v>80</v>
      </c>
      <c r="O387" s="283"/>
      <c r="P387" s="283"/>
      <c r="Q387" s="283"/>
      <c r="R387" s="185"/>
      <c r="S387" s="283"/>
      <c r="T387" s="179"/>
      <c r="U387" s="180"/>
      <c r="V387" s="181"/>
      <c r="W387" s="181"/>
      <c r="X387" s="173"/>
      <c r="Y387" s="182"/>
      <c r="Z387" s="182"/>
      <c r="AA387" s="182"/>
      <c r="AB387" s="182"/>
      <c r="AC387" s="192"/>
      <c r="AD387" s="192"/>
      <c r="AE387" s="182"/>
      <c r="AF387" s="182"/>
      <c r="AG387" s="186"/>
      <c r="AH387" s="174"/>
      <c r="AI387" s="174"/>
      <c r="AJ387" s="180"/>
      <c r="AK387" s="183"/>
      <c r="AL387" s="183"/>
      <c r="AM387" s="459"/>
      <c r="AN387" s="283"/>
      <c r="AO387" s="283"/>
      <c r="AP387" s="283"/>
      <c r="AQ387" s="185"/>
      <c r="AR387" s="283"/>
      <c r="AS387" s="180"/>
      <c r="AT387" s="183"/>
      <c r="AU387" s="177"/>
      <c r="AV387" s="180"/>
      <c r="AW387" s="185" t="s">
        <v>1369</v>
      </c>
      <c r="AX387" s="185" t="s">
        <v>1369</v>
      </c>
      <c r="AY387" s="469"/>
      <c r="AZ387" s="469"/>
      <c r="BA387" s="187"/>
      <c r="BB387" s="187"/>
      <c r="BC387" s="187"/>
      <c r="BD387" s="187"/>
      <c r="BE387" s="187"/>
      <c r="BF387" s="187"/>
      <c r="BG387" s="187"/>
      <c r="BH387" s="187"/>
      <c r="BI387" s="187"/>
      <c r="BJ387" s="187"/>
      <c r="BK387" s="295"/>
      <c r="BL387" s="296"/>
      <c r="BM387" s="297"/>
      <c r="BN387" s="187"/>
      <c r="BO387" s="187"/>
      <c r="BP387" s="187"/>
      <c r="BQ387" s="187"/>
      <c r="BR387" s="187"/>
      <c r="BS387" s="187"/>
      <c r="BT387" s="189"/>
    </row>
    <row r="388" spans="1:72" s="188" customFormat="1" ht="60.75" customHeight="1">
      <c r="A388" s="176"/>
      <c r="B388" s="176" t="s">
        <v>203</v>
      </c>
      <c r="C388" s="176" t="s">
        <v>1814</v>
      </c>
      <c r="D388" s="284" t="s">
        <v>1815</v>
      </c>
      <c r="E388" s="294" t="s">
        <v>1816</v>
      </c>
      <c r="F388" s="552"/>
      <c r="G388" s="175">
        <v>812257017393</v>
      </c>
      <c r="H388" s="555"/>
      <c r="I388" s="173" t="s">
        <v>136</v>
      </c>
      <c r="J388" s="283">
        <v>14</v>
      </c>
      <c r="K388" s="283">
        <v>8</v>
      </c>
      <c r="L388" s="283">
        <v>6</v>
      </c>
      <c r="M388" s="185">
        <f t="shared" si="70"/>
        <v>0.3888888888888889</v>
      </c>
      <c r="N388" s="283">
        <v>2</v>
      </c>
      <c r="O388" s="283"/>
      <c r="P388" s="283"/>
      <c r="Q388" s="283"/>
      <c r="R388" s="185"/>
      <c r="S388" s="283"/>
      <c r="T388" s="179"/>
      <c r="U388" s="180" t="s">
        <v>197</v>
      </c>
      <c r="V388" s="181"/>
      <c r="W388" s="181"/>
      <c r="X388" s="173"/>
      <c r="Y388" s="182"/>
      <c r="Z388" s="182"/>
      <c r="AA388" s="182"/>
      <c r="AB388" s="182"/>
      <c r="AC388" s="192"/>
      <c r="AD388" s="192"/>
      <c r="AE388" s="182"/>
      <c r="AF388" s="182"/>
      <c r="AG388" s="186"/>
      <c r="AH388" s="174"/>
      <c r="AI388" s="174"/>
      <c r="AJ388" s="180"/>
      <c r="AK388" s="183"/>
      <c r="AL388" s="183"/>
      <c r="AM388" s="459"/>
      <c r="AN388" s="283"/>
      <c r="AO388" s="283"/>
      <c r="AP388" s="283"/>
      <c r="AQ388" s="185"/>
      <c r="AR388" s="283"/>
      <c r="AS388" s="180"/>
      <c r="AT388" s="183"/>
      <c r="AU388" s="177"/>
      <c r="AV388" s="180"/>
      <c r="AW388" s="180"/>
      <c r="AX388" s="298" t="s">
        <v>1817</v>
      </c>
      <c r="AY388" s="469"/>
      <c r="AZ388" s="469"/>
      <c r="BA388" s="187"/>
      <c r="BB388" s="187"/>
      <c r="BC388" s="187"/>
      <c r="BD388" s="187"/>
      <c r="BE388" s="187"/>
      <c r="BF388" s="187"/>
      <c r="BG388" s="187"/>
      <c r="BH388" s="187"/>
      <c r="BI388" s="187"/>
      <c r="BJ388" s="187"/>
      <c r="BK388" s="295"/>
      <c r="BL388" s="296"/>
      <c r="BM388" s="297"/>
      <c r="BN388" s="187"/>
      <c r="BO388" s="187"/>
      <c r="BP388" s="187"/>
      <c r="BQ388" s="187"/>
      <c r="BR388" s="187"/>
      <c r="BS388" s="187"/>
      <c r="BT388" s="189"/>
    </row>
    <row r="389" spans="1:72" s="188" customFormat="1" ht="60.75" customHeight="1">
      <c r="A389" s="176"/>
      <c r="B389" s="556"/>
      <c r="C389" s="556"/>
      <c r="D389" s="284" t="s">
        <v>1818</v>
      </c>
      <c r="E389" s="557"/>
      <c r="F389" s="552"/>
      <c r="G389" s="555"/>
      <c r="H389" s="555"/>
      <c r="I389" s="173" t="s">
        <v>136</v>
      </c>
      <c r="J389" s="283">
        <v>18</v>
      </c>
      <c r="K389" s="283">
        <v>12</v>
      </c>
      <c r="L389" s="283">
        <v>8</v>
      </c>
      <c r="M389" s="185">
        <f t="shared" si="70"/>
        <v>1</v>
      </c>
      <c r="N389" s="283">
        <v>8</v>
      </c>
      <c r="O389" s="283"/>
      <c r="P389" s="283"/>
      <c r="Q389" s="283"/>
      <c r="R389" s="185"/>
      <c r="S389" s="283"/>
      <c r="T389" s="179"/>
      <c r="U389" s="180"/>
      <c r="V389" s="181"/>
      <c r="W389" s="181"/>
      <c r="X389" s="173"/>
      <c r="Y389" s="182"/>
      <c r="Z389" s="182"/>
      <c r="AA389" s="182"/>
      <c r="AB389" s="182"/>
      <c r="AC389" s="192"/>
      <c r="AD389" s="192"/>
      <c r="AE389" s="182"/>
      <c r="AF389" s="182"/>
      <c r="AG389" s="186"/>
      <c r="AH389" s="174"/>
      <c r="AI389" s="174"/>
      <c r="AJ389" s="180"/>
      <c r="AK389" s="183"/>
      <c r="AL389" s="183"/>
      <c r="AM389" s="459"/>
      <c r="AN389" s="283"/>
      <c r="AO389" s="283"/>
      <c r="AP389" s="283"/>
      <c r="AQ389" s="185"/>
      <c r="AR389" s="283"/>
      <c r="AS389" s="180"/>
      <c r="AT389" s="183"/>
      <c r="AU389" s="177"/>
      <c r="AV389" s="180"/>
      <c r="AW389" s="185" t="s">
        <v>1369</v>
      </c>
      <c r="AX389" s="185" t="s">
        <v>1369</v>
      </c>
      <c r="AY389" s="469"/>
      <c r="AZ389" s="469"/>
      <c r="BA389" s="187"/>
      <c r="BB389" s="187"/>
      <c r="BC389" s="187"/>
      <c r="BD389" s="187"/>
      <c r="BE389" s="187"/>
      <c r="BF389" s="187"/>
      <c r="BG389" s="187"/>
      <c r="BH389" s="187"/>
      <c r="BI389" s="187"/>
      <c r="BJ389" s="187"/>
      <c r="BK389" s="295"/>
      <c r="BL389" s="296"/>
      <c r="BM389" s="297"/>
      <c r="BN389" s="187"/>
      <c r="BO389" s="187"/>
      <c r="BP389" s="187"/>
      <c r="BQ389" s="187"/>
      <c r="BR389" s="187"/>
      <c r="BS389" s="187"/>
      <c r="BT389" s="189"/>
    </row>
    <row r="390" spans="1:72" s="188" customFormat="1" ht="60.75" customHeight="1">
      <c r="A390" s="176"/>
      <c r="B390" s="176" t="s">
        <v>1175</v>
      </c>
      <c r="C390" s="176" t="s">
        <v>1712</v>
      </c>
      <c r="D390" s="284" t="s">
        <v>1819</v>
      </c>
      <c r="E390" s="294" t="s">
        <v>1820</v>
      </c>
      <c r="F390" s="552"/>
      <c r="G390" s="175">
        <v>812257011834</v>
      </c>
      <c r="H390" s="555"/>
      <c r="I390" s="173" t="s">
        <v>136</v>
      </c>
      <c r="J390" s="283">
        <v>21</v>
      </c>
      <c r="K390" s="283">
        <v>17</v>
      </c>
      <c r="L390" s="283">
        <v>11</v>
      </c>
      <c r="M390" s="185">
        <f t="shared" si="70"/>
        <v>2.2725694444444446</v>
      </c>
      <c r="N390" s="283">
        <v>14</v>
      </c>
      <c r="O390" s="283"/>
      <c r="P390" s="283"/>
      <c r="Q390" s="283"/>
      <c r="R390" s="185"/>
      <c r="S390" s="283"/>
      <c r="T390" s="179"/>
      <c r="U390" s="180"/>
      <c r="V390" s="181"/>
      <c r="W390" s="181"/>
      <c r="X390" s="173"/>
      <c r="Y390" s="182"/>
      <c r="Z390" s="182"/>
      <c r="AA390" s="182"/>
      <c r="AB390" s="182"/>
      <c r="AC390" s="192"/>
      <c r="AD390" s="192"/>
      <c r="AE390" s="182"/>
      <c r="AF390" s="182"/>
      <c r="AG390" s="186"/>
      <c r="AH390" s="174"/>
      <c r="AI390" s="174"/>
      <c r="AJ390" s="180"/>
      <c r="AK390" s="183"/>
      <c r="AL390" s="183"/>
      <c r="AM390" s="459"/>
      <c r="AN390" s="283"/>
      <c r="AO390" s="283"/>
      <c r="AP390" s="283"/>
      <c r="AQ390" s="185"/>
      <c r="AR390" s="283"/>
      <c r="AS390" s="180"/>
      <c r="AT390" s="183"/>
      <c r="AU390" s="177"/>
      <c r="AV390" s="180"/>
      <c r="AW390" s="185" t="s">
        <v>1369</v>
      </c>
      <c r="AX390" s="185" t="s">
        <v>1369</v>
      </c>
      <c r="AY390" s="469"/>
      <c r="AZ390" s="469"/>
      <c r="BA390" s="187"/>
      <c r="BB390" s="187"/>
      <c r="BC390" s="187"/>
      <c r="BD390" s="187"/>
      <c r="BE390" s="187"/>
      <c r="BF390" s="187"/>
      <c r="BG390" s="187"/>
      <c r="BH390" s="187"/>
      <c r="BI390" s="187"/>
      <c r="BJ390" s="187"/>
      <c r="BK390" s="295"/>
      <c r="BL390" s="296"/>
      <c r="BM390" s="297"/>
      <c r="BN390" s="187"/>
      <c r="BO390" s="187"/>
      <c r="BP390" s="187"/>
      <c r="BQ390" s="187"/>
      <c r="BR390" s="187"/>
      <c r="BS390" s="187"/>
      <c r="BT390" s="189"/>
    </row>
    <row r="391" spans="1:72" s="188" customFormat="1" ht="60.75" customHeight="1">
      <c r="A391" s="176"/>
      <c r="B391" s="176" t="s">
        <v>1821</v>
      </c>
      <c r="C391" s="176" t="s">
        <v>194</v>
      </c>
      <c r="D391" s="284" t="s">
        <v>1822</v>
      </c>
      <c r="E391" s="294" t="s">
        <v>1823</v>
      </c>
      <c r="F391" s="280">
        <v>1</v>
      </c>
      <c r="G391" s="175">
        <v>3701393200073</v>
      </c>
      <c r="H391" s="555"/>
      <c r="I391" s="173" t="s">
        <v>136</v>
      </c>
      <c r="J391" s="283">
        <v>30.3</v>
      </c>
      <c r="K391" s="283">
        <v>18.899999999999999</v>
      </c>
      <c r="L391" s="283">
        <v>11.4</v>
      </c>
      <c r="M391" s="185">
        <f t="shared" si="70"/>
        <v>3.7780312500000002</v>
      </c>
      <c r="N391" s="283">
        <v>19.8</v>
      </c>
      <c r="O391" s="283"/>
      <c r="P391" s="283"/>
      <c r="Q391" s="283"/>
      <c r="R391" s="185"/>
      <c r="S391" s="283"/>
      <c r="T391" s="179"/>
      <c r="U391" s="180"/>
      <c r="V391" s="181"/>
      <c r="W391" s="181"/>
      <c r="X391" s="173"/>
      <c r="Y391" s="182"/>
      <c r="Z391" s="182"/>
      <c r="AA391" s="182"/>
      <c r="AB391" s="182"/>
      <c r="AC391" s="192"/>
      <c r="AD391" s="192"/>
      <c r="AE391" s="182"/>
      <c r="AF391" s="182"/>
      <c r="AG391" s="186"/>
      <c r="AH391" s="174"/>
      <c r="AI391" s="174"/>
      <c r="AJ391" s="180"/>
      <c r="AK391" s="183"/>
      <c r="AL391" s="183"/>
      <c r="AM391" s="459"/>
      <c r="AN391" s="283"/>
      <c r="AO391" s="283"/>
      <c r="AP391" s="283"/>
      <c r="AQ391" s="185"/>
      <c r="AR391" s="283"/>
      <c r="AS391" s="180"/>
      <c r="AT391" s="183"/>
      <c r="AU391" s="177"/>
      <c r="AV391" s="180"/>
      <c r="AW391" s="180"/>
      <c r="AX391" s="298" t="s">
        <v>1824</v>
      </c>
      <c r="AY391" s="469"/>
      <c r="AZ391" s="469"/>
      <c r="BA391" s="187"/>
      <c r="BB391" s="187"/>
      <c r="BC391" s="187"/>
      <c r="BD391" s="187"/>
      <c r="BE391" s="187"/>
      <c r="BF391" s="187"/>
      <c r="BG391" s="187"/>
      <c r="BH391" s="187"/>
      <c r="BI391" s="187"/>
      <c r="BJ391" s="187"/>
      <c r="BK391" s="295"/>
      <c r="BL391" s="296"/>
      <c r="BM391" s="297"/>
      <c r="BN391" s="187"/>
      <c r="BO391" s="187"/>
      <c r="BP391" s="187"/>
      <c r="BQ391" s="187"/>
      <c r="BR391" s="187"/>
      <c r="BS391" s="187"/>
      <c r="BT391" s="189"/>
    </row>
    <row r="392" spans="1:72" s="188" customFormat="1" ht="60.75" customHeight="1">
      <c r="A392" s="176"/>
      <c r="B392" s="176" t="s">
        <v>1821</v>
      </c>
      <c r="C392" s="176" t="s">
        <v>194</v>
      </c>
      <c r="D392" s="284" t="s">
        <v>1825</v>
      </c>
      <c r="E392" s="294" t="s">
        <v>1826</v>
      </c>
      <c r="F392" s="280">
        <v>1</v>
      </c>
      <c r="G392" s="175">
        <v>3701393200226</v>
      </c>
      <c r="H392" s="555"/>
      <c r="I392" s="173" t="s">
        <v>136</v>
      </c>
      <c r="J392" s="283">
        <v>30.3</v>
      </c>
      <c r="K392" s="283">
        <v>18.899999999999999</v>
      </c>
      <c r="L392" s="283">
        <v>11.4</v>
      </c>
      <c r="M392" s="185">
        <f t="shared" si="70"/>
        <v>3.7780312500000002</v>
      </c>
      <c r="N392" s="283">
        <v>19.8</v>
      </c>
      <c r="O392" s="283"/>
      <c r="P392" s="283"/>
      <c r="Q392" s="283"/>
      <c r="R392" s="185"/>
      <c r="S392" s="283"/>
      <c r="T392" s="179"/>
      <c r="U392" s="180"/>
      <c r="V392" s="181"/>
      <c r="W392" s="181"/>
      <c r="X392" s="173"/>
      <c r="Y392" s="182"/>
      <c r="Z392" s="182"/>
      <c r="AA392" s="182"/>
      <c r="AB392" s="182"/>
      <c r="AC392" s="192"/>
      <c r="AD392" s="192"/>
      <c r="AE392" s="182"/>
      <c r="AF392" s="182"/>
      <c r="AG392" s="186"/>
      <c r="AH392" s="174"/>
      <c r="AI392" s="174"/>
      <c r="AJ392" s="180"/>
      <c r="AK392" s="183"/>
      <c r="AL392" s="183"/>
      <c r="AM392" s="459"/>
      <c r="AN392" s="283"/>
      <c r="AO392" s="283"/>
      <c r="AP392" s="283"/>
      <c r="AQ392" s="185"/>
      <c r="AR392" s="283"/>
      <c r="AS392" s="180"/>
      <c r="AT392" s="183"/>
      <c r="AU392" s="177"/>
      <c r="AV392" s="180"/>
      <c r="AW392" s="180"/>
      <c r="AX392" s="298" t="s">
        <v>1827</v>
      </c>
      <c r="AY392" s="469"/>
      <c r="AZ392" s="469"/>
      <c r="BA392" s="187"/>
      <c r="BB392" s="187"/>
      <c r="BC392" s="187"/>
      <c r="BD392" s="187"/>
      <c r="BE392" s="187"/>
      <c r="BF392" s="187"/>
      <c r="BG392" s="187"/>
      <c r="BH392" s="187"/>
      <c r="BI392" s="187"/>
      <c r="BJ392" s="187"/>
      <c r="BK392" s="295"/>
      <c r="BL392" s="296"/>
      <c r="BM392" s="297"/>
      <c r="BN392" s="187"/>
      <c r="BO392" s="187"/>
      <c r="BP392" s="187"/>
      <c r="BQ392" s="187"/>
      <c r="BR392" s="187"/>
      <c r="BS392" s="187"/>
      <c r="BT392" s="189"/>
    </row>
    <row r="393" spans="1:72" s="188" customFormat="1" ht="60.75" customHeight="1">
      <c r="A393" s="176"/>
      <c r="B393" s="176" t="s">
        <v>1821</v>
      </c>
      <c r="C393" s="176" t="s">
        <v>194</v>
      </c>
      <c r="D393" s="284" t="s">
        <v>1828</v>
      </c>
      <c r="E393" s="294" t="s">
        <v>1829</v>
      </c>
      <c r="F393" s="280">
        <v>1</v>
      </c>
      <c r="G393" s="175">
        <v>3701393200202</v>
      </c>
      <c r="H393" s="555"/>
      <c r="I393" s="173" t="s">
        <v>136</v>
      </c>
      <c r="J393" s="283">
        <v>31.5</v>
      </c>
      <c r="K393" s="283">
        <v>22.7</v>
      </c>
      <c r="L393" s="283">
        <v>13</v>
      </c>
      <c r="M393" s="185">
        <f t="shared" si="70"/>
        <v>5.3794270833333329</v>
      </c>
      <c r="N393" s="326"/>
      <c r="O393" s="283"/>
      <c r="P393" s="283"/>
      <c r="Q393" s="283"/>
      <c r="R393" s="185"/>
      <c r="S393" s="283"/>
      <c r="T393" s="179"/>
      <c r="U393" s="180"/>
      <c r="V393" s="181"/>
      <c r="W393" s="181"/>
      <c r="X393" s="173"/>
      <c r="Y393" s="182"/>
      <c r="Z393" s="182"/>
      <c r="AA393" s="182"/>
      <c r="AB393" s="182"/>
      <c r="AC393" s="192"/>
      <c r="AD393" s="192"/>
      <c r="AE393" s="182"/>
      <c r="AF393" s="182"/>
      <c r="AG393" s="186"/>
      <c r="AH393" s="174"/>
      <c r="AI393" s="174"/>
      <c r="AJ393" s="180"/>
      <c r="AK393" s="183"/>
      <c r="AL393" s="183"/>
      <c r="AM393" s="459"/>
      <c r="AN393" s="283"/>
      <c r="AO393" s="283"/>
      <c r="AP393" s="283"/>
      <c r="AQ393" s="185"/>
      <c r="AR393" s="283"/>
      <c r="AS393" s="180"/>
      <c r="AT393" s="183"/>
      <c r="AU393" s="177"/>
      <c r="AV393" s="180"/>
      <c r="AW393" s="180"/>
      <c r="AX393" s="298" t="s">
        <v>1830</v>
      </c>
      <c r="AY393" s="469"/>
      <c r="AZ393" s="469"/>
      <c r="BA393" s="187"/>
      <c r="BB393" s="187"/>
      <c r="BC393" s="187"/>
      <c r="BD393" s="187"/>
      <c r="BE393" s="187"/>
      <c r="BF393" s="187"/>
      <c r="BG393" s="187"/>
      <c r="BH393" s="187"/>
      <c r="BI393" s="187"/>
      <c r="BJ393" s="187"/>
      <c r="BK393" s="295"/>
      <c r="BL393" s="296"/>
      <c r="BM393" s="297"/>
      <c r="BN393" s="187"/>
      <c r="BO393" s="187"/>
      <c r="BP393" s="187"/>
      <c r="BQ393" s="187"/>
      <c r="BR393" s="187"/>
      <c r="BS393" s="187"/>
      <c r="BT393" s="189"/>
    </row>
    <row r="394" spans="1:72" s="188" customFormat="1" ht="60.75" customHeight="1">
      <c r="A394" s="176"/>
      <c r="B394" s="176" t="s">
        <v>1821</v>
      </c>
      <c r="C394" s="176" t="s">
        <v>1712</v>
      </c>
      <c r="D394" s="284" t="s">
        <v>1831</v>
      </c>
      <c r="E394" s="294" t="s">
        <v>1832</v>
      </c>
      <c r="F394" s="280">
        <v>1</v>
      </c>
      <c r="G394" s="175">
        <v>3701393200066</v>
      </c>
      <c r="H394" s="555"/>
      <c r="I394" s="173" t="s">
        <v>136</v>
      </c>
      <c r="J394" s="283">
        <v>29.5</v>
      </c>
      <c r="K394" s="283">
        <v>11.8</v>
      </c>
      <c r="L394" s="283">
        <v>9.5</v>
      </c>
      <c r="M394" s="185">
        <f t="shared" si="70"/>
        <v>1.9137442129629632</v>
      </c>
      <c r="N394" s="326"/>
      <c r="O394" s="283"/>
      <c r="P394" s="283"/>
      <c r="Q394" s="283"/>
      <c r="R394" s="185"/>
      <c r="S394" s="283"/>
      <c r="T394" s="179"/>
      <c r="U394" s="180"/>
      <c r="V394" s="181"/>
      <c r="W394" s="181"/>
      <c r="X394" s="173"/>
      <c r="Y394" s="182"/>
      <c r="Z394" s="182"/>
      <c r="AA394" s="182"/>
      <c r="AB394" s="182"/>
      <c r="AC394" s="192"/>
      <c r="AD394" s="192"/>
      <c r="AE394" s="182"/>
      <c r="AF394" s="182"/>
      <c r="AG394" s="186"/>
      <c r="AH394" s="174"/>
      <c r="AI394" s="174"/>
      <c r="AJ394" s="180"/>
      <c r="AK394" s="183"/>
      <c r="AL394" s="183"/>
      <c r="AM394" s="459"/>
      <c r="AN394" s="283"/>
      <c r="AO394" s="283"/>
      <c r="AP394" s="283"/>
      <c r="AQ394" s="185"/>
      <c r="AR394" s="283"/>
      <c r="AS394" s="180"/>
      <c r="AT394" s="183"/>
      <c r="AU394" s="177"/>
      <c r="AV394" s="180"/>
      <c r="AW394" s="180"/>
      <c r="AX394" s="298" t="s">
        <v>1833</v>
      </c>
      <c r="AY394" s="469"/>
      <c r="AZ394" s="469"/>
      <c r="BA394" s="187"/>
      <c r="BB394" s="187"/>
      <c r="BC394" s="187"/>
      <c r="BD394" s="187"/>
      <c r="BE394" s="187"/>
      <c r="BF394" s="187"/>
      <c r="BG394" s="187"/>
      <c r="BH394" s="187"/>
      <c r="BI394" s="187"/>
      <c r="BJ394" s="187"/>
      <c r="BK394" s="295"/>
      <c r="BL394" s="296"/>
      <c r="BM394" s="297"/>
      <c r="BN394" s="187"/>
      <c r="BO394" s="187"/>
      <c r="BP394" s="187"/>
      <c r="BQ394" s="187"/>
      <c r="BR394" s="187"/>
      <c r="BS394" s="187"/>
      <c r="BT394" s="189"/>
    </row>
    <row r="395" spans="1:72" s="188" customFormat="1" ht="60.75" customHeight="1">
      <c r="A395" s="176"/>
      <c r="B395" s="176" t="s">
        <v>193</v>
      </c>
      <c r="C395" s="176" t="s">
        <v>1522</v>
      </c>
      <c r="D395" s="284" t="s">
        <v>1838</v>
      </c>
      <c r="E395" s="294" t="s">
        <v>1837</v>
      </c>
      <c r="F395" s="280">
        <v>6</v>
      </c>
      <c r="G395" s="175">
        <v>811803034631</v>
      </c>
      <c r="H395" s="555"/>
      <c r="I395" s="173" t="s">
        <v>136</v>
      </c>
      <c r="J395" s="283">
        <v>10</v>
      </c>
      <c r="K395" s="283">
        <v>5</v>
      </c>
      <c r="L395" s="283">
        <v>12.5</v>
      </c>
      <c r="M395" s="185">
        <f t="shared" si="70"/>
        <v>0.36168981481481483</v>
      </c>
      <c r="N395" s="283">
        <v>1.55</v>
      </c>
      <c r="O395" s="283"/>
      <c r="P395" s="283"/>
      <c r="Q395" s="283"/>
      <c r="R395" s="185"/>
      <c r="S395" s="283"/>
      <c r="T395" s="179"/>
      <c r="U395" s="180"/>
      <c r="V395" s="181"/>
      <c r="W395" s="181"/>
      <c r="X395" s="173"/>
      <c r="Y395" s="182"/>
      <c r="Z395" s="182"/>
      <c r="AA395" s="182"/>
      <c r="AB395" s="182"/>
      <c r="AC395" s="192"/>
      <c r="AD395" s="192"/>
      <c r="AE395" s="182"/>
      <c r="AF395" s="182"/>
      <c r="AG395" s="186"/>
      <c r="AH395" s="174"/>
      <c r="AI395" s="174"/>
      <c r="AJ395" s="180"/>
      <c r="AK395" s="183"/>
      <c r="AL395" s="183"/>
      <c r="AM395" s="459"/>
      <c r="AN395" s="283"/>
      <c r="AO395" s="283"/>
      <c r="AP395" s="283"/>
      <c r="AQ395" s="185"/>
      <c r="AR395" s="283"/>
      <c r="AS395" s="180"/>
      <c r="AT395" s="183"/>
      <c r="AU395" s="177"/>
      <c r="AV395" s="180"/>
      <c r="AW395" s="180"/>
      <c r="AX395" s="298" t="s">
        <v>1839</v>
      </c>
      <c r="AY395" s="469"/>
      <c r="AZ395" s="469"/>
      <c r="BA395" s="187"/>
      <c r="BB395" s="187"/>
      <c r="BC395" s="187"/>
      <c r="BD395" s="187"/>
      <c r="BE395" s="187"/>
      <c r="BF395" s="187"/>
      <c r="BG395" s="187"/>
      <c r="BH395" s="187"/>
      <c r="BI395" s="187"/>
      <c r="BJ395" s="187"/>
      <c r="BK395" s="295"/>
      <c r="BL395" s="296"/>
      <c r="BM395" s="297"/>
      <c r="BN395" s="187"/>
      <c r="BO395" s="187"/>
      <c r="BP395" s="187"/>
      <c r="BQ395" s="187"/>
      <c r="BR395" s="187"/>
      <c r="BS395" s="187"/>
      <c r="BT395" s="189"/>
    </row>
    <row r="396" spans="1:72" s="188" customFormat="1" ht="60.75" customHeight="1">
      <c r="A396" s="176"/>
      <c r="B396" s="176" t="s">
        <v>193</v>
      </c>
      <c r="C396" s="176" t="s">
        <v>831</v>
      </c>
      <c r="D396" s="284" t="s">
        <v>1841</v>
      </c>
      <c r="E396" s="294" t="s">
        <v>1840</v>
      </c>
      <c r="F396" s="280">
        <v>4</v>
      </c>
      <c r="G396" s="175">
        <v>811803035454</v>
      </c>
      <c r="H396" s="555"/>
      <c r="I396" s="173" t="s">
        <v>136</v>
      </c>
      <c r="J396" s="283">
        <v>18</v>
      </c>
      <c r="K396" s="283">
        <v>4</v>
      </c>
      <c r="L396" s="283">
        <v>6</v>
      </c>
      <c r="M396" s="185">
        <f t="shared" si="70"/>
        <v>0.25</v>
      </c>
      <c r="N396" s="283">
        <v>1.1499999999999999</v>
      </c>
      <c r="O396" s="283">
        <v>13</v>
      </c>
      <c r="P396" s="283">
        <v>9</v>
      </c>
      <c r="Q396" s="283">
        <v>19</v>
      </c>
      <c r="R396" s="185">
        <f t="shared" ref="R396:R397" si="71">(Q396*O396*P396)/(12^3)</f>
        <v>1.2864583333333333</v>
      </c>
      <c r="S396" s="283">
        <v>6</v>
      </c>
      <c r="T396" s="179"/>
      <c r="U396" s="180"/>
      <c r="V396" s="181"/>
      <c r="W396" s="181"/>
      <c r="X396" s="173"/>
      <c r="Y396" s="182"/>
      <c r="Z396" s="182"/>
      <c r="AA396" s="182"/>
      <c r="AB396" s="182"/>
      <c r="AC396" s="192"/>
      <c r="AD396" s="192"/>
      <c r="AE396" s="182"/>
      <c r="AF396" s="182"/>
      <c r="AG396" s="186"/>
      <c r="AH396" s="174"/>
      <c r="AI396" s="174"/>
      <c r="AJ396" s="180"/>
      <c r="AK396" s="183"/>
      <c r="AL396" s="183"/>
      <c r="AM396" s="459"/>
      <c r="AN396" s="283"/>
      <c r="AO396" s="283"/>
      <c r="AP396" s="283"/>
      <c r="AQ396" s="185"/>
      <c r="AR396" s="283"/>
      <c r="AS396" s="180" t="s">
        <v>201</v>
      </c>
      <c r="AT396" s="183">
        <v>1</v>
      </c>
      <c r="AU396" s="177" t="s">
        <v>237</v>
      </c>
      <c r="AV396" s="180" t="s">
        <v>207</v>
      </c>
      <c r="AW396" s="180"/>
      <c r="AX396" s="298" t="s">
        <v>1842</v>
      </c>
      <c r="AY396" s="469"/>
      <c r="AZ396" s="469"/>
      <c r="BA396" s="187"/>
      <c r="BB396" s="187"/>
      <c r="BC396" s="187"/>
      <c r="BD396" s="187"/>
      <c r="BE396" s="187"/>
      <c r="BF396" s="187"/>
      <c r="BG396" s="187"/>
      <c r="BH396" s="187"/>
      <c r="BI396" s="187"/>
      <c r="BJ396" s="187"/>
      <c r="BK396" s="295"/>
      <c r="BL396" s="296"/>
      <c r="BM396" s="297"/>
      <c r="BN396" s="187"/>
      <c r="BO396" s="187"/>
      <c r="BP396" s="187"/>
      <c r="BQ396" s="187"/>
      <c r="BR396" s="187"/>
      <c r="BS396" s="187"/>
      <c r="BT396" s="189"/>
    </row>
    <row r="397" spans="1:72" s="188" customFormat="1" ht="60.75" customHeight="1">
      <c r="A397" s="176"/>
      <c r="B397" s="176" t="s">
        <v>1849</v>
      </c>
      <c r="C397" s="176" t="s">
        <v>1850</v>
      </c>
      <c r="D397" s="284" t="s">
        <v>1844</v>
      </c>
      <c r="E397" s="294" t="s">
        <v>1845</v>
      </c>
      <c r="F397" s="280">
        <v>100</v>
      </c>
      <c r="G397" s="175">
        <v>811803035423</v>
      </c>
      <c r="H397" s="555"/>
      <c r="I397" s="173" t="s">
        <v>136</v>
      </c>
      <c r="J397" s="283">
        <v>1.5</v>
      </c>
      <c r="K397" s="283">
        <v>0.06</v>
      </c>
      <c r="L397" s="283">
        <v>16</v>
      </c>
      <c r="M397" s="185">
        <f t="shared" si="70"/>
        <v>8.3333333333333328E-4</v>
      </c>
      <c r="N397" s="283">
        <v>0.05</v>
      </c>
      <c r="O397" s="283">
        <v>18</v>
      </c>
      <c r="P397" s="283">
        <v>4</v>
      </c>
      <c r="Q397" s="283">
        <v>6</v>
      </c>
      <c r="R397" s="185">
        <f t="shared" si="71"/>
        <v>0.25</v>
      </c>
      <c r="S397" s="283">
        <v>1.1499999999999999</v>
      </c>
      <c r="T397" s="179"/>
      <c r="U397" s="180"/>
      <c r="V397" s="181"/>
      <c r="W397" s="181"/>
      <c r="X397" s="173"/>
      <c r="Y397" s="182"/>
      <c r="Z397" s="182"/>
      <c r="AA397" s="182"/>
      <c r="AB397" s="182"/>
      <c r="AC397" s="192"/>
      <c r="AD397" s="192"/>
      <c r="AE397" s="182"/>
      <c r="AF397" s="182"/>
      <c r="AG397" s="186"/>
      <c r="AH397" s="174"/>
      <c r="AI397" s="174"/>
      <c r="AJ397" s="180"/>
      <c r="AK397" s="183"/>
      <c r="AL397" s="183"/>
      <c r="AM397" s="459"/>
      <c r="AN397" s="283"/>
      <c r="AO397" s="283"/>
      <c r="AP397" s="283"/>
      <c r="AQ397" s="185"/>
      <c r="AR397" s="283"/>
      <c r="AS397" s="180" t="s">
        <v>207</v>
      </c>
      <c r="AT397" s="183"/>
      <c r="AU397" s="177"/>
      <c r="AV397" s="180"/>
      <c r="AW397" s="180"/>
      <c r="AX397" s="298" t="s">
        <v>1848</v>
      </c>
      <c r="AY397" s="469"/>
      <c r="AZ397" s="469"/>
      <c r="BA397" s="187"/>
      <c r="BB397" s="187"/>
      <c r="BC397" s="187"/>
      <c r="BD397" s="187"/>
      <c r="BE397" s="187"/>
      <c r="BF397" s="187"/>
      <c r="BG397" s="187"/>
      <c r="BH397" s="187"/>
      <c r="BI397" s="187"/>
      <c r="BJ397" s="187"/>
      <c r="BK397" s="295"/>
      <c r="BL397" s="296"/>
      <c r="BM397" s="297"/>
      <c r="BN397" s="187"/>
      <c r="BO397" s="187"/>
      <c r="BP397" s="187"/>
      <c r="BQ397" s="187"/>
      <c r="BR397" s="187"/>
      <c r="BS397" s="187"/>
      <c r="BT397" s="189"/>
    </row>
    <row r="398" spans="1:72" s="188" customFormat="1" ht="60.75" customHeight="1">
      <c r="A398" s="176"/>
      <c r="B398" s="176" t="s">
        <v>1849</v>
      </c>
      <c r="C398" s="176" t="s">
        <v>1850</v>
      </c>
      <c r="D398" s="284" t="s">
        <v>1846</v>
      </c>
      <c r="E398" s="294" t="s">
        <v>1847</v>
      </c>
      <c r="F398" s="280">
        <v>400</v>
      </c>
      <c r="G398" s="175">
        <v>811803035423</v>
      </c>
      <c r="H398" s="555"/>
      <c r="I398" s="173" t="s">
        <v>136</v>
      </c>
      <c r="J398" s="283">
        <v>1.5</v>
      </c>
      <c r="K398" s="283">
        <v>0.06</v>
      </c>
      <c r="L398" s="283">
        <v>16</v>
      </c>
      <c r="M398" s="185">
        <f t="shared" ref="M398" si="72">(L398*J398*K398)/(12^3)</f>
        <v>8.3333333333333328E-4</v>
      </c>
      <c r="N398" s="283">
        <v>0.05</v>
      </c>
      <c r="O398" s="283"/>
      <c r="P398" s="283"/>
      <c r="Q398" s="283"/>
      <c r="R398" s="185"/>
      <c r="S398" s="283"/>
      <c r="T398" s="179"/>
      <c r="U398" s="180"/>
      <c r="V398" s="181"/>
      <c r="W398" s="181"/>
      <c r="X398" s="173"/>
      <c r="Y398" s="182"/>
      <c r="Z398" s="182"/>
      <c r="AA398" s="182"/>
      <c r="AB398" s="182"/>
      <c r="AC398" s="192"/>
      <c r="AD398" s="192"/>
      <c r="AE398" s="182"/>
      <c r="AF398" s="182"/>
      <c r="AG398" s="186"/>
      <c r="AH398" s="174"/>
      <c r="AI398" s="174"/>
      <c r="AJ398" s="180"/>
      <c r="AK398" s="183"/>
      <c r="AL398" s="183"/>
      <c r="AM398" s="459"/>
      <c r="AN398" s="283"/>
      <c r="AO398" s="283"/>
      <c r="AP398" s="283"/>
      <c r="AQ398" s="185"/>
      <c r="AR398" s="283"/>
      <c r="AS398" s="180" t="s">
        <v>207</v>
      </c>
      <c r="AT398" s="183"/>
      <c r="AU398" s="177"/>
      <c r="AV398" s="180"/>
      <c r="AW398" s="180"/>
      <c r="AX398" s="298" t="s">
        <v>1848</v>
      </c>
      <c r="AY398" s="469"/>
      <c r="AZ398" s="469"/>
      <c r="BA398" s="187"/>
      <c r="BB398" s="187"/>
      <c r="BC398" s="187"/>
      <c r="BD398" s="187"/>
      <c r="BE398" s="187"/>
      <c r="BF398" s="187"/>
      <c r="BG398" s="187"/>
      <c r="BH398" s="187"/>
      <c r="BI398" s="187"/>
      <c r="BJ398" s="187"/>
      <c r="BK398" s="295"/>
      <c r="BL398" s="296"/>
      <c r="BM398" s="297"/>
      <c r="BN398" s="187"/>
      <c r="BO398" s="187"/>
      <c r="BP398" s="187"/>
      <c r="BQ398" s="187"/>
      <c r="BR398" s="187"/>
      <c r="BS398" s="187"/>
      <c r="BT398" s="189"/>
    </row>
    <row r="399" spans="1:72" s="188" customFormat="1" ht="60.75" customHeight="1">
      <c r="A399" s="176"/>
      <c r="B399" s="176" t="s">
        <v>1849</v>
      </c>
      <c r="C399" s="176" t="s">
        <v>1850</v>
      </c>
      <c r="D399" s="284" t="s">
        <v>1851</v>
      </c>
      <c r="E399" s="294" t="s">
        <v>1852</v>
      </c>
      <c r="F399" s="280">
        <v>4</v>
      </c>
      <c r="G399" s="175">
        <v>811803035423</v>
      </c>
      <c r="H399" s="555"/>
      <c r="I399" s="173" t="s">
        <v>136</v>
      </c>
      <c r="J399" s="283">
        <v>1.5</v>
      </c>
      <c r="K399" s="283">
        <v>0.06</v>
      </c>
      <c r="L399" s="283">
        <v>16</v>
      </c>
      <c r="M399" s="185">
        <f t="shared" ref="M399:M406" si="73">(L399*J399*K399)/(12^3)</f>
        <v>8.3333333333333328E-4</v>
      </c>
      <c r="N399" s="283">
        <v>0.05</v>
      </c>
      <c r="O399" s="283"/>
      <c r="P399" s="283"/>
      <c r="Q399" s="283"/>
      <c r="R399" s="185"/>
      <c r="S399" s="283"/>
      <c r="T399" s="179"/>
      <c r="U399" s="180"/>
      <c r="V399" s="181"/>
      <c r="W399" s="181"/>
      <c r="X399" s="173"/>
      <c r="Y399" s="182"/>
      <c r="Z399" s="182"/>
      <c r="AA399" s="182"/>
      <c r="AB399" s="182"/>
      <c r="AC399" s="192"/>
      <c r="AD399" s="192"/>
      <c r="AE399" s="182"/>
      <c r="AF399" s="182"/>
      <c r="AG399" s="186"/>
      <c r="AH399" s="174"/>
      <c r="AI399" s="174"/>
      <c r="AJ399" s="180"/>
      <c r="AK399" s="183"/>
      <c r="AL399" s="183"/>
      <c r="AM399" s="459"/>
      <c r="AN399" s="283"/>
      <c r="AO399" s="283"/>
      <c r="AP399" s="283"/>
      <c r="AQ399" s="185"/>
      <c r="AR399" s="283"/>
      <c r="AS399" s="180" t="s">
        <v>207</v>
      </c>
      <c r="AT399" s="183"/>
      <c r="AU399" s="177"/>
      <c r="AV399" s="180"/>
      <c r="AW399" s="180"/>
      <c r="AX399" s="298" t="s">
        <v>1848</v>
      </c>
      <c r="AY399" s="469"/>
      <c r="AZ399" s="469"/>
      <c r="BA399" s="187"/>
      <c r="BB399" s="187"/>
      <c r="BC399" s="187"/>
      <c r="BD399" s="187"/>
      <c r="BE399" s="187"/>
      <c r="BF399" s="187"/>
      <c r="BG399" s="187"/>
      <c r="BH399" s="187"/>
      <c r="BI399" s="187"/>
      <c r="BJ399" s="187"/>
      <c r="BK399" s="295"/>
      <c r="BL399" s="296"/>
      <c r="BM399" s="297"/>
      <c r="BN399" s="187"/>
      <c r="BO399" s="187"/>
      <c r="BP399" s="187"/>
      <c r="BQ399" s="187"/>
      <c r="BR399" s="187"/>
      <c r="BS399" s="187"/>
      <c r="BT399" s="189"/>
    </row>
    <row r="400" spans="1:72" s="188" customFormat="1" ht="60.75" customHeight="1">
      <c r="A400" s="176"/>
      <c r="B400" s="176" t="s">
        <v>1205</v>
      </c>
      <c r="C400" s="176" t="s">
        <v>288</v>
      </c>
      <c r="D400" s="284" t="s">
        <v>1854</v>
      </c>
      <c r="E400" s="294" t="s">
        <v>1855</v>
      </c>
      <c r="F400" s="280">
        <v>6</v>
      </c>
      <c r="G400" s="175">
        <v>8118030354306</v>
      </c>
      <c r="H400" s="555"/>
      <c r="I400" s="173" t="s">
        <v>729</v>
      </c>
      <c r="J400" s="598">
        <v>16</v>
      </c>
      <c r="K400" s="598">
        <v>11</v>
      </c>
      <c r="L400" s="598">
        <v>11</v>
      </c>
      <c r="M400" s="185">
        <f t="shared" si="73"/>
        <v>1.1203703703703705</v>
      </c>
      <c r="N400" s="598">
        <v>1</v>
      </c>
      <c r="O400" s="283">
        <v>16</v>
      </c>
      <c r="P400" s="283">
        <v>11</v>
      </c>
      <c r="Q400" s="283">
        <v>11</v>
      </c>
      <c r="R400" s="185">
        <f>(Q400*O400*P400)/(12^3)</f>
        <v>1.1203703703703705</v>
      </c>
      <c r="S400" s="283">
        <v>5.6</v>
      </c>
      <c r="T400" s="179"/>
      <c r="U400" s="180"/>
      <c r="V400" s="181"/>
      <c r="W400" s="181"/>
      <c r="X400" s="173"/>
      <c r="Y400" s="182"/>
      <c r="Z400" s="182"/>
      <c r="AA400" s="182"/>
      <c r="AB400" s="182"/>
      <c r="AC400" s="192"/>
      <c r="AD400" s="192"/>
      <c r="AE400" s="182"/>
      <c r="AF400" s="182"/>
      <c r="AG400" s="186"/>
      <c r="AH400" s="174"/>
      <c r="AI400" s="174"/>
      <c r="AJ400" s="180"/>
      <c r="AK400" s="183"/>
      <c r="AL400" s="183"/>
      <c r="AM400" s="459"/>
      <c r="AN400" s="283"/>
      <c r="AO400" s="283"/>
      <c r="AP400" s="283"/>
      <c r="AQ400" s="185"/>
      <c r="AR400" s="283"/>
      <c r="AS400" s="180"/>
      <c r="AT400" s="183"/>
      <c r="AU400" s="177"/>
      <c r="AV400" s="180"/>
      <c r="AW400" s="180"/>
      <c r="AX400" s="298" t="s">
        <v>1857</v>
      </c>
      <c r="AY400" s="469"/>
      <c r="AZ400" s="469"/>
      <c r="BA400" s="187"/>
      <c r="BB400" s="187"/>
      <c r="BC400" s="187"/>
      <c r="BD400" s="187"/>
      <c r="BE400" s="187"/>
      <c r="BF400" s="187"/>
      <c r="BG400" s="187"/>
      <c r="BH400" s="187"/>
      <c r="BI400" s="187"/>
      <c r="BJ400" s="187"/>
      <c r="BK400" s="295"/>
      <c r="BL400" s="296"/>
      <c r="BM400" s="297"/>
      <c r="BN400" s="187"/>
      <c r="BO400" s="187"/>
      <c r="BP400" s="187"/>
      <c r="BQ400" s="187"/>
      <c r="BR400" s="187"/>
      <c r="BS400" s="187"/>
      <c r="BT400" s="189"/>
    </row>
    <row r="401" spans="1:72" s="188" customFormat="1" ht="60.75" customHeight="1">
      <c r="A401" s="176"/>
      <c r="B401" s="176" t="s">
        <v>193</v>
      </c>
      <c r="C401" s="176" t="s">
        <v>29</v>
      </c>
      <c r="D401" s="284" t="s">
        <v>1859</v>
      </c>
      <c r="E401" s="294" t="s">
        <v>1860</v>
      </c>
      <c r="F401" s="280">
        <v>10</v>
      </c>
      <c r="G401" s="175">
        <v>8118030351336</v>
      </c>
      <c r="H401" s="555"/>
      <c r="I401" s="173" t="s">
        <v>136</v>
      </c>
      <c r="J401" s="595">
        <v>11</v>
      </c>
      <c r="K401" s="595">
        <v>10</v>
      </c>
      <c r="L401" s="595">
        <v>3</v>
      </c>
      <c r="M401" s="602">
        <f t="shared" si="73"/>
        <v>0.19097222222222221</v>
      </c>
      <c r="N401" s="595">
        <v>3</v>
      </c>
      <c r="O401" s="597">
        <v>20</v>
      </c>
      <c r="P401" s="597">
        <v>13</v>
      </c>
      <c r="Q401" s="597">
        <v>8</v>
      </c>
      <c r="R401" s="602">
        <f t="shared" ref="R401" si="74">(Q401*O401*P401)/(12^3)</f>
        <v>1.2037037037037037</v>
      </c>
      <c r="S401" s="597">
        <v>21</v>
      </c>
      <c r="T401" s="179"/>
      <c r="U401" s="180"/>
      <c r="V401" s="181"/>
      <c r="W401" s="181"/>
      <c r="X401" s="173"/>
      <c r="Y401" s="182"/>
      <c r="Z401" s="182"/>
      <c r="AA401" s="182"/>
      <c r="AB401" s="182"/>
      <c r="AC401" s="192"/>
      <c r="AD401" s="192"/>
      <c r="AE401" s="182"/>
      <c r="AF401" s="182"/>
      <c r="AG401" s="186"/>
      <c r="AH401" s="174"/>
      <c r="AI401" s="174"/>
      <c r="AJ401" s="180"/>
      <c r="AK401" s="183"/>
      <c r="AL401" s="183"/>
      <c r="AM401" s="459"/>
      <c r="AN401" s="283"/>
      <c r="AO401" s="283"/>
      <c r="AP401" s="283"/>
      <c r="AQ401" s="185"/>
      <c r="AR401" s="283"/>
      <c r="AS401" s="180"/>
      <c r="AT401" s="183"/>
      <c r="AU401" s="177"/>
      <c r="AV401" s="180"/>
      <c r="AW401" s="601"/>
      <c r="AX401" s="298" t="s">
        <v>1861</v>
      </c>
      <c r="AY401" s="469"/>
      <c r="AZ401" s="469"/>
      <c r="BA401" s="187"/>
      <c r="BB401" s="187"/>
      <c r="BC401" s="187"/>
      <c r="BD401" s="187"/>
      <c r="BE401" s="187"/>
      <c r="BF401" s="187"/>
      <c r="BG401" s="187"/>
      <c r="BH401" s="187"/>
      <c r="BI401" s="187"/>
      <c r="BJ401" s="187"/>
      <c r="BK401" s="295"/>
      <c r="BL401" s="296"/>
      <c r="BM401" s="297"/>
      <c r="BN401" s="187"/>
      <c r="BO401" s="187"/>
      <c r="BP401" s="187"/>
      <c r="BQ401" s="187"/>
      <c r="BR401" s="187"/>
      <c r="BS401" s="187"/>
      <c r="BT401" s="189"/>
    </row>
    <row r="402" spans="1:72" s="188" customFormat="1" ht="60.75" customHeight="1">
      <c r="A402" s="176"/>
      <c r="B402" s="176" t="s">
        <v>193</v>
      </c>
      <c r="C402" s="176" t="s">
        <v>194</v>
      </c>
      <c r="D402" s="284" t="s">
        <v>1862</v>
      </c>
      <c r="E402" s="294" t="s">
        <v>1863</v>
      </c>
      <c r="F402" s="280">
        <v>4</v>
      </c>
      <c r="G402" s="175">
        <v>811803031715</v>
      </c>
      <c r="H402" s="555"/>
      <c r="I402" s="173" t="s">
        <v>729</v>
      </c>
      <c r="J402" s="595">
        <v>18</v>
      </c>
      <c r="K402" s="595">
        <v>12</v>
      </c>
      <c r="L402" s="595">
        <v>8</v>
      </c>
      <c r="M402" s="602">
        <f t="shared" si="73"/>
        <v>1</v>
      </c>
      <c r="N402" s="595">
        <v>2.6</v>
      </c>
      <c r="O402" s="597">
        <v>18</v>
      </c>
      <c r="P402" s="597">
        <v>9</v>
      </c>
      <c r="Q402" s="597">
        <v>18</v>
      </c>
      <c r="R402" s="602">
        <f t="shared" ref="R402:R403" si="75">(Q402*O402*P402)/(12^3)</f>
        <v>1.6875</v>
      </c>
      <c r="S402" s="597">
        <v>11.4</v>
      </c>
      <c r="T402" s="179"/>
      <c r="U402" s="180"/>
      <c r="V402" s="181"/>
      <c r="W402" s="181"/>
      <c r="X402" s="173"/>
      <c r="Y402" s="182"/>
      <c r="Z402" s="182"/>
      <c r="AA402" s="182"/>
      <c r="AB402" s="182"/>
      <c r="AC402" s="192"/>
      <c r="AD402" s="192"/>
      <c r="AE402" s="182"/>
      <c r="AF402" s="182"/>
      <c r="AG402" s="186"/>
      <c r="AH402" s="174"/>
      <c r="AI402" s="174"/>
      <c r="AJ402" s="180"/>
      <c r="AK402" s="183"/>
      <c r="AL402" s="183"/>
      <c r="AM402" s="459"/>
      <c r="AN402" s="283"/>
      <c r="AO402" s="283"/>
      <c r="AP402" s="283"/>
      <c r="AQ402" s="185"/>
      <c r="AR402" s="283"/>
      <c r="AS402" s="180"/>
      <c r="AT402" s="183"/>
      <c r="AU402" s="177"/>
      <c r="AV402" s="180"/>
      <c r="AW402" s="180"/>
      <c r="AX402" s="298" t="s">
        <v>1864</v>
      </c>
      <c r="AY402" s="469"/>
      <c r="AZ402" s="469"/>
      <c r="BA402" s="187"/>
      <c r="BB402" s="187"/>
      <c r="BC402" s="187"/>
      <c r="BD402" s="187"/>
      <c r="BE402" s="187"/>
      <c r="BF402" s="187"/>
      <c r="BG402" s="187"/>
      <c r="BH402" s="187"/>
      <c r="BI402" s="187"/>
      <c r="BJ402" s="187"/>
      <c r="BK402" s="295"/>
      <c r="BL402" s="296"/>
      <c r="BM402" s="297"/>
      <c r="BN402" s="187"/>
      <c r="BO402" s="187"/>
      <c r="BP402" s="187"/>
      <c r="BQ402" s="187"/>
      <c r="BR402" s="187"/>
      <c r="BS402" s="187"/>
      <c r="BT402" s="189"/>
    </row>
    <row r="403" spans="1:72" s="188" customFormat="1" ht="60.75" customHeight="1">
      <c r="A403" s="176"/>
      <c r="B403" s="176" t="s">
        <v>1205</v>
      </c>
      <c r="C403" s="176" t="s">
        <v>830</v>
      </c>
      <c r="D403" s="284" t="s">
        <v>1865</v>
      </c>
      <c r="E403" s="294" t="s">
        <v>1866</v>
      </c>
      <c r="F403" s="280">
        <v>6</v>
      </c>
      <c r="G403" s="175">
        <v>811803035768</v>
      </c>
      <c r="H403" s="555"/>
      <c r="I403" s="173" t="s">
        <v>136</v>
      </c>
      <c r="J403" s="595">
        <v>6.5</v>
      </c>
      <c r="K403" s="595">
        <v>6.5</v>
      </c>
      <c r="L403" s="595">
        <v>8</v>
      </c>
      <c r="M403" s="602">
        <f t="shared" si="73"/>
        <v>0.19560185185185186</v>
      </c>
      <c r="N403" s="595">
        <v>1.5</v>
      </c>
      <c r="O403" s="597">
        <v>20</v>
      </c>
      <c r="P403" s="597">
        <v>13.5</v>
      </c>
      <c r="Q403" s="597">
        <v>9</v>
      </c>
      <c r="R403" s="602">
        <f t="shared" si="75"/>
        <v>1.40625</v>
      </c>
      <c r="S403" s="597">
        <v>10.4</v>
      </c>
      <c r="T403" s="179"/>
      <c r="U403" s="180"/>
      <c r="V403" s="181"/>
      <c r="W403" s="181"/>
      <c r="X403" s="173"/>
      <c r="Y403" s="182"/>
      <c r="Z403" s="182"/>
      <c r="AA403" s="182"/>
      <c r="AB403" s="182"/>
      <c r="AC403" s="192"/>
      <c r="AD403" s="192"/>
      <c r="AE403" s="182"/>
      <c r="AF403" s="182"/>
      <c r="AG403" s="186"/>
      <c r="AH403" s="174"/>
      <c r="AI403" s="174"/>
      <c r="AJ403" s="180"/>
      <c r="AK403" s="183"/>
      <c r="AL403" s="183"/>
      <c r="AM403" s="459"/>
      <c r="AN403" s="283"/>
      <c r="AO403" s="283"/>
      <c r="AP403" s="283"/>
      <c r="AQ403" s="185"/>
      <c r="AR403" s="283"/>
      <c r="AS403" s="180" t="s">
        <v>201</v>
      </c>
      <c r="AT403" s="183">
        <v>1</v>
      </c>
      <c r="AU403" s="177" t="s">
        <v>1868</v>
      </c>
      <c r="AV403" s="180" t="s">
        <v>201</v>
      </c>
      <c r="AW403" s="180"/>
      <c r="AX403" s="298" t="s">
        <v>1867</v>
      </c>
      <c r="AY403" s="43"/>
      <c r="AZ403" s="469"/>
      <c r="BA403" s="187"/>
      <c r="BB403" s="187"/>
      <c r="BC403" s="187"/>
      <c r="BD403" s="187"/>
      <c r="BE403" s="187"/>
      <c r="BF403" s="187"/>
      <c r="BG403" s="187"/>
      <c r="BH403" s="187"/>
      <c r="BI403" s="187"/>
      <c r="BJ403" s="187"/>
      <c r="BK403" s="295"/>
      <c r="BL403" s="296"/>
      <c r="BM403" s="297"/>
      <c r="BN403" s="187"/>
      <c r="BO403" s="187"/>
      <c r="BP403" s="187"/>
      <c r="BQ403" s="187"/>
      <c r="BR403" s="187"/>
      <c r="BS403" s="187"/>
      <c r="BT403" s="189"/>
    </row>
    <row r="404" spans="1:72" s="188" customFormat="1" ht="60.75" customHeight="1">
      <c r="A404" s="176"/>
      <c r="B404" s="176" t="s">
        <v>1205</v>
      </c>
      <c r="C404" s="176" t="s">
        <v>29</v>
      </c>
      <c r="D404" s="284" t="s">
        <v>1870</v>
      </c>
      <c r="E404" s="294" t="s">
        <v>1871</v>
      </c>
      <c r="F404" s="280">
        <v>24</v>
      </c>
      <c r="G404" s="175">
        <v>812257019434</v>
      </c>
      <c r="H404" s="555"/>
      <c r="I404" s="173" t="s">
        <v>729</v>
      </c>
      <c r="J404" s="595">
        <v>8</v>
      </c>
      <c r="K404" s="595">
        <v>6</v>
      </c>
      <c r="L404" s="595">
        <v>4</v>
      </c>
      <c r="M404" s="602">
        <f t="shared" si="73"/>
        <v>0.1111111111111111</v>
      </c>
      <c r="N404" s="595">
        <v>1</v>
      </c>
      <c r="O404" s="595">
        <v>15</v>
      </c>
      <c r="P404" s="595">
        <v>11</v>
      </c>
      <c r="Q404" s="595">
        <v>12</v>
      </c>
      <c r="R404" s="602">
        <f t="shared" ref="R404:R406" si="76">(Q404*O404*P404)/(12^3)</f>
        <v>1.1458333333333333</v>
      </c>
      <c r="S404" s="597">
        <v>15</v>
      </c>
      <c r="T404" s="179"/>
      <c r="U404" s="180"/>
      <c r="V404" s="181"/>
      <c r="W404" s="181"/>
      <c r="X404" s="173"/>
      <c r="Y404" s="182"/>
      <c r="Z404" s="182"/>
      <c r="AA404" s="182"/>
      <c r="AB404" s="182"/>
      <c r="AC404" s="192"/>
      <c r="AD404" s="192"/>
      <c r="AE404" s="182"/>
      <c r="AF404" s="182"/>
      <c r="AG404" s="186"/>
      <c r="AH404" s="174"/>
      <c r="AI404" s="174"/>
      <c r="AJ404" s="180"/>
      <c r="AK404" s="183"/>
      <c r="AL404" s="183"/>
      <c r="AM404" s="459"/>
      <c r="AN404" s="283"/>
      <c r="AO404" s="283"/>
      <c r="AP404" s="283"/>
      <c r="AQ404" s="185"/>
      <c r="AR404" s="283"/>
      <c r="AS404" s="180" t="s">
        <v>207</v>
      </c>
      <c r="AT404" s="183"/>
      <c r="AU404" s="177"/>
      <c r="AV404" s="180" t="s">
        <v>207</v>
      </c>
      <c r="AW404" s="282"/>
      <c r="AX404" s="298" t="s">
        <v>1872</v>
      </c>
      <c r="AY404" s="43"/>
      <c r="AZ404" s="469"/>
      <c r="BA404" s="187"/>
      <c r="BB404" s="187"/>
      <c r="BC404" s="187"/>
      <c r="BD404" s="187"/>
      <c r="BE404" s="187"/>
      <c r="BF404" s="187"/>
      <c r="BG404" s="187"/>
      <c r="BH404" s="187"/>
      <c r="BI404" s="187"/>
      <c r="BJ404" s="187"/>
      <c r="BK404" s="295"/>
      <c r="BL404" s="296"/>
      <c r="BM404" s="297"/>
      <c r="BN404" s="187"/>
      <c r="BO404" s="187"/>
      <c r="BP404" s="187"/>
      <c r="BQ404" s="187"/>
      <c r="BR404" s="187"/>
      <c r="BS404" s="187"/>
      <c r="BT404" s="189"/>
    </row>
    <row r="405" spans="1:72" s="188" customFormat="1" ht="60.75" customHeight="1">
      <c r="A405" s="176"/>
      <c r="B405" s="176" t="s">
        <v>1205</v>
      </c>
      <c r="C405" s="176" t="s">
        <v>1877</v>
      </c>
      <c r="D405" s="284" t="s">
        <v>1874</v>
      </c>
      <c r="E405" s="294" t="s">
        <v>1875</v>
      </c>
      <c r="F405" s="280">
        <v>6</v>
      </c>
      <c r="G405" s="175">
        <v>811803035331</v>
      </c>
      <c r="H405" s="555"/>
      <c r="I405" s="173" t="s">
        <v>136</v>
      </c>
      <c r="J405" s="595">
        <v>5.75</v>
      </c>
      <c r="K405" s="595">
        <v>3</v>
      </c>
      <c r="L405" s="595">
        <v>10</v>
      </c>
      <c r="M405" s="602">
        <f t="shared" si="73"/>
        <v>9.9826388888888895E-2</v>
      </c>
      <c r="N405" s="595">
        <v>0.9</v>
      </c>
      <c r="O405" s="595">
        <v>12.25</v>
      </c>
      <c r="P405" s="595">
        <v>10.5</v>
      </c>
      <c r="Q405" s="595">
        <v>10.5</v>
      </c>
      <c r="R405" s="602">
        <f t="shared" si="76"/>
        <v>0.78157552083333337</v>
      </c>
      <c r="S405" s="597">
        <v>6.15</v>
      </c>
      <c r="T405" s="179"/>
      <c r="U405" s="180"/>
      <c r="V405" s="181"/>
      <c r="W405" s="181"/>
      <c r="X405" s="173"/>
      <c r="Y405" s="182"/>
      <c r="Z405" s="182"/>
      <c r="AA405" s="182"/>
      <c r="AB405" s="182"/>
      <c r="AC405" s="192"/>
      <c r="AD405" s="192"/>
      <c r="AE405" s="182"/>
      <c r="AF405" s="182"/>
      <c r="AG405" s="186"/>
      <c r="AH405" s="174"/>
      <c r="AI405" s="174"/>
      <c r="AJ405" s="180"/>
      <c r="AK405" s="183"/>
      <c r="AL405" s="183"/>
      <c r="AM405" s="459"/>
      <c r="AN405" s="283"/>
      <c r="AO405" s="283"/>
      <c r="AP405" s="283"/>
      <c r="AQ405" s="185"/>
      <c r="AR405" s="283"/>
      <c r="AS405" s="180"/>
      <c r="AT405" s="183"/>
      <c r="AU405" s="177"/>
      <c r="AV405" s="180"/>
      <c r="AW405" s="185"/>
      <c r="AX405" s="450" t="s">
        <v>1876</v>
      </c>
      <c r="AY405" s="43"/>
      <c r="AZ405" s="469"/>
      <c r="BA405" s="187"/>
      <c r="BB405" s="187"/>
      <c r="BC405" s="187"/>
      <c r="BD405" s="187"/>
      <c r="BE405" s="187"/>
      <c r="BF405" s="187"/>
      <c r="BG405" s="187"/>
      <c r="BH405" s="187"/>
      <c r="BI405" s="187"/>
      <c r="BJ405" s="187"/>
      <c r="BK405" s="295"/>
      <c r="BL405" s="296"/>
      <c r="BM405" s="297"/>
      <c r="BN405" s="187"/>
      <c r="BO405" s="187"/>
      <c r="BP405" s="187"/>
      <c r="BQ405" s="187"/>
      <c r="BR405" s="187"/>
      <c r="BS405" s="187"/>
      <c r="BT405" s="189"/>
    </row>
    <row r="406" spans="1:72" s="188" customFormat="1" ht="60.75" customHeight="1">
      <c r="A406" s="176"/>
      <c r="B406" s="176" t="s">
        <v>193</v>
      </c>
      <c r="C406" s="176" t="s">
        <v>194</v>
      </c>
      <c r="D406" s="284" t="s">
        <v>1878</v>
      </c>
      <c r="E406" s="294" t="s">
        <v>1879</v>
      </c>
      <c r="F406" s="280">
        <v>1</v>
      </c>
      <c r="G406" s="175">
        <v>811803035621</v>
      </c>
      <c r="H406" s="555"/>
      <c r="I406" s="173" t="s">
        <v>195</v>
      </c>
      <c r="J406" s="595">
        <v>11.25</v>
      </c>
      <c r="K406" s="595">
        <v>4.5</v>
      </c>
      <c r="L406" s="595">
        <v>16.75</v>
      </c>
      <c r="M406" s="602">
        <f t="shared" si="73"/>
        <v>0.49072265625</v>
      </c>
      <c r="N406" s="595">
        <v>4.25</v>
      </c>
      <c r="O406" s="595">
        <v>12.2</v>
      </c>
      <c r="P406" s="595">
        <v>5.5</v>
      </c>
      <c r="Q406" s="595">
        <v>17.75</v>
      </c>
      <c r="R406" s="602">
        <f t="shared" si="76"/>
        <v>0.68925057870370365</v>
      </c>
      <c r="S406" s="595">
        <v>4.9000000000000004</v>
      </c>
      <c r="T406" s="179"/>
      <c r="U406" s="180"/>
      <c r="V406" s="181"/>
      <c r="W406" s="181"/>
      <c r="X406" s="173"/>
      <c r="Y406" s="182"/>
      <c r="Z406" s="182"/>
      <c r="AA406" s="182"/>
      <c r="AB406" s="182"/>
      <c r="AC406" s="192"/>
      <c r="AD406" s="192"/>
      <c r="AE406" s="182"/>
      <c r="AF406" s="182"/>
      <c r="AG406" s="186"/>
      <c r="AH406" s="174"/>
      <c r="AI406" s="174"/>
      <c r="AJ406" s="180"/>
      <c r="AK406" s="183"/>
      <c r="AL406" s="183"/>
      <c r="AM406" s="459"/>
      <c r="AN406" s="283"/>
      <c r="AO406" s="283"/>
      <c r="AP406" s="283"/>
      <c r="AQ406" s="185"/>
      <c r="AR406" s="283"/>
      <c r="AS406" s="180" t="s">
        <v>201</v>
      </c>
      <c r="AT406" s="183">
        <v>1</v>
      </c>
      <c r="AU406" s="177" t="s">
        <v>1372</v>
      </c>
      <c r="AV406" s="180" t="s">
        <v>201</v>
      </c>
      <c r="AW406" s="180"/>
      <c r="AX406" s="298" t="s">
        <v>1880</v>
      </c>
      <c r="AY406" s="43"/>
      <c r="AZ406" s="469"/>
      <c r="BA406" s="187"/>
      <c r="BB406" s="187"/>
      <c r="BC406" s="187"/>
      <c r="BD406" s="187"/>
      <c r="BE406" s="187"/>
      <c r="BF406" s="187"/>
      <c r="BG406" s="187"/>
      <c r="BH406" s="187"/>
      <c r="BI406" s="187"/>
      <c r="BJ406" s="187"/>
      <c r="BK406" s="295"/>
      <c r="BL406" s="296"/>
      <c r="BM406" s="297"/>
      <c r="BN406" s="187"/>
      <c r="BO406" s="187"/>
      <c r="BP406" s="187"/>
      <c r="BQ406" s="187"/>
      <c r="BR406" s="187"/>
      <c r="BS406" s="187"/>
      <c r="BT406" s="189"/>
    </row>
    <row r="407" spans="1:72" s="188" customFormat="1" ht="60.75" customHeight="1">
      <c r="A407" s="176"/>
      <c r="B407" s="176" t="s">
        <v>1881</v>
      </c>
      <c r="C407" s="176" t="s">
        <v>194</v>
      </c>
      <c r="D407" s="284" t="s">
        <v>1882</v>
      </c>
      <c r="E407" s="294" t="s">
        <v>1883</v>
      </c>
      <c r="F407" s="280"/>
      <c r="G407" s="175">
        <v>811803035829</v>
      </c>
      <c r="H407" s="555"/>
      <c r="I407" s="173"/>
      <c r="J407" s="595"/>
      <c r="K407" s="595"/>
      <c r="L407" s="595"/>
      <c r="M407" s="602"/>
      <c r="N407" s="595"/>
      <c r="O407" s="595"/>
      <c r="P407" s="595"/>
      <c r="Q407" s="595"/>
      <c r="R407" s="602"/>
      <c r="S407" s="597"/>
      <c r="T407" s="179"/>
      <c r="U407" s="180"/>
      <c r="V407" s="181"/>
      <c r="W407" s="181"/>
      <c r="X407" s="173"/>
      <c r="Y407" s="182"/>
      <c r="Z407" s="182"/>
      <c r="AA407" s="182"/>
      <c r="AB407" s="182"/>
      <c r="AC407" s="192"/>
      <c r="AD407" s="192"/>
      <c r="AE407" s="182"/>
      <c r="AF407" s="182"/>
      <c r="AG407" s="186"/>
      <c r="AH407" s="174"/>
      <c r="AI407" s="174"/>
      <c r="AJ407" s="180"/>
      <c r="AK407" s="183"/>
      <c r="AL407" s="183"/>
      <c r="AM407" s="459"/>
      <c r="AN407" s="283"/>
      <c r="AO407" s="283"/>
      <c r="AP407" s="283"/>
      <c r="AQ407" s="185"/>
      <c r="AR407" s="283"/>
      <c r="AS407" s="180"/>
      <c r="AT407" s="183"/>
      <c r="AU407" s="177"/>
      <c r="AV407" s="180"/>
      <c r="AW407" s="180"/>
      <c r="AX407" s="298" t="s">
        <v>1884</v>
      </c>
      <c r="AY407" s="43"/>
      <c r="AZ407" s="469"/>
      <c r="BA407" s="187"/>
      <c r="BB407" s="187"/>
      <c r="BC407" s="187"/>
      <c r="BD407" s="187"/>
      <c r="BE407" s="187"/>
      <c r="BF407" s="187"/>
      <c r="BG407" s="187"/>
      <c r="BH407" s="187"/>
      <c r="BI407" s="187"/>
      <c r="BJ407" s="187"/>
      <c r="BK407" s="295"/>
      <c r="BL407" s="296"/>
      <c r="BM407" s="297"/>
      <c r="BN407" s="187"/>
      <c r="BO407" s="187"/>
      <c r="BP407" s="187"/>
      <c r="BQ407" s="187"/>
      <c r="BR407" s="187"/>
      <c r="BS407" s="187"/>
      <c r="BT407" s="189"/>
    </row>
    <row r="408" spans="1:72" s="583" customFormat="1" ht="60.75" customHeight="1">
      <c r="A408" s="558"/>
      <c r="B408" s="558"/>
      <c r="C408" s="558"/>
      <c r="D408" s="559"/>
      <c r="E408" s="560"/>
      <c r="F408" s="561"/>
      <c r="G408" s="562"/>
      <c r="H408" s="562"/>
      <c r="I408" s="563"/>
      <c r="J408" s="564"/>
      <c r="K408" s="564"/>
      <c r="L408" s="564"/>
      <c r="M408" s="565"/>
      <c r="N408" s="566"/>
      <c r="O408" s="564"/>
      <c r="P408" s="564"/>
      <c r="Q408" s="564"/>
      <c r="R408" s="567"/>
      <c r="S408" s="565"/>
      <c r="T408" s="568"/>
      <c r="U408" s="569"/>
      <c r="V408" s="570"/>
      <c r="W408" s="570"/>
      <c r="X408" s="569"/>
      <c r="Y408" s="571"/>
      <c r="Z408" s="571"/>
      <c r="AA408" s="571"/>
      <c r="AB408" s="571"/>
      <c r="AC408" s="571"/>
      <c r="AD408" s="571"/>
      <c r="AE408" s="571"/>
      <c r="AF408" s="571"/>
      <c r="AG408" s="572"/>
      <c r="AH408" s="572"/>
      <c r="AI408" s="573"/>
      <c r="AJ408" s="574"/>
      <c r="AK408" s="575"/>
      <c r="AL408" s="574"/>
      <c r="AM408" s="574"/>
      <c r="AN408" s="576"/>
      <c r="AO408" s="576"/>
      <c r="AP408" s="576"/>
      <c r="AQ408" s="576"/>
      <c r="AR408" s="577"/>
      <c r="AS408" s="569"/>
      <c r="AT408" s="578"/>
      <c r="AU408" s="563"/>
      <c r="AV408" s="569"/>
      <c r="AW408" s="569"/>
      <c r="AX408" s="569"/>
      <c r="AY408" s="569"/>
      <c r="AZ408" s="569"/>
      <c r="BA408" s="574"/>
      <c r="BB408" s="574"/>
      <c r="BC408" s="574"/>
      <c r="BD408" s="574"/>
      <c r="BE408" s="574"/>
      <c r="BF408" s="574"/>
      <c r="BG408" s="574"/>
      <c r="BH408" s="574"/>
      <c r="BI408" s="574"/>
      <c r="BJ408" s="574"/>
      <c r="BK408" s="579"/>
      <c r="BL408" s="580"/>
      <c r="BM408" s="581"/>
      <c r="BN408" s="574"/>
      <c r="BO408" s="574"/>
      <c r="BP408" s="574"/>
      <c r="BQ408" s="574"/>
      <c r="BR408" s="574"/>
      <c r="BS408" s="574"/>
      <c r="BT408" s="582"/>
    </row>
    <row r="409" spans="1:72">
      <c r="M409" s="185"/>
      <c r="N409" s="178"/>
    </row>
  </sheetData>
  <autoFilter ref="A4:QS399" xr:uid="{1C994003-5A55-415D-91E9-E26227E52B8E}"/>
  <mergeCells count="16">
    <mergeCell ref="B2:I2"/>
    <mergeCell ref="J2:T2"/>
    <mergeCell ref="U2:AC2"/>
    <mergeCell ref="AH2:AJ3"/>
    <mergeCell ref="AK2:AR2"/>
    <mergeCell ref="AW2:AW3"/>
    <mergeCell ref="AX2:AX3"/>
    <mergeCell ref="AY2:AY3"/>
    <mergeCell ref="AZ2:BA3"/>
    <mergeCell ref="J3:N3"/>
    <mergeCell ref="O3:T3"/>
    <mergeCell ref="U3:Y3"/>
    <mergeCell ref="Z3:AC3"/>
    <mergeCell ref="AK3:AM3"/>
    <mergeCell ref="AN3:AR3"/>
    <mergeCell ref="AS2:AV3"/>
  </mergeCells>
  <dataValidations count="1">
    <dataValidation type="custom" allowBlank="1" showInputMessage="1" showErrorMessage="1" errorTitle="Invalid UPC" error="Please enter a valid 12-digit UPC using numbers only." sqref="G181:H181 J181:N181 G182:G183" xr:uid="{918C0186-5C2F-4FE4-8A49-ED48066EEA02}">
      <formula1>ISNUMBER(G181*1)</formula1>
    </dataValidation>
  </dataValidations>
  <hyperlinks>
    <hyperlink ref="AX26" r:id="rId1" xr:uid="{9B98DE80-75EA-4F1A-83C7-E4103F9B4108}"/>
    <hyperlink ref="AX27" r:id="rId2" xr:uid="{604F0F7E-1F22-4BD1-A171-53FEDCDEDA6B}"/>
    <hyperlink ref="AX45" r:id="rId3" xr:uid="{C85BC7E9-5191-4211-8E76-EC3B3FD2F8FB}"/>
    <hyperlink ref="AX46" r:id="rId4" xr:uid="{4431B204-EA2A-4A24-BAAC-5298D875FF49}"/>
    <hyperlink ref="AX47" r:id="rId5" xr:uid="{CA8D9841-9EC6-49B9-BC24-3F808AAC4B12}"/>
    <hyperlink ref="AX50" r:id="rId6" xr:uid="{206878E6-31AE-4DED-919F-1111C05A58BC}"/>
    <hyperlink ref="AX49" r:id="rId7" xr:uid="{CF6B4FCB-7F52-472D-A775-00F5D843CF2A}"/>
    <hyperlink ref="AX48" r:id="rId8" xr:uid="{032F4677-4303-4EFF-91E6-3D483ED6816F}"/>
    <hyperlink ref="AX51" r:id="rId9" xr:uid="{6822369A-18B6-4F5D-9BC4-1CDD8350E14F}"/>
    <hyperlink ref="AX52" r:id="rId10" xr:uid="{8F81FCAE-032A-4F13-A9DC-094BDD2C4118}"/>
    <hyperlink ref="AX53" r:id="rId11" xr:uid="{F3416813-4E0D-4B93-9B3C-3812E85FDA84}"/>
    <hyperlink ref="AX54" r:id="rId12" xr:uid="{3EDBF3FA-0513-4CB6-9BAE-C1C2B94BAEA3}"/>
    <hyperlink ref="AX56" r:id="rId13" xr:uid="{1CF13E8A-31B5-4A11-8B8F-4E55C1EDCAD5}"/>
    <hyperlink ref="AX57" r:id="rId14" xr:uid="{1BD18E37-F667-4A22-8350-19BF9E9BA006}"/>
    <hyperlink ref="AX58" r:id="rId15" xr:uid="{1CB2D28F-977D-40C6-B75B-3D35CA74A6BA}"/>
    <hyperlink ref="AX62" r:id="rId16" xr:uid="{045E8FE1-D562-436E-A81A-17380963FB0F}"/>
    <hyperlink ref="AX63" r:id="rId17" xr:uid="{9874079B-F61D-4422-ACBC-73056DBA2978}"/>
    <hyperlink ref="AX64" r:id="rId18" xr:uid="{052438F8-2F5C-4C9C-8859-711C580ACF19}"/>
    <hyperlink ref="AX65" r:id="rId19" xr:uid="{96FBF3A7-2E68-4E7F-B3EE-07F17C00F21E}"/>
    <hyperlink ref="AX68" r:id="rId20" xr:uid="{AF34245F-8469-4B06-8398-E22230AEDB42}"/>
    <hyperlink ref="AX70" r:id="rId21" xr:uid="{C74881F1-3C14-499C-869D-2D0EFB91CF5D}"/>
    <hyperlink ref="AX71" r:id="rId22" xr:uid="{A40B1DC7-36D2-423C-8B28-D296688E6215}"/>
    <hyperlink ref="AX72" r:id="rId23" xr:uid="{9801107F-1FCA-40B3-AF3B-117F97844ECA}"/>
    <hyperlink ref="AX74" r:id="rId24" xr:uid="{3DDA585B-FA7D-4F8D-A01D-2E88F4296565}"/>
    <hyperlink ref="AX76" r:id="rId25" xr:uid="{559BE19D-FE84-43A4-95AD-DB1A9E9EF4FF}"/>
    <hyperlink ref="AX82" r:id="rId26" xr:uid="{CA818936-530C-4A60-9A1B-B4D1E5E05FCD}"/>
    <hyperlink ref="AX83" r:id="rId27" xr:uid="{8DFF0ADB-87EB-45F5-AAE7-27BD944D7CF0}"/>
    <hyperlink ref="AX84" r:id="rId28" xr:uid="{1E2A888E-F4F0-4AA8-A964-5A2D7535ACA1}"/>
    <hyperlink ref="AX85" r:id="rId29" xr:uid="{18999394-F56A-4F51-B77C-D72BAF80CF98}"/>
    <hyperlink ref="AX86" r:id="rId30" xr:uid="{D475587D-8C46-43AE-8D9E-F64530AE8F2B}"/>
    <hyperlink ref="AX88" r:id="rId31" xr:uid="{D7516ADD-5303-4CE2-8426-03F98A5E4E52}"/>
    <hyperlink ref="AX89" r:id="rId32" xr:uid="{B8D7DB6C-6850-4919-998D-7B3F9D907A07}"/>
    <hyperlink ref="AX90" r:id="rId33" xr:uid="{EAB672BE-B0A0-4855-B092-11BD7B4A9DB1}"/>
    <hyperlink ref="AX91" r:id="rId34" xr:uid="{6FAFCF9B-1685-49A8-B9E3-73A53E252E18}"/>
    <hyperlink ref="AX92" r:id="rId35" xr:uid="{EEAD11E5-141D-4EEE-9AD6-4F6023588A5C}"/>
    <hyperlink ref="AX94" r:id="rId36" xr:uid="{EB8A244D-2D12-4412-935B-743FC2E3706C}"/>
    <hyperlink ref="AX96" r:id="rId37" xr:uid="{38CBF406-F940-4CB9-B2B7-F5239BF1CCED}"/>
    <hyperlink ref="AX100" r:id="rId38" xr:uid="{6F6743BA-9E61-4022-8C36-711A2E4A0FBE}"/>
    <hyperlink ref="AX101" r:id="rId39" xr:uid="{4B58E340-E70F-4C58-8A63-6B16A7C31646}"/>
    <hyperlink ref="AX102" r:id="rId40" xr:uid="{D8E0223F-5D1A-464E-B7DE-F1EE6E5CA85F}"/>
    <hyperlink ref="AX104" r:id="rId41" xr:uid="{5CB275E3-6C9D-4531-9924-2E9527B07C61}"/>
    <hyperlink ref="AX105" r:id="rId42" xr:uid="{178A4A29-49BF-4202-96BC-8AF59944D196}"/>
    <hyperlink ref="AX107" r:id="rId43" xr:uid="{1F2856BB-A01A-4697-9337-C369B7FCECE2}"/>
    <hyperlink ref="AX108" r:id="rId44" xr:uid="{8C3676FC-A381-4F98-B950-3B2009E67C81}"/>
    <hyperlink ref="AX109" r:id="rId45" xr:uid="{7A712117-6C9B-4FE6-AA77-5B36F62D88C5}"/>
    <hyperlink ref="AX111" r:id="rId46" xr:uid="{F76E625D-F79D-4E72-8DF8-C128E5710EFF}"/>
    <hyperlink ref="AX112" r:id="rId47" xr:uid="{5FAE0C5F-FEC9-4CB5-A2F6-7DD401D1758C}"/>
    <hyperlink ref="AX113" r:id="rId48" xr:uid="{53516146-5D78-4D05-8DEB-4DCAF55502B9}"/>
    <hyperlink ref="AX114" r:id="rId49" xr:uid="{797F3AE4-C428-4966-B2FE-3FB2F73CCF09}"/>
    <hyperlink ref="AX115" r:id="rId50" xr:uid="{408B08EB-B8C7-4D9C-87A6-4490D39486EE}"/>
    <hyperlink ref="AX117" r:id="rId51" xr:uid="{944E1C61-2302-404F-856F-7DC9B25B3E36}"/>
    <hyperlink ref="AX118" r:id="rId52" xr:uid="{F7B1EB77-65CA-49B5-B566-E879219691DC}"/>
    <hyperlink ref="AX119" r:id="rId53" xr:uid="{BCB1613E-D387-45B3-9BC9-36057699DFC1}"/>
    <hyperlink ref="AX120" r:id="rId54" xr:uid="{F71AFA8D-4185-4920-B52D-F11E9EED7A41}"/>
    <hyperlink ref="AX121" r:id="rId55" xr:uid="{64BC8DDD-E41A-400E-A474-451D778B5840}"/>
    <hyperlink ref="AX122" r:id="rId56" xr:uid="{C089F213-16ED-431C-8744-5CE946DBB75F}"/>
    <hyperlink ref="AX123" r:id="rId57" xr:uid="{4AC67115-855B-459B-B7D3-B84888E048F4}"/>
    <hyperlink ref="AX124" r:id="rId58" xr:uid="{14954DC7-B006-4745-B91A-202B3A964F3A}"/>
    <hyperlink ref="AX129" r:id="rId59" xr:uid="{F1D383CE-E37E-4042-908E-A89CE1253719}"/>
    <hyperlink ref="AX130" r:id="rId60" xr:uid="{9B9E5124-0004-4D40-8A48-4AA0F4AEEE89}"/>
    <hyperlink ref="AX132" r:id="rId61" xr:uid="{6A8B3FF2-BDBF-46D2-9470-DBD5979A924A}"/>
    <hyperlink ref="AX133" r:id="rId62" xr:uid="{BF9A96D1-27B8-4D20-AE3B-05EB9896B539}"/>
    <hyperlink ref="AX135" r:id="rId63" xr:uid="{367312BA-4F46-4507-8972-F8FF20FB873F}"/>
    <hyperlink ref="AX137" r:id="rId64" xr:uid="{74A8AD82-2E31-4F84-A938-8FF3AAFDD068}"/>
    <hyperlink ref="AX139" r:id="rId65" xr:uid="{0BD7A721-DA59-4A53-B579-AFE7F190F7D1}"/>
    <hyperlink ref="AX141" r:id="rId66" xr:uid="{9111979D-8992-42BA-85DC-D228391D2362}"/>
    <hyperlink ref="AX142" r:id="rId67" xr:uid="{4DDC9CA1-123B-4B67-95B1-0140AA345FCC}"/>
    <hyperlink ref="AX144" r:id="rId68" xr:uid="{47C13EAD-7952-4A8E-84F9-3CAF5BFED2AD}"/>
    <hyperlink ref="AX145" r:id="rId69" xr:uid="{28BA4DF4-EC79-4726-8B5C-26C489F8439C}"/>
    <hyperlink ref="AX146" r:id="rId70" xr:uid="{255FF988-7986-4893-B0FC-724B57922E9B}"/>
    <hyperlink ref="AX147" r:id="rId71" xr:uid="{64875D8F-164A-4391-BFEC-2C82F8B07956}"/>
    <hyperlink ref="AX148" r:id="rId72" xr:uid="{EA8FD348-427B-4814-B251-AD08B4DF6934}"/>
    <hyperlink ref="AX150" r:id="rId73" xr:uid="{800F0FDC-976D-4CD8-AA25-8A58CB5C2E5E}"/>
    <hyperlink ref="AX151" r:id="rId74" xr:uid="{4E55C1D5-8446-4BEC-8EB5-7CA9CFAE32AC}"/>
    <hyperlink ref="AX155" r:id="rId75" xr:uid="{A1208B53-897D-49D7-9AE1-2716F381F720}"/>
    <hyperlink ref="AX158" r:id="rId76" xr:uid="{D4D69E44-945E-4D9F-9F11-9542711D07B5}"/>
    <hyperlink ref="AX159" r:id="rId77" xr:uid="{EC0A98E1-8892-4582-8EAF-D04EBF3A7484}"/>
    <hyperlink ref="AX161" r:id="rId78" xr:uid="{31F1B04A-D541-4427-86E8-A7F5FC01F6A4}"/>
    <hyperlink ref="AX162" r:id="rId79" xr:uid="{3FD1DD89-43BE-409D-8ED6-421DBE253B4D}"/>
    <hyperlink ref="AX163" r:id="rId80" xr:uid="{2F43722F-EEC3-4A1A-B7E9-C5B332AFDDF1}"/>
    <hyperlink ref="AX165" r:id="rId81" xr:uid="{E8060D18-AA83-42E1-A2F1-7134FF3BCEA1}"/>
    <hyperlink ref="AX166" r:id="rId82" xr:uid="{ACD6E910-F6B2-4D1B-A82E-F20B7D188AC8}"/>
    <hyperlink ref="AX167" r:id="rId83" xr:uid="{714F670A-FD89-4FE9-84B5-E936273584BF}"/>
    <hyperlink ref="AX168" r:id="rId84" xr:uid="{A9B84470-3E0F-453B-B647-191745E687DA}"/>
    <hyperlink ref="AX169" r:id="rId85" xr:uid="{B05B66C5-9DBD-4696-878C-C84E21DD8531}"/>
    <hyperlink ref="AX171" r:id="rId86" xr:uid="{04DF5EDB-006B-4EDE-8ADB-EFF14C43901C}"/>
    <hyperlink ref="AX172" r:id="rId87" xr:uid="{0EF46C12-EF33-49B6-827B-D2F2D529ED52}"/>
    <hyperlink ref="AX173" r:id="rId88" xr:uid="{A898C70E-DD01-4DF9-AA15-54F7DDD59738}"/>
    <hyperlink ref="AX178" r:id="rId89" xr:uid="{3FB3363A-0CF6-45D6-8123-3743C8C476E6}"/>
    <hyperlink ref="AX180" r:id="rId90" xr:uid="{3AB91B60-D5D9-4012-AA32-2863F4EB143E}"/>
    <hyperlink ref="AX182" r:id="rId91" xr:uid="{06F97FE8-9926-4E1E-9162-BD835E0A6994}"/>
    <hyperlink ref="AX183" r:id="rId92" xr:uid="{AD236494-AEFA-48D4-AA53-BAA553DB4896}"/>
    <hyperlink ref="AX184" r:id="rId93" xr:uid="{4728460B-8E0F-4B78-8416-70949D8F6AF9}"/>
    <hyperlink ref="AX185" r:id="rId94" xr:uid="{9923226E-29A8-4499-A51B-F902193A0CA6}"/>
    <hyperlink ref="AX186" r:id="rId95" xr:uid="{1FD19FBF-6F97-4459-A844-936A1B4577A9}"/>
    <hyperlink ref="AX189" r:id="rId96" xr:uid="{7E67C02A-AF4E-4E45-B741-AF7E73A1E410}"/>
    <hyperlink ref="AX190" r:id="rId97" xr:uid="{C9745CEB-6CCF-4CE3-9EF2-7B8F31F0E68C}"/>
    <hyperlink ref="AX191" r:id="rId98" xr:uid="{E9807C39-F7AF-4303-BF12-BB53CDE5A24D}"/>
    <hyperlink ref="AX196" r:id="rId99" xr:uid="{01182096-5CC4-40D4-B897-2D80672946E8}"/>
    <hyperlink ref="AX197" r:id="rId100" xr:uid="{D66FF7FD-43B8-47F9-9B9D-9CE0CDB140DD}"/>
    <hyperlink ref="AX198" r:id="rId101" xr:uid="{88877991-2389-4B9D-97A8-148B95B7E220}"/>
    <hyperlink ref="AX199" r:id="rId102" xr:uid="{C7F7F6E6-8C1B-4D56-B4DD-3DDA38B003D5}"/>
    <hyperlink ref="AX200" r:id="rId103" xr:uid="{DC88B8DD-302B-48B0-8444-F3565464D521}"/>
    <hyperlink ref="AX202" r:id="rId104" xr:uid="{655DFABD-E200-4B26-A9BA-20E7038848B2}"/>
    <hyperlink ref="AX203" r:id="rId105" xr:uid="{AF28B62C-DBB2-43F1-ABD2-848507D2C5A3}"/>
    <hyperlink ref="AX204" r:id="rId106" xr:uid="{8C87F78B-67A7-42FD-9138-C2A7F3DD13BB}"/>
    <hyperlink ref="AX209" r:id="rId107" xr:uid="{FDC0ED2F-6820-400E-B678-9BAA10537009}"/>
    <hyperlink ref="AX213" r:id="rId108" xr:uid="{37DD4C14-4D0B-4D32-9353-AA758F1356DF}"/>
    <hyperlink ref="AX218" r:id="rId109" xr:uid="{0D7BDAB4-8990-4B7E-BFA5-66168C7AFA89}"/>
    <hyperlink ref="AX220" r:id="rId110" xr:uid="{5F9A7FE4-FBF3-4F0A-AFE8-18BEFD54C497}"/>
    <hyperlink ref="AX222" r:id="rId111" xr:uid="{21EC7036-F76A-43E6-9468-D06F48508762}"/>
    <hyperlink ref="AX223" r:id="rId112" xr:uid="{5DE225A7-A1E7-4374-83B6-4342515C6071}"/>
    <hyperlink ref="AX224" r:id="rId113" xr:uid="{AC2BEFA2-9AD4-4EC9-8827-C5DED3D4B97F}"/>
    <hyperlink ref="AX227" r:id="rId114" xr:uid="{1ABE2E10-1B43-4B5B-8B76-5A5D5CB65BAC}"/>
    <hyperlink ref="AX230" r:id="rId115" xr:uid="{C38E2D8B-2A07-4A73-8C57-56063A5FC30A}"/>
    <hyperlink ref="AX231" r:id="rId116" xr:uid="{C3903EBE-BB75-435D-87FC-1ABF251FA006}"/>
    <hyperlink ref="AX232" r:id="rId117" xr:uid="{31130658-6F15-4D90-B587-40D8B1928CEB}"/>
    <hyperlink ref="AX234" r:id="rId118" xr:uid="{829DDA9B-B0C1-4BDD-8DAD-FC388C21682F}"/>
    <hyperlink ref="AX235" r:id="rId119" xr:uid="{E62A1B82-E1F2-4DAE-9C40-15451B264A24}"/>
    <hyperlink ref="AX236" r:id="rId120" xr:uid="{2C10DBBE-962D-45DC-91F6-8D0B4C6CFF96}"/>
    <hyperlink ref="AX237" r:id="rId121" xr:uid="{07478575-C840-430B-92E6-8126C0F437BD}"/>
    <hyperlink ref="AX238" r:id="rId122" xr:uid="{D7E3F10F-DBC1-4686-9C1A-66B9C9A26E65}"/>
    <hyperlink ref="AX239" r:id="rId123" xr:uid="{52914432-52D3-48F4-BC17-8BBC92B201B2}"/>
    <hyperlink ref="AX240" r:id="rId124" xr:uid="{1DF4F03E-FA53-4627-87F4-DBC0F7F63041}"/>
    <hyperlink ref="AX241" r:id="rId125" xr:uid="{342F5CDA-8525-48E2-AE5C-24375C659AF3}"/>
    <hyperlink ref="AX242" r:id="rId126" xr:uid="{3ADE8CC7-41D8-49E5-A99E-90C24D363B77}"/>
    <hyperlink ref="AX243" r:id="rId127" xr:uid="{9CB932DA-0E7D-4D90-8518-77126009CAEE}"/>
    <hyperlink ref="AX247" r:id="rId128" xr:uid="{45BFC974-9BDD-4FA8-A9CC-8A944BCDF303}"/>
    <hyperlink ref="AX248" r:id="rId129" xr:uid="{7AB60DA8-7CF9-4A24-8ED3-2D6C10B6B0DB}"/>
    <hyperlink ref="AX249" r:id="rId130" xr:uid="{52BC142A-1880-4B4D-85B7-13E7E159789C}"/>
    <hyperlink ref="AX250" r:id="rId131" xr:uid="{5020715E-4DD0-4C5B-B2BB-5BD2F0D7F586}"/>
    <hyperlink ref="AX251" r:id="rId132" xr:uid="{0F9B05B6-91AA-4005-9B9F-061EC9664820}"/>
    <hyperlink ref="AX252" r:id="rId133" xr:uid="{BE7C0373-03B2-4329-9194-4FBEAF1B1025}"/>
    <hyperlink ref="AX253" r:id="rId134" xr:uid="{E62BEC17-19D8-4692-9A25-69D808530789}"/>
    <hyperlink ref="AX254" r:id="rId135" xr:uid="{BACF2779-AB86-498F-BE1F-B7DD55D248C3}"/>
    <hyperlink ref="AX255" r:id="rId136" xr:uid="{889B6418-11E6-4E6B-A1C7-66EB87F5B881}"/>
    <hyperlink ref="AX256" r:id="rId137" xr:uid="{F2B8E49F-C631-4A0D-8454-FD9CC0C899F4}"/>
    <hyperlink ref="AX257" r:id="rId138" xr:uid="{6CE5490F-8767-499B-8F4B-86B2122C6D94}"/>
    <hyperlink ref="AX258" r:id="rId139" xr:uid="{099B4DF1-B8FB-4F05-A74A-C0EEDAE5D38A}"/>
    <hyperlink ref="AX259" r:id="rId140" xr:uid="{330E61F9-E0A8-4713-BD5A-66812CB6BF5C}"/>
    <hyperlink ref="AX260" r:id="rId141" xr:uid="{1DCD2613-CE3D-4659-BF8D-E60752DE3D02}"/>
    <hyperlink ref="AX261" r:id="rId142" xr:uid="{1EAF57CC-C4B1-4055-9A1E-29472E4B8DEE}"/>
    <hyperlink ref="AX262" r:id="rId143" xr:uid="{9CF4433D-FD7C-464E-B2DD-052DCCCE4372}"/>
    <hyperlink ref="AX263" r:id="rId144" xr:uid="{F91BC979-11BB-4061-A96C-861A87CEDBA2}"/>
    <hyperlink ref="AX264" r:id="rId145" xr:uid="{3E88332E-CBA7-4427-AA73-A476FB3332BD}"/>
    <hyperlink ref="AX265" r:id="rId146" xr:uid="{60B27F04-EBED-479D-ABED-6BCB52C4DF10}"/>
    <hyperlink ref="AX266" r:id="rId147" xr:uid="{0D6654DD-2DE0-4E2D-BF38-0BF2307EFF34}"/>
    <hyperlink ref="AX267" r:id="rId148" xr:uid="{4EA73F7A-F76D-4448-9E72-2953B0FCD939}"/>
    <hyperlink ref="AX268" r:id="rId149" xr:uid="{4EC2131A-0C12-4F4E-AB69-D4D04278091B}"/>
    <hyperlink ref="AX269" r:id="rId150" xr:uid="{17B5F6F8-7EAA-48CE-B47F-460FA4B91E58}"/>
    <hyperlink ref="AX270" r:id="rId151" xr:uid="{F7871D78-5C92-4B49-9EDE-E71F2B575C39}"/>
    <hyperlink ref="AX271" r:id="rId152" xr:uid="{31057C25-5BEA-477E-A775-E456BD49AAD5}"/>
    <hyperlink ref="AX272" r:id="rId153" xr:uid="{2BEEF131-1AF9-4726-8D49-5C1142EDA00D}"/>
    <hyperlink ref="AX273" r:id="rId154" xr:uid="{00A172B8-1A2D-4D9B-A44C-118E9DE0C2C8}"/>
    <hyperlink ref="AX274" r:id="rId155" xr:uid="{B791380B-D384-4C54-B66A-B7751C7D6D55}"/>
    <hyperlink ref="AX275" r:id="rId156" xr:uid="{C84F1269-9093-4C8A-9854-F5D85265D5AE}"/>
    <hyperlink ref="AX276" r:id="rId157" xr:uid="{963C2414-A652-49F8-A92F-66A9FD82F93E}"/>
    <hyperlink ref="AX277" r:id="rId158" xr:uid="{B2B4F1AB-B695-4B34-ABED-C777B9719D0F}"/>
    <hyperlink ref="AX278" r:id="rId159" xr:uid="{DDFE0693-C912-4A7F-873E-1A163DC140F4}"/>
    <hyperlink ref="AX279" r:id="rId160" xr:uid="{DDB83CFC-4F34-471F-980A-34F9733E6927}"/>
    <hyperlink ref="AX280" r:id="rId161" xr:uid="{C04C3776-8BD9-4DAD-9420-A2D18CD464A7}"/>
    <hyperlink ref="AX281" r:id="rId162" xr:uid="{5735B1A2-9F4F-40F0-B788-4F1CD2B1B38F}"/>
    <hyperlink ref="AX282" r:id="rId163" xr:uid="{1ABF08F3-E684-430A-A0BD-B47542292CBB}"/>
    <hyperlink ref="AX283" r:id="rId164" xr:uid="{9A4F07C0-95F4-4A4B-8951-1805285A1A56}"/>
    <hyperlink ref="AX284" r:id="rId165" xr:uid="{A9BBB57E-7363-44FD-A6D7-F43C04C2B9FB}"/>
    <hyperlink ref="AX285" r:id="rId166" xr:uid="{80262643-6A0B-4C6A-85A0-FF95BCCB7007}"/>
    <hyperlink ref="AX286" r:id="rId167" xr:uid="{E3BE14CC-7FE5-4920-9AD2-730CA1FDA68D}"/>
    <hyperlink ref="AX288" r:id="rId168" xr:uid="{0DA4D696-E027-4EF3-9B86-0A69C5A967F4}"/>
    <hyperlink ref="AX289" r:id="rId169" xr:uid="{AD243E75-019A-4239-970D-55EFBDB1727E}"/>
    <hyperlink ref="AX290" r:id="rId170" xr:uid="{E0C2773D-01AB-4466-9769-70E98AE30B80}"/>
    <hyperlink ref="AX291" r:id="rId171" xr:uid="{39456FD9-C610-4B45-83D1-22CF684A1317}"/>
    <hyperlink ref="AX292" r:id="rId172" xr:uid="{7E2AB763-5F1F-4946-B146-D4FD8610C3BD}"/>
    <hyperlink ref="AX293" r:id="rId173" xr:uid="{5943A92C-B546-4794-BF3C-8B9E9B1E5992}"/>
    <hyperlink ref="AX294" r:id="rId174" xr:uid="{782E5265-F15B-4989-92D2-6D6DF0D6505B}"/>
    <hyperlink ref="AX295" r:id="rId175" xr:uid="{39F0DCEF-23C4-44EC-8192-F6D333F2B6CA}"/>
    <hyperlink ref="AX296" r:id="rId176" xr:uid="{14B936D0-305C-4D34-BB8F-84634AEE90C5}"/>
    <hyperlink ref="AX297" r:id="rId177" xr:uid="{AB0A8AAD-EA66-4A3E-BFB8-984B6AA1E433}"/>
    <hyperlink ref="AX298" r:id="rId178" xr:uid="{43661EB5-67B1-4A98-A9CD-279389BF8F44}"/>
    <hyperlink ref="AX299" r:id="rId179" xr:uid="{ACEF3126-7376-4255-9534-8484107727FC}"/>
    <hyperlink ref="AX300" r:id="rId180" xr:uid="{8638FDE4-453F-401D-B4CF-292A354CA52F}"/>
    <hyperlink ref="AX301" r:id="rId181" xr:uid="{56609452-2ED6-44C4-BC5D-90211D9E8F14}"/>
    <hyperlink ref="AX302" r:id="rId182" xr:uid="{D8AA5920-1719-4058-9868-A57C830D5D6A}"/>
    <hyperlink ref="AX303" r:id="rId183" xr:uid="{F13EE483-717D-4364-A5A9-CCE8B09695EF}"/>
    <hyperlink ref="AX304" r:id="rId184" xr:uid="{9EC7C8C0-046B-4285-A494-EAA0BA15C947}"/>
    <hyperlink ref="AX305" r:id="rId185" xr:uid="{BA68355F-4DAC-4669-88C6-F93F4902AC8A}"/>
    <hyperlink ref="AX306" r:id="rId186" xr:uid="{A2E1AB57-6E15-4947-8A40-1EEDF4233526}"/>
    <hyperlink ref="AX307" r:id="rId187" xr:uid="{DE18A9FF-1CEF-4464-B4A3-6F1C9A6928C2}"/>
    <hyperlink ref="AX308" r:id="rId188" xr:uid="{97B60144-4DB6-43CF-83D1-E94768C11C08}"/>
    <hyperlink ref="AX309" r:id="rId189" xr:uid="{F8D87269-9298-4A78-86A4-CE7272E4ECF5}"/>
    <hyperlink ref="AX310" r:id="rId190" xr:uid="{9A576B28-8F3D-45DD-BA90-CEC1588B6AE0}"/>
    <hyperlink ref="AX311" r:id="rId191" xr:uid="{6400C952-E7D9-46BF-B84A-57AFEC491C5D}"/>
    <hyperlink ref="AX312" r:id="rId192" xr:uid="{7F56CA7A-98C7-4659-A5A2-458B05585B87}"/>
    <hyperlink ref="AX318" r:id="rId193" xr:uid="{538C38E0-D00E-4304-8C5D-C4B240BD3F2F}"/>
    <hyperlink ref="AX8" r:id="rId194" xr:uid="{D5995663-1C66-4B43-A741-70819C1A725A}"/>
    <hyperlink ref="AX21" r:id="rId195" xr:uid="{18C6C3C6-167C-4C99-B15B-760994D303E4}"/>
    <hyperlink ref="AX22" r:id="rId196" xr:uid="{A73EBA1A-564F-4B3D-86A9-9D05A72C3E62}"/>
    <hyperlink ref="AX325" r:id="rId197" xr:uid="{14283456-B152-4329-AD3C-F26F070650B0}"/>
    <hyperlink ref="AX326" r:id="rId198" xr:uid="{89EC191D-7F5C-4CE9-9671-D53B529B6B79}"/>
    <hyperlink ref="AX327" r:id="rId199" xr:uid="{995E81B1-20C0-44CB-9322-449B4E61E88D}"/>
    <hyperlink ref="AX328" r:id="rId200" xr:uid="{97A39D34-7AB8-4917-93F3-D5FDD67410BB}"/>
    <hyperlink ref="AX329" r:id="rId201" xr:uid="{6A3DE075-8B90-4D79-801F-38623FCB8A51}"/>
    <hyperlink ref="AX330" r:id="rId202" xr:uid="{0923445B-ACBB-4503-9726-CBF0C6DE644C}"/>
    <hyperlink ref="AX331" r:id="rId203" xr:uid="{AB6799B4-60F5-410A-BDCA-979D1250F96F}"/>
    <hyperlink ref="AX332" r:id="rId204" xr:uid="{75218C71-50A3-4731-82F2-B2171BB15BFD}"/>
    <hyperlink ref="AX335" r:id="rId205" xr:uid="{B7EB1A24-9029-4B6D-8B89-4EA33917231E}"/>
    <hyperlink ref="AX5" r:id="rId206" xr:uid="{7A907296-BF01-4B41-AF01-D0D42D6B12EE}"/>
    <hyperlink ref="AX369" r:id="rId207" xr:uid="{7DBDDEE5-20DE-40A3-9A88-FB63C79A6B5C}"/>
    <hyperlink ref="AX394" r:id="rId208" xr:uid="{ADDB85DA-FF5D-4562-9F0D-F9209AB11D25}"/>
    <hyperlink ref="AX393" r:id="rId209" xr:uid="{5B1C2F81-5A54-4A94-AA6B-7EAF849C7079}"/>
    <hyperlink ref="AX392" r:id="rId210" xr:uid="{583DF82A-D3B3-4AB0-BEDD-6C64FE230352}"/>
    <hyperlink ref="AX391" r:id="rId211" xr:uid="{D31E2948-14C6-498F-A461-CCA4A628A14B}"/>
    <hyperlink ref="AX201" r:id="rId212" xr:uid="{DC63DE20-4B9F-4441-9515-3220EF09C8B1}"/>
    <hyperlink ref="AX395" r:id="rId213" xr:uid="{20A974F2-FA84-4E76-9EEF-12881182C661}"/>
    <hyperlink ref="AX87" r:id="rId214" xr:uid="{FCC766A6-2C33-435E-99F6-A7D562B5B655}"/>
    <hyperlink ref="AX405" r:id="rId215" xr:uid="{DD9756DC-C683-4B31-9A77-4AA799150B78}"/>
    <hyperlink ref="AX406" r:id="rId216" xr:uid="{D963C4F7-047A-4BE3-A3A5-3DCAF2660D41}"/>
    <hyperlink ref="AX407" r:id="rId217" xr:uid="{F1DC5EAF-7C49-4C9F-9056-647FB6755422}"/>
  </hyperlinks>
  <pageMargins left="0.7" right="0.7" top="0.75" bottom="0.75" header="0.3" footer="0.3"/>
  <pageSetup orientation="portrait" r:id="rId218"/>
  <drawing r:id="rId219"/>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3EDA33-B454-4A2D-848E-E54DBE3E400D}">
  <dimension ref="A1:WVR41"/>
  <sheetViews>
    <sheetView workbookViewId="0">
      <selection activeCell="K3" sqref="K1:K1048576"/>
    </sheetView>
  </sheetViews>
  <sheetFormatPr defaultRowHeight="15"/>
  <cols>
    <col min="1" max="1" width="9.140625" style="334"/>
    <col min="2" max="2" width="43.7109375" style="334" bestFit="1" customWidth="1"/>
    <col min="3" max="3" width="58.5703125" style="372" customWidth="1"/>
    <col min="4" max="4" width="11" style="372" bestFit="1" customWidth="1"/>
    <col min="5" max="6" width="7.7109375" style="373" bestFit="1" customWidth="1"/>
    <col min="7" max="7" width="6.28515625" style="373" bestFit="1" customWidth="1"/>
    <col min="8" max="10" width="7.7109375" style="374" bestFit="1" customWidth="1"/>
    <col min="11" max="11" width="7.7109375" style="334" bestFit="1" customWidth="1"/>
    <col min="12" max="12" width="20.5703125" style="375" bestFit="1" customWidth="1"/>
    <col min="13" max="13" width="12.28515625" style="375" bestFit="1" customWidth="1"/>
    <col min="14" max="14" width="20.140625" style="376" bestFit="1" customWidth="1"/>
    <col min="15" max="15" width="8.7109375" style="376" bestFit="1" customWidth="1"/>
    <col min="16" max="16" width="20.5703125" style="331" bestFit="1" customWidth="1"/>
    <col min="17" max="17" width="26.5703125" style="334" bestFit="1" customWidth="1"/>
    <col min="18" max="18" width="15.5703125" style="334" bestFit="1" customWidth="1"/>
    <col min="19" max="85" width="9.140625" style="334"/>
    <col min="86" max="243" width="9.140625" style="333"/>
    <col min="244" max="244" width="23.5703125" style="333" customWidth="1"/>
    <col min="245" max="245" width="100.140625" style="333" customWidth="1"/>
    <col min="246" max="246" width="18.28515625" style="333" customWidth="1"/>
    <col min="247" max="247" width="26.42578125" style="333" customWidth="1"/>
    <col min="248" max="248" width="25.5703125" style="333" customWidth="1"/>
    <col min="249" max="249" width="24.28515625" style="333" customWidth="1"/>
    <col min="250" max="250" width="49.28515625" style="333" customWidth="1"/>
    <col min="251" max="264" width="20.5703125" style="333" customWidth="1"/>
    <col min="265" max="266" width="0" style="333" hidden="1" customWidth="1"/>
    <col min="267" max="499" width="9.140625" style="333"/>
    <col min="500" max="500" width="23.5703125" style="333" customWidth="1"/>
    <col min="501" max="501" width="100.140625" style="333" customWidth="1"/>
    <col min="502" max="502" width="18.28515625" style="333" customWidth="1"/>
    <col min="503" max="503" width="26.42578125" style="333" customWidth="1"/>
    <col min="504" max="504" width="25.5703125" style="333" customWidth="1"/>
    <col min="505" max="505" width="24.28515625" style="333" customWidth="1"/>
    <col min="506" max="506" width="49.28515625" style="333" customWidth="1"/>
    <col min="507" max="520" width="20.5703125" style="333" customWidth="1"/>
    <col min="521" max="522" width="0" style="333" hidden="1" customWidth="1"/>
    <col min="523" max="755" width="9.140625" style="333"/>
    <col min="756" max="756" width="23.5703125" style="333" customWidth="1"/>
    <col min="757" max="757" width="100.140625" style="333" customWidth="1"/>
    <col min="758" max="758" width="18.28515625" style="333" customWidth="1"/>
    <col min="759" max="759" width="26.42578125" style="333" customWidth="1"/>
    <col min="760" max="760" width="25.5703125" style="333" customWidth="1"/>
    <col min="761" max="761" width="24.28515625" style="333" customWidth="1"/>
    <col min="762" max="762" width="49.28515625" style="333" customWidth="1"/>
    <col min="763" max="776" width="20.5703125" style="333" customWidth="1"/>
    <col min="777" max="778" width="0" style="333" hidden="1" customWidth="1"/>
    <col min="779" max="1011" width="9.140625" style="333"/>
    <col min="1012" max="1012" width="23.5703125" style="333" customWidth="1"/>
    <col min="1013" max="1013" width="100.140625" style="333" customWidth="1"/>
    <col min="1014" max="1014" width="18.28515625" style="333" customWidth="1"/>
    <col min="1015" max="1015" width="26.42578125" style="333" customWidth="1"/>
    <col min="1016" max="1016" width="25.5703125" style="333" customWidth="1"/>
    <col min="1017" max="1017" width="24.28515625" style="333" customWidth="1"/>
    <col min="1018" max="1018" width="49.28515625" style="333" customWidth="1"/>
    <col min="1019" max="1032" width="20.5703125" style="333" customWidth="1"/>
    <col min="1033" max="1034" width="0" style="333" hidden="1" customWidth="1"/>
    <col min="1035" max="1267" width="9.140625" style="333"/>
    <col min="1268" max="1268" width="23.5703125" style="333" customWidth="1"/>
    <col min="1269" max="1269" width="100.140625" style="333" customWidth="1"/>
    <col min="1270" max="1270" width="18.28515625" style="333" customWidth="1"/>
    <col min="1271" max="1271" width="26.42578125" style="333" customWidth="1"/>
    <col min="1272" max="1272" width="25.5703125" style="333" customWidth="1"/>
    <col min="1273" max="1273" width="24.28515625" style="333" customWidth="1"/>
    <col min="1274" max="1274" width="49.28515625" style="333" customWidth="1"/>
    <col min="1275" max="1288" width="20.5703125" style="333" customWidth="1"/>
    <col min="1289" max="1290" width="0" style="333" hidden="1" customWidth="1"/>
    <col min="1291" max="1523" width="9.140625" style="333"/>
    <col min="1524" max="1524" width="23.5703125" style="333" customWidth="1"/>
    <col min="1525" max="1525" width="100.140625" style="333" customWidth="1"/>
    <col min="1526" max="1526" width="18.28515625" style="333" customWidth="1"/>
    <col min="1527" max="1527" width="26.42578125" style="333" customWidth="1"/>
    <col min="1528" max="1528" width="25.5703125" style="333" customWidth="1"/>
    <col min="1529" max="1529" width="24.28515625" style="333" customWidth="1"/>
    <col min="1530" max="1530" width="49.28515625" style="333" customWidth="1"/>
    <col min="1531" max="1544" width="20.5703125" style="333" customWidth="1"/>
    <col min="1545" max="1546" width="0" style="333" hidden="1" customWidth="1"/>
    <col min="1547" max="1779" width="9.140625" style="333"/>
    <col min="1780" max="1780" width="23.5703125" style="333" customWidth="1"/>
    <col min="1781" max="1781" width="100.140625" style="333" customWidth="1"/>
    <col min="1782" max="1782" width="18.28515625" style="333" customWidth="1"/>
    <col min="1783" max="1783" width="26.42578125" style="333" customWidth="1"/>
    <col min="1784" max="1784" width="25.5703125" style="333" customWidth="1"/>
    <col min="1785" max="1785" width="24.28515625" style="333" customWidth="1"/>
    <col min="1786" max="1786" width="49.28515625" style="333" customWidth="1"/>
    <col min="1787" max="1800" width="20.5703125" style="333" customWidth="1"/>
    <col min="1801" max="1802" width="0" style="333" hidden="1" customWidth="1"/>
    <col min="1803" max="2035" width="9.140625" style="333"/>
    <col min="2036" max="2036" width="23.5703125" style="333" customWidth="1"/>
    <col min="2037" max="2037" width="100.140625" style="333" customWidth="1"/>
    <col min="2038" max="2038" width="18.28515625" style="333" customWidth="1"/>
    <col min="2039" max="2039" width="26.42578125" style="333" customWidth="1"/>
    <col min="2040" max="2040" width="25.5703125" style="333" customWidth="1"/>
    <col min="2041" max="2041" width="24.28515625" style="333" customWidth="1"/>
    <col min="2042" max="2042" width="49.28515625" style="333" customWidth="1"/>
    <col min="2043" max="2056" width="20.5703125" style="333" customWidth="1"/>
    <col min="2057" max="2058" width="0" style="333" hidden="1" customWidth="1"/>
    <col min="2059" max="2291" width="9.140625" style="333"/>
    <col min="2292" max="2292" width="23.5703125" style="333" customWidth="1"/>
    <col min="2293" max="2293" width="100.140625" style="333" customWidth="1"/>
    <col min="2294" max="2294" width="18.28515625" style="333" customWidth="1"/>
    <col min="2295" max="2295" width="26.42578125" style="333" customWidth="1"/>
    <col min="2296" max="2296" width="25.5703125" style="333" customWidth="1"/>
    <col min="2297" max="2297" width="24.28515625" style="333" customWidth="1"/>
    <col min="2298" max="2298" width="49.28515625" style="333" customWidth="1"/>
    <col min="2299" max="2312" width="20.5703125" style="333" customWidth="1"/>
    <col min="2313" max="2314" width="0" style="333" hidden="1" customWidth="1"/>
    <col min="2315" max="2547" width="9.140625" style="333"/>
    <col min="2548" max="2548" width="23.5703125" style="333" customWidth="1"/>
    <col min="2549" max="2549" width="100.140625" style="333" customWidth="1"/>
    <col min="2550" max="2550" width="18.28515625" style="333" customWidth="1"/>
    <col min="2551" max="2551" width="26.42578125" style="333" customWidth="1"/>
    <col min="2552" max="2552" width="25.5703125" style="333" customWidth="1"/>
    <col min="2553" max="2553" width="24.28515625" style="333" customWidth="1"/>
    <col min="2554" max="2554" width="49.28515625" style="333" customWidth="1"/>
    <col min="2555" max="2568" width="20.5703125" style="333" customWidth="1"/>
    <col min="2569" max="2570" width="0" style="333" hidden="1" customWidth="1"/>
    <col min="2571" max="2803" width="9.140625" style="333"/>
    <col min="2804" max="2804" width="23.5703125" style="333" customWidth="1"/>
    <col min="2805" max="2805" width="100.140625" style="333" customWidth="1"/>
    <col min="2806" max="2806" width="18.28515625" style="333" customWidth="1"/>
    <col min="2807" max="2807" width="26.42578125" style="333" customWidth="1"/>
    <col min="2808" max="2808" width="25.5703125" style="333" customWidth="1"/>
    <col min="2809" max="2809" width="24.28515625" style="333" customWidth="1"/>
    <col min="2810" max="2810" width="49.28515625" style="333" customWidth="1"/>
    <col min="2811" max="2824" width="20.5703125" style="333" customWidth="1"/>
    <col min="2825" max="2826" width="0" style="333" hidden="1" customWidth="1"/>
    <col min="2827" max="3059" width="9.140625" style="333"/>
    <col min="3060" max="3060" width="23.5703125" style="333" customWidth="1"/>
    <col min="3061" max="3061" width="100.140625" style="333" customWidth="1"/>
    <col min="3062" max="3062" width="18.28515625" style="333" customWidth="1"/>
    <col min="3063" max="3063" width="26.42578125" style="333" customWidth="1"/>
    <col min="3064" max="3064" width="25.5703125" style="333" customWidth="1"/>
    <col min="3065" max="3065" width="24.28515625" style="333" customWidth="1"/>
    <col min="3066" max="3066" width="49.28515625" style="333" customWidth="1"/>
    <col min="3067" max="3080" width="20.5703125" style="333" customWidth="1"/>
    <col min="3081" max="3082" width="0" style="333" hidden="1" customWidth="1"/>
    <col min="3083" max="3315" width="9.140625" style="333"/>
    <col min="3316" max="3316" width="23.5703125" style="333" customWidth="1"/>
    <col min="3317" max="3317" width="100.140625" style="333" customWidth="1"/>
    <col min="3318" max="3318" width="18.28515625" style="333" customWidth="1"/>
    <col min="3319" max="3319" width="26.42578125" style="333" customWidth="1"/>
    <col min="3320" max="3320" width="25.5703125" style="333" customWidth="1"/>
    <col min="3321" max="3321" width="24.28515625" style="333" customWidth="1"/>
    <col min="3322" max="3322" width="49.28515625" style="333" customWidth="1"/>
    <col min="3323" max="3336" width="20.5703125" style="333" customWidth="1"/>
    <col min="3337" max="3338" width="0" style="333" hidden="1" customWidth="1"/>
    <col min="3339" max="3571" width="9.140625" style="333"/>
    <col min="3572" max="3572" width="23.5703125" style="333" customWidth="1"/>
    <col min="3573" max="3573" width="100.140625" style="333" customWidth="1"/>
    <col min="3574" max="3574" width="18.28515625" style="333" customWidth="1"/>
    <col min="3575" max="3575" width="26.42578125" style="333" customWidth="1"/>
    <col min="3576" max="3576" width="25.5703125" style="333" customWidth="1"/>
    <col min="3577" max="3577" width="24.28515625" style="333" customWidth="1"/>
    <col min="3578" max="3578" width="49.28515625" style="333" customWidth="1"/>
    <col min="3579" max="3592" width="20.5703125" style="333" customWidth="1"/>
    <col min="3593" max="3594" width="0" style="333" hidden="1" customWidth="1"/>
    <col min="3595" max="3827" width="9.140625" style="333"/>
    <col min="3828" max="3828" width="23.5703125" style="333" customWidth="1"/>
    <col min="3829" max="3829" width="100.140625" style="333" customWidth="1"/>
    <col min="3830" max="3830" width="18.28515625" style="333" customWidth="1"/>
    <col min="3831" max="3831" width="26.42578125" style="333" customWidth="1"/>
    <col min="3832" max="3832" width="25.5703125" style="333" customWidth="1"/>
    <col min="3833" max="3833" width="24.28515625" style="333" customWidth="1"/>
    <col min="3834" max="3834" width="49.28515625" style="333" customWidth="1"/>
    <col min="3835" max="3848" width="20.5703125" style="333" customWidth="1"/>
    <col min="3849" max="3850" width="0" style="333" hidden="1" customWidth="1"/>
    <col min="3851" max="4083" width="9.140625" style="333"/>
    <col min="4084" max="4084" width="23.5703125" style="333" customWidth="1"/>
    <col min="4085" max="4085" width="100.140625" style="333" customWidth="1"/>
    <col min="4086" max="4086" width="18.28515625" style="333" customWidth="1"/>
    <col min="4087" max="4087" width="26.42578125" style="333" customWidth="1"/>
    <col min="4088" max="4088" width="25.5703125" style="333" customWidth="1"/>
    <col min="4089" max="4089" width="24.28515625" style="333" customWidth="1"/>
    <col min="4090" max="4090" width="49.28515625" style="333" customWidth="1"/>
    <col min="4091" max="4104" width="20.5703125" style="333" customWidth="1"/>
    <col min="4105" max="4106" width="0" style="333" hidden="1" customWidth="1"/>
    <col min="4107" max="4339" width="9.140625" style="333"/>
    <col min="4340" max="4340" width="23.5703125" style="333" customWidth="1"/>
    <col min="4341" max="4341" width="100.140625" style="333" customWidth="1"/>
    <col min="4342" max="4342" width="18.28515625" style="333" customWidth="1"/>
    <col min="4343" max="4343" width="26.42578125" style="333" customWidth="1"/>
    <col min="4344" max="4344" width="25.5703125" style="333" customWidth="1"/>
    <col min="4345" max="4345" width="24.28515625" style="333" customWidth="1"/>
    <col min="4346" max="4346" width="49.28515625" style="333" customWidth="1"/>
    <col min="4347" max="4360" width="20.5703125" style="333" customWidth="1"/>
    <col min="4361" max="4362" width="0" style="333" hidden="1" customWidth="1"/>
    <col min="4363" max="4595" width="9.140625" style="333"/>
    <col min="4596" max="4596" width="23.5703125" style="333" customWidth="1"/>
    <col min="4597" max="4597" width="100.140625" style="333" customWidth="1"/>
    <col min="4598" max="4598" width="18.28515625" style="333" customWidth="1"/>
    <col min="4599" max="4599" width="26.42578125" style="333" customWidth="1"/>
    <col min="4600" max="4600" width="25.5703125" style="333" customWidth="1"/>
    <col min="4601" max="4601" width="24.28515625" style="333" customWidth="1"/>
    <col min="4602" max="4602" width="49.28515625" style="333" customWidth="1"/>
    <col min="4603" max="4616" width="20.5703125" style="333" customWidth="1"/>
    <col min="4617" max="4618" width="0" style="333" hidden="1" customWidth="1"/>
    <col min="4619" max="4851" width="9.140625" style="333"/>
    <col min="4852" max="4852" width="23.5703125" style="333" customWidth="1"/>
    <col min="4853" max="4853" width="100.140625" style="333" customWidth="1"/>
    <col min="4854" max="4854" width="18.28515625" style="333" customWidth="1"/>
    <col min="4855" max="4855" width="26.42578125" style="333" customWidth="1"/>
    <col min="4856" max="4856" width="25.5703125" style="333" customWidth="1"/>
    <col min="4857" max="4857" width="24.28515625" style="333" customWidth="1"/>
    <col min="4858" max="4858" width="49.28515625" style="333" customWidth="1"/>
    <col min="4859" max="4872" width="20.5703125" style="333" customWidth="1"/>
    <col min="4873" max="4874" width="0" style="333" hidden="1" customWidth="1"/>
    <col min="4875" max="5107" width="9.140625" style="333"/>
    <col min="5108" max="5108" width="23.5703125" style="333" customWidth="1"/>
    <col min="5109" max="5109" width="100.140625" style="333" customWidth="1"/>
    <col min="5110" max="5110" width="18.28515625" style="333" customWidth="1"/>
    <col min="5111" max="5111" width="26.42578125" style="333" customWidth="1"/>
    <col min="5112" max="5112" width="25.5703125" style="333" customWidth="1"/>
    <col min="5113" max="5113" width="24.28515625" style="333" customWidth="1"/>
    <col min="5114" max="5114" width="49.28515625" style="333" customWidth="1"/>
    <col min="5115" max="5128" width="20.5703125" style="333" customWidth="1"/>
    <col min="5129" max="5130" width="0" style="333" hidden="1" customWidth="1"/>
    <col min="5131" max="5363" width="9.140625" style="333"/>
    <col min="5364" max="5364" width="23.5703125" style="333" customWidth="1"/>
    <col min="5365" max="5365" width="100.140625" style="333" customWidth="1"/>
    <col min="5366" max="5366" width="18.28515625" style="333" customWidth="1"/>
    <col min="5367" max="5367" width="26.42578125" style="333" customWidth="1"/>
    <col min="5368" max="5368" width="25.5703125" style="333" customWidth="1"/>
    <col min="5369" max="5369" width="24.28515625" style="333" customWidth="1"/>
    <col min="5370" max="5370" width="49.28515625" style="333" customWidth="1"/>
    <col min="5371" max="5384" width="20.5703125" style="333" customWidth="1"/>
    <col min="5385" max="5386" width="0" style="333" hidden="1" customWidth="1"/>
    <col min="5387" max="5619" width="9.140625" style="333"/>
    <col min="5620" max="5620" width="23.5703125" style="333" customWidth="1"/>
    <col min="5621" max="5621" width="100.140625" style="333" customWidth="1"/>
    <col min="5622" max="5622" width="18.28515625" style="333" customWidth="1"/>
    <col min="5623" max="5623" width="26.42578125" style="333" customWidth="1"/>
    <col min="5624" max="5624" width="25.5703125" style="333" customWidth="1"/>
    <col min="5625" max="5625" width="24.28515625" style="333" customWidth="1"/>
    <col min="5626" max="5626" width="49.28515625" style="333" customWidth="1"/>
    <col min="5627" max="5640" width="20.5703125" style="333" customWidth="1"/>
    <col min="5641" max="5642" width="0" style="333" hidden="1" customWidth="1"/>
    <col min="5643" max="5875" width="9.140625" style="333"/>
    <col min="5876" max="5876" width="23.5703125" style="333" customWidth="1"/>
    <col min="5877" max="5877" width="100.140625" style="333" customWidth="1"/>
    <col min="5878" max="5878" width="18.28515625" style="333" customWidth="1"/>
    <col min="5879" max="5879" width="26.42578125" style="333" customWidth="1"/>
    <col min="5880" max="5880" width="25.5703125" style="333" customWidth="1"/>
    <col min="5881" max="5881" width="24.28515625" style="333" customWidth="1"/>
    <col min="5882" max="5882" width="49.28515625" style="333" customWidth="1"/>
    <col min="5883" max="5896" width="20.5703125" style="333" customWidth="1"/>
    <col min="5897" max="5898" width="0" style="333" hidden="1" customWidth="1"/>
    <col min="5899" max="6131" width="9.140625" style="333"/>
    <col min="6132" max="6132" width="23.5703125" style="333" customWidth="1"/>
    <col min="6133" max="6133" width="100.140625" style="333" customWidth="1"/>
    <col min="6134" max="6134" width="18.28515625" style="333" customWidth="1"/>
    <col min="6135" max="6135" width="26.42578125" style="333" customWidth="1"/>
    <col min="6136" max="6136" width="25.5703125" style="333" customWidth="1"/>
    <col min="6137" max="6137" width="24.28515625" style="333" customWidth="1"/>
    <col min="6138" max="6138" width="49.28515625" style="333" customWidth="1"/>
    <col min="6139" max="6152" width="20.5703125" style="333" customWidth="1"/>
    <col min="6153" max="6154" width="0" style="333" hidden="1" customWidth="1"/>
    <col min="6155" max="6387" width="9.140625" style="333"/>
    <col min="6388" max="6388" width="23.5703125" style="333" customWidth="1"/>
    <col min="6389" max="6389" width="100.140625" style="333" customWidth="1"/>
    <col min="6390" max="6390" width="18.28515625" style="333" customWidth="1"/>
    <col min="6391" max="6391" width="26.42578125" style="333" customWidth="1"/>
    <col min="6392" max="6392" width="25.5703125" style="333" customWidth="1"/>
    <col min="6393" max="6393" width="24.28515625" style="333" customWidth="1"/>
    <col min="6394" max="6394" width="49.28515625" style="333" customWidth="1"/>
    <col min="6395" max="6408" width="20.5703125" style="333" customWidth="1"/>
    <col min="6409" max="6410" width="0" style="333" hidden="1" customWidth="1"/>
    <col min="6411" max="6643" width="9.140625" style="333"/>
    <col min="6644" max="6644" width="23.5703125" style="333" customWidth="1"/>
    <col min="6645" max="6645" width="100.140625" style="333" customWidth="1"/>
    <col min="6646" max="6646" width="18.28515625" style="333" customWidth="1"/>
    <col min="6647" max="6647" width="26.42578125" style="333" customWidth="1"/>
    <col min="6648" max="6648" width="25.5703125" style="333" customWidth="1"/>
    <col min="6649" max="6649" width="24.28515625" style="333" customWidth="1"/>
    <col min="6650" max="6650" width="49.28515625" style="333" customWidth="1"/>
    <col min="6651" max="6664" width="20.5703125" style="333" customWidth="1"/>
    <col min="6665" max="6666" width="0" style="333" hidden="1" customWidth="1"/>
    <col min="6667" max="6899" width="9.140625" style="333"/>
    <col min="6900" max="6900" width="23.5703125" style="333" customWidth="1"/>
    <col min="6901" max="6901" width="100.140625" style="333" customWidth="1"/>
    <col min="6902" max="6902" width="18.28515625" style="333" customWidth="1"/>
    <col min="6903" max="6903" width="26.42578125" style="333" customWidth="1"/>
    <col min="6904" max="6904" width="25.5703125" style="333" customWidth="1"/>
    <col min="6905" max="6905" width="24.28515625" style="333" customWidth="1"/>
    <col min="6906" max="6906" width="49.28515625" style="333" customWidth="1"/>
    <col min="6907" max="6920" width="20.5703125" style="333" customWidth="1"/>
    <col min="6921" max="6922" width="0" style="333" hidden="1" customWidth="1"/>
    <col min="6923" max="7155" width="9.140625" style="333"/>
    <col min="7156" max="7156" width="23.5703125" style="333" customWidth="1"/>
    <col min="7157" max="7157" width="100.140625" style="333" customWidth="1"/>
    <col min="7158" max="7158" width="18.28515625" style="333" customWidth="1"/>
    <col min="7159" max="7159" width="26.42578125" style="333" customWidth="1"/>
    <col min="7160" max="7160" width="25.5703125" style="333" customWidth="1"/>
    <col min="7161" max="7161" width="24.28515625" style="333" customWidth="1"/>
    <col min="7162" max="7162" width="49.28515625" style="333" customWidth="1"/>
    <col min="7163" max="7176" width="20.5703125" style="333" customWidth="1"/>
    <col min="7177" max="7178" width="0" style="333" hidden="1" customWidth="1"/>
    <col min="7179" max="7411" width="9.140625" style="333"/>
    <col min="7412" max="7412" width="23.5703125" style="333" customWidth="1"/>
    <col min="7413" max="7413" width="100.140625" style="333" customWidth="1"/>
    <col min="7414" max="7414" width="18.28515625" style="333" customWidth="1"/>
    <col min="7415" max="7415" width="26.42578125" style="333" customWidth="1"/>
    <col min="7416" max="7416" width="25.5703125" style="333" customWidth="1"/>
    <col min="7417" max="7417" width="24.28515625" style="333" customWidth="1"/>
    <col min="7418" max="7418" width="49.28515625" style="333" customWidth="1"/>
    <col min="7419" max="7432" width="20.5703125" style="333" customWidth="1"/>
    <col min="7433" max="7434" width="0" style="333" hidden="1" customWidth="1"/>
    <col min="7435" max="7667" width="9.140625" style="333"/>
    <col min="7668" max="7668" width="23.5703125" style="333" customWidth="1"/>
    <col min="7669" max="7669" width="100.140625" style="333" customWidth="1"/>
    <col min="7670" max="7670" width="18.28515625" style="333" customWidth="1"/>
    <col min="7671" max="7671" width="26.42578125" style="333" customWidth="1"/>
    <col min="7672" max="7672" width="25.5703125" style="333" customWidth="1"/>
    <col min="7673" max="7673" width="24.28515625" style="333" customWidth="1"/>
    <col min="7674" max="7674" width="49.28515625" style="333" customWidth="1"/>
    <col min="7675" max="7688" width="20.5703125" style="333" customWidth="1"/>
    <col min="7689" max="7690" width="0" style="333" hidden="1" customWidth="1"/>
    <col min="7691" max="7923" width="9.140625" style="333"/>
    <col min="7924" max="7924" width="23.5703125" style="333" customWidth="1"/>
    <col min="7925" max="7925" width="100.140625" style="333" customWidth="1"/>
    <col min="7926" max="7926" width="18.28515625" style="333" customWidth="1"/>
    <col min="7927" max="7927" width="26.42578125" style="333" customWidth="1"/>
    <col min="7928" max="7928" width="25.5703125" style="333" customWidth="1"/>
    <col min="7929" max="7929" width="24.28515625" style="333" customWidth="1"/>
    <col min="7930" max="7930" width="49.28515625" style="333" customWidth="1"/>
    <col min="7931" max="7944" width="20.5703125" style="333" customWidth="1"/>
    <col min="7945" max="7946" width="0" style="333" hidden="1" customWidth="1"/>
    <col min="7947" max="8179" width="9.140625" style="333"/>
    <col min="8180" max="8180" width="23.5703125" style="333" customWidth="1"/>
    <col min="8181" max="8181" width="100.140625" style="333" customWidth="1"/>
    <col min="8182" max="8182" width="18.28515625" style="333" customWidth="1"/>
    <col min="8183" max="8183" width="26.42578125" style="333" customWidth="1"/>
    <col min="8184" max="8184" width="25.5703125" style="333" customWidth="1"/>
    <col min="8185" max="8185" width="24.28515625" style="333" customWidth="1"/>
    <col min="8186" max="8186" width="49.28515625" style="333" customWidth="1"/>
    <col min="8187" max="8200" width="20.5703125" style="333" customWidth="1"/>
    <col min="8201" max="8202" width="0" style="333" hidden="1" customWidth="1"/>
    <col min="8203" max="8435" width="9.140625" style="333"/>
    <col min="8436" max="8436" width="23.5703125" style="333" customWidth="1"/>
    <col min="8437" max="8437" width="100.140625" style="333" customWidth="1"/>
    <col min="8438" max="8438" width="18.28515625" style="333" customWidth="1"/>
    <col min="8439" max="8439" width="26.42578125" style="333" customWidth="1"/>
    <col min="8440" max="8440" width="25.5703125" style="333" customWidth="1"/>
    <col min="8441" max="8441" width="24.28515625" style="333" customWidth="1"/>
    <col min="8442" max="8442" width="49.28515625" style="333" customWidth="1"/>
    <col min="8443" max="8456" width="20.5703125" style="333" customWidth="1"/>
    <col min="8457" max="8458" width="0" style="333" hidden="1" customWidth="1"/>
    <col min="8459" max="8691" width="9.140625" style="333"/>
    <col min="8692" max="8692" width="23.5703125" style="333" customWidth="1"/>
    <col min="8693" max="8693" width="100.140625" style="333" customWidth="1"/>
    <col min="8694" max="8694" width="18.28515625" style="333" customWidth="1"/>
    <col min="8695" max="8695" width="26.42578125" style="333" customWidth="1"/>
    <col min="8696" max="8696" width="25.5703125" style="333" customWidth="1"/>
    <col min="8697" max="8697" width="24.28515625" style="333" customWidth="1"/>
    <col min="8698" max="8698" width="49.28515625" style="333" customWidth="1"/>
    <col min="8699" max="8712" width="20.5703125" style="333" customWidth="1"/>
    <col min="8713" max="8714" width="0" style="333" hidden="1" customWidth="1"/>
    <col min="8715" max="8947" width="9.140625" style="333"/>
    <col min="8948" max="8948" width="23.5703125" style="333" customWidth="1"/>
    <col min="8949" max="8949" width="100.140625" style="333" customWidth="1"/>
    <col min="8950" max="8950" width="18.28515625" style="333" customWidth="1"/>
    <col min="8951" max="8951" width="26.42578125" style="333" customWidth="1"/>
    <col min="8952" max="8952" width="25.5703125" style="333" customWidth="1"/>
    <col min="8953" max="8953" width="24.28515625" style="333" customWidth="1"/>
    <col min="8954" max="8954" width="49.28515625" style="333" customWidth="1"/>
    <col min="8955" max="8968" width="20.5703125" style="333" customWidth="1"/>
    <col min="8969" max="8970" width="0" style="333" hidden="1" customWidth="1"/>
    <col min="8971" max="9203" width="9.140625" style="333"/>
    <col min="9204" max="9204" width="23.5703125" style="333" customWidth="1"/>
    <col min="9205" max="9205" width="100.140625" style="333" customWidth="1"/>
    <col min="9206" max="9206" width="18.28515625" style="333" customWidth="1"/>
    <col min="9207" max="9207" width="26.42578125" style="333" customWidth="1"/>
    <col min="9208" max="9208" width="25.5703125" style="333" customWidth="1"/>
    <col min="9209" max="9209" width="24.28515625" style="333" customWidth="1"/>
    <col min="9210" max="9210" width="49.28515625" style="333" customWidth="1"/>
    <col min="9211" max="9224" width="20.5703125" style="333" customWidth="1"/>
    <col min="9225" max="9226" width="0" style="333" hidden="1" customWidth="1"/>
    <col min="9227" max="9459" width="9.140625" style="333"/>
    <col min="9460" max="9460" width="23.5703125" style="333" customWidth="1"/>
    <col min="9461" max="9461" width="100.140625" style="333" customWidth="1"/>
    <col min="9462" max="9462" width="18.28515625" style="333" customWidth="1"/>
    <col min="9463" max="9463" width="26.42578125" style="333" customWidth="1"/>
    <col min="9464" max="9464" width="25.5703125" style="333" customWidth="1"/>
    <col min="9465" max="9465" width="24.28515625" style="333" customWidth="1"/>
    <col min="9466" max="9466" width="49.28515625" style="333" customWidth="1"/>
    <col min="9467" max="9480" width="20.5703125" style="333" customWidth="1"/>
    <col min="9481" max="9482" width="0" style="333" hidden="1" customWidth="1"/>
    <col min="9483" max="9715" width="9.140625" style="333"/>
    <col min="9716" max="9716" width="23.5703125" style="333" customWidth="1"/>
    <col min="9717" max="9717" width="100.140625" style="333" customWidth="1"/>
    <col min="9718" max="9718" width="18.28515625" style="333" customWidth="1"/>
    <col min="9719" max="9719" width="26.42578125" style="333" customWidth="1"/>
    <col min="9720" max="9720" width="25.5703125" style="333" customWidth="1"/>
    <col min="9721" max="9721" width="24.28515625" style="333" customWidth="1"/>
    <col min="9722" max="9722" width="49.28515625" style="333" customWidth="1"/>
    <col min="9723" max="9736" width="20.5703125" style="333" customWidth="1"/>
    <col min="9737" max="9738" width="0" style="333" hidden="1" customWidth="1"/>
    <col min="9739" max="9971" width="9.140625" style="333"/>
    <col min="9972" max="9972" width="23.5703125" style="333" customWidth="1"/>
    <col min="9973" max="9973" width="100.140625" style="333" customWidth="1"/>
    <col min="9974" max="9974" width="18.28515625" style="333" customWidth="1"/>
    <col min="9975" max="9975" width="26.42578125" style="333" customWidth="1"/>
    <col min="9976" max="9976" width="25.5703125" style="333" customWidth="1"/>
    <col min="9977" max="9977" width="24.28515625" style="333" customWidth="1"/>
    <col min="9978" max="9978" width="49.28515625" style="333" customWidth="1"/>
    <col min="9979" max="9992" width="20.5703125" style="333" customWidth="1"/>
    <col min="9993" max="9994" width="0" style="333" hidden="1" customWidth="1"/>
    <col min="9995" max="10227" width="9.140625" style="333"/>
    <col min="10228" max="10228" width="23.5703125" style="333" customWidth="1"/>
    <col min="10229" max="10229" width="100.140625" style="333" customWidth="1"/>
    <col min="10230" max="10230" width="18.28515625" style="333" customWidth="1"/>
    <col min="10231" max="10231" width="26.42578125" style="333" customWidth="1"/>
    <col min="10232" max="10232" width="25.5703125" style="333" customWidth="1"/>
    <col min="10233" max="10233" width="24.28515625" style="333" customWidth="1"/>
    <col min="10234" max="10234" width="49.28515625" style="333" customWidth="1"/>
    <col min="10235" max="10248" width="20.5703125" style="333" customWidth="1"/>
    <col min="10249" max="10250" width="0" style="333" hidden="1" customWidth="1"/>
    <col min="10251" max="10483" width="9.140625" style="333"/>
    <col min="10484" max="10484" width="23.5703125" style="333" customWidth="1"/>
    <col min="10485" max="10485" width="100.140625" style="333" customWidth="1"/>
    <col min="10486" max="10486" width="18.28515625" style="333" customWidth="1"/>
    <col min="10487" max="10487" width="26.42578125" style="333" customWidth="1"/>
    <col min="10488" max="10488" width="25.5703125" style="333" customWidth="1"/>
    <col min="10489" max="10489" width="24.28515625" style="333" customWidth="1"/>
    <col min="10490" max="10490" width="49.28515625" style="333" customWidth="1"/>
    <col min="10491" max="10504" width="20.5703125" style="333" customWidth="1"/>
    <col min="10505" max="10506" width="0" style="333" hidden="1" customWidth="1"/>
    <col min="10507" max="10739" width="9.140625" style="333"/>
    <col min="10740" max="10740" width="23.5703125" style="333" customWidth="1"/>
    <col min="10741" max="10741" width="100.140625" style="333" customWidth="1"/>
    <col min="10742" max="10742" width="18.28515625" style="333" customWidth="1"/>
    <col min="10743" max="10743" width="26.42578125" style="333" customWidth="1"/>
    <col min="10744" max="10744" width="25.5703125" style="333" customWidth="1"/>
    <col min="10745" max="10745" width="24.28515625" style="333" customWidth="1"/>
    <col min="10746" max="10746" width="49.28515625" style="333" customWidth="1"/>
    <col min="10747" max="10760" width="20.5703125" style="333" customWidth="1"/>
    <col min="10761" max="10762" width="0" style="333" hidden="1" customWidth="1"/>
    <col min="10763" max="10995" width="9.140625" style="333"/>
    <col min="10996" max="10996" width="23.5703125" style="333" customWidth="1"/>
    <col min="10997" max="10997" width="100.140625" style="333" customWidth="1"/>
    <col min="10998" max="10998" width="18.28515625" style="333" customWidth="1"/>
    <col min="10999" max="10999" width="26.42578125" style="333" customWidth="1"/>
    <col min="11000" max="11000" width="25.5703125" style="333" customWidth="1"/>
    <col min="11001" max="11001" width="24.28515625" style="333" customWidth="1"/>
    <col min="11002" max="11002" width="49.28515625" style="333" customWidth="1"/>
    <col min="11003" max="11016" width="20.5703125" style="333" customWidth="1"/>
    <col min="11017" max="11018" width="0" style="333" hidden="1" customWidth="1"/>
    <col min="11019" max="11251" width="9.140625" style="333"/>
    <col min="11252" max="11252" width="23.5703125" style="333" customWidth="1"/>
    <col min="11253" max="11253" width="100.140625" style="333" customWidth="1"/>
    <col min="11254" max="11254" width="18.28515625" style="333" customWidth="1"/>
    <col min="11255" max="11255" width="26.42578125" style="333" customWidth="1"/>
    <col min="11256" max="11256" width="25.5703125" style="333" customWidth="1"/>
    <col min="11257" max="11257" width="24.28515625" style="333" customWidth="1"/>
    <col min="11258" max="11258" width="49.28515625" style="333" customWidth="1"/>
    <col min="11259" max="11272" width="20.5703125" style="333" customWidth="1"/>
    <col min="11273" max="11274" width="0" style="333" hidden="1" customWidth="1"/>
    <col min="11275" max="11507" width="9.140625" style="333"/>
    <col min="11508" max="11508" width="23.5703125" style="333" customWidth="1"/>
    <col min="11509" max="11509" width="100.140625" style="333" customWidth="1"/>
    <col min="11510" max="11510" width="18.28515625" style="333" customWidth="1"/>
    <col min="11511" max="11511" width="26.42578125" style="333" customWidth="1"/>
    <col min="11512" max="11512" width="25.5703125" style="333" customWidth="1"/>
    <col min="11513" max="11513" width="24.28515625" style="333" customWidth="1"/>
    <col min="11514" max="11514" width="49.28515625" style="333" customWidth="1"/>
    <col min="11515" max="11528" width="20.5703125" style="333" customWidth="1"/>
    <col min="11529" max="11530" width="0" style="333" hidden="1" customWidth="1"/>
    <col min="11531" max="11763" width="9.140625" style="333"/>
    <col min="11764" max="11764" width="23.5703125" style="333" customWidth="1"/>
    <col min="11765" max="11765" width="100.140625" style="333" customWidth="1"/>
    <col min="11766" max="11766" width="18.28515625" style="333" customWidth="1"/>
    <col min="11767" max="11767" width="26.42578125" style="333" customWidth="1"/>
    <col min="11768" max="11768" width="25.5703125" style="333" customWidth="1"/>
    <col min="11769" max="11769" width="24.28515625" style="333" customWidth="1"/>
    <col min="11770" max="11770" width="49.28515625" style="333" customWidth="1"/>
    <col min="11771" max="11784" width="20.5703125" style="333" customWidth="1"/>
    <col min="11785" max="11786" width="0" style="333" hidden="1" customWidth="1"/>
    <col min="11787" max="12019" width="9.140625" style="333"/>
    <col min="12020" max="12020" width="23.5703125" style="333" customWidth="1"/>
    <col min="12021" max="12021" width="100.140625" style="333" customWidth="1"/>
    <col min="12022" max="12022" width="18.28515625" style="333" customWidth="1"/>
    <col min="12023" max="12023" width="26.42578125" style="333" customWidth="1"/>
    <col min="12024" max="12024" width="25.5703125" style="333" customWidth="1"/>
    <col min="12025" max="12025" width="24.28515625" style="333" customWidth="1"/>
    <col min="12026" max="12026" width="49.28515625" style="333" customWidth="1"/>
    <col min="12027" max="12040" width="20.5703125" style="333" customWidth="1"/>
    <col min="12041" max="12042" width="0" style="333" hidden="1" customWidth="1"/>
    <col min="12043" max="12275" width="9.140625" style="333"/>
    <col min="12276" max="12276" width="23.5703125" style="333" customWidth="1"/>
    <col min="12277" max="12277" width="100.140625" style="333" customWidth="1"/>
    <col min="12278" max="12278" width="18.28515625" style="333" customWidth="1"/>
    <col min="12279" max="12279" width="26.42578125" style="333" customWidth="1"/>
    <col min="12280" max="12280" width="25.5703125" style="333" customWidth="1"/>
    <col min="12281" max="12281" width="24.28515625" style="333" customWidth="1"/>
    <col min="12282" max="12282" width="49.28515625" style="333" customWidth="1"/>
    <col min="12283" max="12296" width="20.5703125" style="333" customWidth="1"/>
    <col min="12297" max="12298" width="0" style="333" hidden="1" customWidth="1"/>
    <col min="12299" max="12531" width="9.140625" style="333"/>
    <col min="12532" max="12532" width="23.5703125" style="333" customWidth="1"/>
    <col min="12533" max="12533" width="100.140625" style="333" customWidth="1"/>
    <col min="12534" max="12534" width="18.28515625" style="333" customWidth="1"/>
    <col min="12535" max="12535" width="26.42578125" style="333" customWidth="1"/>
    <col min="12536" max="12536" width="25.5703125" style="333" customWidth="1"/>
    <col min="12537" max="12537" width="24.28515625" style="333" customWidth="1"/>
    <col min="12538" max="12538" width="49.28515625" style="333" customWidth="1"/>
    <col min="12539" max="12552" width="20.5703125" style="333" customWidth="1"/>
    <col min="12553" max="12554" width="0" style="333" hidden="1" customWidth="1"/>
    <col min="12555" max="12787" width="9.140625" style="333"/>
    <col min="12788" max="12788" width="23.5703125" style="333" customWidth="1"/>
    <col min="12789" max="12789" width="100.140625" style="333" customWidth="1"/>
    <col min="12790" max="12790" width="18.28515625" style="333" customWidth="1"/>
    <col min="12791" max="12791" width="26.42578125" style="333" customWidth="1"/>
    <col min="12792" max="12792" width="25.5703125" style="333" customWidth="1"/>
    <col min="12793" max="12793" width="24.28515625" style="333" customWidth="1"/>
    <col min="12794" max="12794" width="49.28515625" style="333" customWidth="1"/>
    <col min="12795" max="12808" width="20.5703125" style="333" customWidth="1"/>
    <col min="12809" max="12810" width="0" style="333" hidden="1" customWidth="1"/>
    <col min="12811" max="13043" width="9.140625" style="333"/>
    <col min="13044" max="13044" width="23.5703125" style="333" customWidth="1"/>
    <col min="13045" max="13045" width="100.140625" style="333" customWidth="1"/>
    <col min="13046" max="13046" width="18.28515625" style="333" customWidth="1"/>
    <col min="13047" max="13047" width="26.42578125" style="333" customWidth="1"/>
    <col min="13048" max="13048" width="25.5703125" style="333" customWidth="1"/>
    <col min="13049" max="13049" width="24.28515625" style="333" customWidth="1"/>
    <col min="13050" max="13050" width="49.28515625" style="333" customWidth="1"/>
    <col min="13051" max="13064" width="20.5703125" style="333" customWidth="1"/>
    <col min="13065" max="13066" width="0" style="333" hidden="1" customWidth="1"/>
    <col min="13067" max="13299" width="9.140625" style="333"/>
    <col min="13300" max="13300" width="23.5703125" style="333" customWidth="1"/>
    <col min="13301" max="13301" width="100.140625" style="333" customWidth="1"/>
    <col min="13302" max="13302" width="18.28515625" style="333" customWidth="1"/>
    <col min="13303" max="13303" width="26.42578125" style="333" customWidth="1"/>
    <col min="13304" max="13304" width="25.5703125" style="333" customWidth="1"/>
    <col min="13305" max="13305" width="24.28515625" style="333" customWidth="1"/>
    <col min="13306" max="13306" width="49.28515625" style="333" customWidth="1"/>
    <col min="13307" max="13320" width="20.5703125" style="333" customWidth="1"/>
    <col min="13321" max="13322" width="0" style="333" hidden="1" customWidth="1"/>
    <col min="13323" max="13555" width="9.140625" style="333"/>
    <col min="13556" max="13556" width="23.5703125" style="333" customWidth="1"/>
    <col min="13557" max="13557" width="100.140625" style="333" customWidth="1"/>
    <col min="13558" max="13558" width="18.28515625" style="333" customWidth="1"/>
    <col min="13559" max="13559" width="26.42578125" style="333" customWidth="1"/>
    <col min="13560" max="13560" width="25.5703125" style="333" customWidth="1"/>
    <col min="13561" max="13561" width="24.28515625" style="333" customWidth="1"/>
    <col min="13562" max="13562" width="49.28515625" style="333" customWidth="1"/>
    <col min="13563" max="13576" width="20.5703125" style="333" customWidth="1"/>
    <col min="13577" max="13578" width="0" style="333" hidden="1" customWidth="1"/>
    <col min="13579" max="13811" width="9.140625" style="333"/>
    <col min="13812" max="13812" width="23.5703125" style="333" customWidth="1"/>
    <col min="13813" max="13813" width="100.140625" style="333" customWidth="1"/>
    <col min="13814" max="13814" width="18.28515625" style="333" customWidth="1"/>
    <col min="13815" max="13815" width="26.42578125" style="333" customWidth="1"/>
    <col min="13816" max="13816" width="25.5703125" style="333" customWidth="1"/>
    <col min="13817" max="13817" width="24.28515625" style="333" customWidth="1"/>
    <col min="13818" max="13818" width="49.28515625" style="333" customWidth="1"/>
    <col min="13819" max="13832" width="20.5703125" style="333" customWidth="1"/>
    <col min="13833" max="13834" width="0" style="333" hidden="1" customWidth="1"/>
    <col min="13835" max="14067" width="9.140625" style="333"/>
    <col min="14068" max="14068" width="23.5703125" style="333" customWidth="1"/>
    <col min="14069" max="14069" width="100.140625" style="333" customWidth="1"/>
    <col min="14070" max="14070" width="18.28515625" style="333" customWidth="1"/>
    <col min="14071" max="14071" width="26.42578125" style="333" customWidth="1"/>
    <col min="14072" max="14072" width="25.5703125" style="333" customWidth="1"/>
    <col min="14073" max="14073" width="24.28515625" style="333" customWidth="1"/>
    <col min="14074" max="14074" width="49.28515625" style="333" customWidth="1"/>
    <col min="14075" max="14088" width="20.5703125" style="333" customWidth="1"/>
    <col min="14089" max="14090" width="0" style="333" hidden="1" customWidth="1"/>
    <col min="14091" max="14323" width="9.140625" style="333"/>
    <col min="14324" max="14324" width="23.5703125" style="333" customWidth="1"/>
    <col min="14325" max="14325" width="100.140625" style="333" customWidth="1"/>
    <col min="14326" max="14326" width="18.28515625" style="333" customWidth="1"/>
    <col min="14327" max="14327" width="26.42578125" style="333" customWidth="1"/>
    <col min="14328" max="14328" width="25.5703125" style="333" customWidth="1"/>
    <col min="14329" max="14329" width="24.28515625" style="333" customWidth="1"/>
    <col min="14330" max="14330" width="49.28515625" style="333" customWidth="1"/>
    <col min="14331" max="14344" width="20.5703125" style="333" customWidth="1"/>
    <col min="14345" max="14346" width="0" style="333" hidden="1" customWidth="1"/>
    <col min="14347" max="14579" width="9.140625" style="333"/>
    <col min="14580" max="14580" width="23.5703125" style="333" customWidth="1"/>
    <col min="14581" max="14581" width="100.140625" style="333" customWidth="1"/>
    <col min="14582" max="14582" width="18.28515625" style="333" customWidth="1"/>
    <col min="14583" max="14583" width="26.42578125" style="333" customWidth="1"/>
    <col min="14584" max="14584" width="25.5703125" style="333" customWidth="1"/>
    <col min="14585" max="14585" width="24.28515625" style="333" customWidth="1"/>
    <col min="14586" max="14586" width="49.28515625" style="333" customWidth="1"/>
    <col min="14587" max="14600" width="20.5703125" style="333" customWidth="1"/>
    <col min="14601" max="14602" width="0" style="333" hidden="1" customWidth="1"/>
    <col min="14603" max="14835" width="9.140625" style="333"/>
    <col min="14836" max="14836" width="23.5703125" style="333" customWidth="1"/>
    <col min="14837" max="14837" width="100.140625" style="333" customWidth="1"/>
    <col min="14838" max="14838" width="18.28515625" style="333" customWidth="1"/>
    <col min="14839" max="14839" width="26.42578125" style="333" customWidth="1"/>
    <col min="14840" max="14840" width="25.5703125" style="333" customWidth="1"/>
    <col min="14841" max="14841" width="24.28515625" style="333" customWidth="1"/>
    <col min="14842" max="14842" width="49.28515625" style="333" customWidth="1"/>
    <col min="14843" max="14856" width="20.5703125" style="333" customWidth="1"/>
    <col min="14857" max="14858" width="0" style="333" hidden="1" customWidth="1"/>
    <col min="14859" max="15091" width="9.140625" style="333"/>
    <col min="15092" max="15092" width="23.5703125" style="333" customWidth="1"/>
    <col min="15093" max="15093" width="100.140625" style="333" customWidth="1"/>
    <col min="15094" max="15094" width="18.28515625" style="333" customWidth="1"/>
    <col min="15095" max="15095" width="26.42578125" style="333" customWidth="1"/>
    <col min="15096" max="15096" width="25.5703125" style="333" customWidth="1"/>
    <col min="15097" max="15097" width="24.28515625" style="333" customWidth="1"/>
    <col min="15098" max="15098" width="49.28515625" style="333" customWidth="1"/>
    <col min="15099" max="15112" width="20.5703125" style="333" customWidth="1"/>
    <col min="15113" max="15114" width="0" style="333" hidden="1" customWidth="1"/>
    <col min="15115" max="15347" width="9.140625" style="333"/>
    <col min="15348" max="15348" width="23.5703125" style="333" customWidth="1"/>
    <col min="15349" max="15349" width="100.140625" style="333" customWidth="1"/>
    <col min="15350" max="15350" width="18.28515625" style="333" customWidth="1"/>
    <col min="15351" max="15351" width="26.42578125" style="333" customWidth="1"/>
    <col min="15352" max="15352" width="25.5703125" style="333" customWidth="1"/>
    <col min="15353" max="15353" width="24.28515625" style="333" customWidth="1"/>
    <col min="15354" max="15354" width="49.28515625" style="333" customWidth="1"/>
    <col min="15355" max="15368" width="20.5703125" style="333" customWidth="1"/>
    <col min="15369" max="15370" width="0" style="333" hidden="1" customWidth="1"/>
    <col min="15371" max="15603" width="9.140625" style="333"/>
    <col min="15604" max="15604" width="23.5703125" style="333" customWidth="1"/>
    <col min="15605" max="15605" width="100.140625" style="333" customWidth="1"/>
    <col min="15606" max="15606" width="18.28515625" style="333" customWidth="1"/>
    <col min="15607" max="15607" width="26.42578125" style="333" customWidth="1"/>
    <col min="15608" max="15608" width="25.5703125" style="333" customWidth="1"/>
    <col min="15609" max="15609" width="24.28515625" style="333" customWidth="1"/>
    <col min="15610" max="15610" width="49.28515625" style="333" customWidth="1"/>
    <col min="15611" max="15624" width="20.5703125" style="333" customWidth="1"/>
    <col min="15625" max="15626" width="0" style="333" hidden="1" customWidth="1"/>
    <col min="15627" max="15859" width="9.140625" style="333"/>
    <col min="15860" max="15860" width="23.5703125" style="333" customWidth="1"/>
    <col min="15861" max="15861" width="100.140625" style="333" customWidth="1"/>
    <col min="15862" max="15862" width="18.28515625" style="333" customWidth="1"/>
    <col min="15863" max="15863" width="26.42578125" style="333" customWidth="1"/>
    <col min="15864" max="15864" width="25.5703125" style="333" customWidth="1"/>
    <col min="15865" max="15865" width="24.28515625" style="333" customWidth="1"/>
    <col min="15866" max="15866" width="49.28515625" style="333" customWidth="1"/>
    <col min="15867" max="15880" width="20.5703125" style="333" customWidth="1"/>
    <col min="15881" max="15882" width="0" style="333" hidden="1" customWidth="1"/>
    <col min="15883" max="16115" width="9.140625" style="333"/>
    <col min="16116" max="16116" width="23.5703125" style="333" customWidth="1"/>
    <col min="16117" max="16117" width="100.140625" style="333" customWidth="1"/>
    <col min="16118" max="16118" width="18.28515625" style="333" customWidth="1"/>
    <col min="16119" max="16119" width="26.42578125" style="333" customWidth="1"/>
    <col min="16120" max="16120" width="25.5703125" style="333" customWidth="1"/>
    <col min="16121" max="16121" width="24.28515625" style="333" customWidth="1"/>
    <col min="16122" max="16122" width="49.28515625" style="333" customWidth="1"/>
    <col min="16123" max="16136" width="20.5703125" style="333" customWidth="1"/>
    <col min="16137" max="16138" width="0" style="333" hidden="1" customWidth="1"/>
    <col min="16139" max="16384" width="9.140625" style="333"/>
  </cols>
  <sheetData>
    <row r="1" spans="1:16138" s="330" customFormat="1">
      <c r="B1" s="697" t="s">
        <v>1208</v>
      </c>
      <c r="C1" s="697"/>
      <c r="D1" s="697"/>
      <c r="E1" s="697"/>
      <c r="F1" s="697"/>
      <c r="G1" s="697"/>
      <c r="H1" s="697"/>
      <c r="I1" s="697"/>
      <c r="J1" s="697"/>
      <c r="K1" s="697"/>
      <c r="L1" s="697"/>
      <c r="M1" s="697"/>
      <c r="N1" s="697"/>
      <c r="O1" s="697"/>
      <c r="P1" s="331"/>
      <c r="Q1" s="332"/>
      <c r="R1" s="332"/>
      <c r="S1" s="332"/>
      <c r="T1" s="332"/>
      <c r="U1" s="332"/>
      <c r="V1" s="332"/>
      <c r="W1" s="332"/>
      <c r="X1" s="332"/>
      <c r="Y1" s="332"/>
      <c r="Z1" s="332"/>
      <c r="AA1" s="332"/>
      <c r="AB1" s="332"/>
      <c r="AC1" s="332"/>
      <c r="AD1" s="332"/>
      <c r="AE1" s="332"/>
      <c r="AF1" s="332"/>
      <c r="AG1" s="332"/>
      <c r="AH1" s="332"/>
      <c r="AI1" s="332"/>
      <c r="AJ1" s="332"/>
      <c r="AK1" s="332"/>
      <c r="AL1" s="332"/>
      <c r="AM1" s="332"/>
      <c r="AN1" s="332"/>
      <c r="AO1" s="332"/>
      <c r="AP1" s="332"/>
      <c r="AQ1" s="332"/>
      <c r="AR1" s="332"/>
      <c r="AS1" s="332"/>
      <c r="AT1" s="332"/>
      <c r="AU1" s="332"/>
      <c r="AV1" s="332"/>
      <c r="AW1" s="332"/>
      <c r="AX1" s="332"/>
      <c r="AY1" s="332"/>
      <c r="AZ1" s="332"/>
      <c r="BA1" s="332"/>
      <c r="BB1" s="332"/>
      <c r="BC1" s="332"/>
      <c r="BD1" s="332"/>
      <c r="BE1" s="332"/>
      <c r="BF1" s="332"/>
      <c r="BG1" s="332"/>
      <c r="BH1" s="332"/>
      <c r="BI1" s="332"/>
      <c r="BJ1" s="332"/>
      <c r="BK1" s="332"/>
      <c r="BL1" s="332"/>
      <c r="BM1" s="332"/>
      <c r="BN1" s="332"/>
      <c r="BO1" s="332"/>
      <c r="BP1" s="332"/>
      <c r="BQ1" s="332"/>
      <c r="BR1" s="332"/>
      <c r="BS1" s="332"/>
      <c r="BT1" s="332"/>
      <c r="BU1" s="332"/>
      <c r="BV1" s="332"/>
      <c r="BW1" s="332"/>
      <c r="BX1" s="332"/>
      <c r="BY1" s="332"/>
      <c r="BZ1" s="332"/>
      <c r="CA1" s="332"/>
      <c r="CB1" s="332"/>
      <c r="CC1" s="332"/>
      <c r="CD1" s="332"/>
      <c r="CE1" s="332"/>
      <c r="CF1" s="332"/>
    </row>
    <row r="2" spans="1:16138">
      <c r="A2" s="333"/>
      <c r="B2" s="698" t="s">
        <v>1011</v>
      </c>
      <c r="C2" s="698"/>
      <c r="D2" s="698"/>
      <c r="E2" s="698"/>
      <c r="F2" s="698"/>
      <c r="G2" s="698"/>
      <c r="H2" s="698"/>
      <c r="I2" s="698"/>
      <c r="J2" s="698"/>
      <c r="K2" s="698"/>
      <c r="L2" s="698"/>
      <c r="M2" s="698"/>
      <c r="N2" s="698"/>
      <c r="O2" s="698"/>
      <c r="CG2" s="333"/>
    </row>
    <row r="3" spans="1:16138" ht="19.5">
      <c r="A3" s="333"/>
      <c r="B3" s="335" t="s">
        <v>1209</v>
      </c>
      <c r="C3" s="336"/>
      <c r="D3" s="336"/>
      <c r="E3" s="337"/>
      <c r="F3" s="337"/>
      <c r="G3" s="337"/>
      <c r="H3" s="338"/>
      <c r="I3" s="338"/>
      <c r="J3" s="338"/>
      <c r="K3" s="336"/>
      <c r="L3" s="336"/>
      <c r="M3" s="336"/>
      <c r="N3" s="339"/>
      <c r="O3" s="339"/>
    </row>
    <row r="4" spans="1:16138" ht="19.5">
      <c r="A4" s="333"/>
      <c r="B4" s="340"/>
      <c r="C4" s="341"/>
      <c r="D4" s="341"/>
      <c r="E4" s="699" t="s">
        <v>1210</v>
      </c>
      <c r="F4" s="699"/>
      <c r="G4" s="699"/>
      <c r="H4" s="699" t="s">
        <v>155</v>
      </c>
      <c r="I4" s="699"/>
      <c r="J4" s="699"/>
      <c r="K4" s="341"/>
      <c r="L4" s="341"/>
      <c r="M4" s="341"/>
      <c r="N4" s="342"/>
      <c r="O4" s="342"/>
    </row>
    <row r="5" spans="1:16138" ht="39">
      <c r="A5" s="333"/>
      <c r="B5" s="343" t="s">
        <v>0</v>
      </c>
      <c r="C5" s="344" t="s">
        <v>442</v>
      </c>
      <c r="D5" s="344" t="s">
        <v>1211</v>
      </c>
      <c r="E5" s="345" t="s">
        <v>1212</v>
      </c>
      <c r="F5" s="345" t="s">
        <v>1213</v>
      </c>
      <c r="G5" s="345" t="s">
        <v>1214</v>
      </c>
      <c r="H5" s="345" t="s">
        <v>1212</v>
      </c>
      <c r="I5" s="345" t="s">
        <v>1213</v>
      </c>
      <c r="J5" s="345" t="s">
        <v>1214</v>
      </c>
      <c r="K5" s="343" t="s">
        <v>2</v>
      </c>
      <c r="L5" s="346" t="s">
        <v>1009</v>
      </c>
      <c r="M5" s="346" t="s">
        <v>909</v>
      </c>
      <c r="N5" s="347" t="s">
        <v>4</v>
      </c>
      <c r="O5" s="347" t="s">
        <v>1215</v>
      </c>
    </row>
    <row r="6" spans="1:16138">
      <c r="A6" s="333"/>
      <c r="B6" s="348" t="s">
        <v>1216</v>
      </c>
      <c r="C6" s="349"/>
      <c r="D6" s="349"/>
      <c r="E6" s="350"/>
      <c r="F6" s="350"/>
      <c r="G6" s="350"/>
      <c r="H6" s="351"/>
      <c r="I6" s="351"/>
      <c r="J6" s="351"/>
      <c r="K6" s="352"/>
      <c r="L6" s="353"/>
      <c r="M6" s="353"/>
      <c r="N6" s="354"/>
      <c r="O6" s="354"/>
    </row>
    <row r="7" spans="1:16138" ht="30">
      <c r="A7" s="330"/>
      <c r="B7" s="355" t="s">
        <v>1217</v>
      </c>
      <c r="C7" s="356" t="s">
        <v>1218</v>
      </c>
      <c r="D7" s="356" t="s">
        <v>1219</v>
      </c>
      <c r="E7" s="350">
        <v>17</v>
      </c>
      <c r="F7" s="350">
        <v>17</v>
      </c>
      <c r="G7" s="350">
        <v>6.5</v>
      </c>
      <c r="H7" s="350">
        <v>17</v>
      </c>
      <c r="I7" s="350">
        <v>18</v>
      </c>
      <c r="J7" s="350">
        <v>13</v>
      </c>
      <c r="K7" s="357">
        <v>2</v>
      </c>
      <c r="L7" s="353">
        <v>325.95</v>
      </c>
      <c r="M7" s="353">
        <v>449.97</v>
      </c>
      <c r="N7" s="358">
        <v>811803033795</v>
      </c>
      <c r="O7" s="358">
        <v>497</v>
      </c>
      <c r="Q7" s="359"/>
      <c r="R7" s="359"/>
      <c r="S7" s="332"/>
      <c r="T7" s="332"/>
      <c r="U7" s="332"/>
      <c r="V7" s="332"/>
      <c r="W7" s="332"/>
      <c r="X7" s="332"/>
      <c r="Y7" s="332"/>
      <c r="Z7" s="332"/>
      <c r="AA7" s="332"/>
      <c r="AB7" s="332"/>
      <c r="AC7" s="332"/>
      <c r="AD7" s="332"/>
      <c r="AE7" s="332"/>
      <c r="AF7" s="332"/>
      <c r="AG7" s="332"/>
      <c r="AH7" s="332"/>
      <c r="AI7" s="332"/>
      <c r="AJ7" s="332"/>
      <c r="AK7" s="332"/>
      <c r="AL7" s="332"/>
      <c r="AM7" s="332"/>
      <c r="AN7" s="332"/>
      <c r="AO7" s="332"/>
      <c r="AP7" s="332"/>
      <c r="AQ7" s="332"/>
      <c r="AR7" s="332"/>
      <c r="AS7" s="332"/>
      <c r="AT7" s="332"/>
      <c r="AU7" s="332"/>
      <c r="AV7" s="332"/>
      <c r="AW7" s="332"/>
      <c r="AX7" s="332"/>
      <c r="AY7" s="332"/>
      <c r="AZ7" s="332"/>
      <c r="BA7" s="332"/>
      <c r="BB7" s="332"/>
      <c r="BC7" s="332"/>
      <c r="BD7" s="332"/>
      <c r="BE7" s="332"/>
      <c r="BF7" s="332"/>
      <c r="BG7" s="332"/>
      <c r="BH7" s="332"/>
      <c r="BI7" s="332"/>
      <c r="BJ7" s="332"/>
      <c r="BK7" s="332"/>
      <c r="BL7" s="332"/>
      <c r="BM7" s="332"/>
      <c r="BN7" s="332"/>
      <c r="BO7" s="332"/>
      <c r="BP7" s="332"/>
      <c r="BQ7" s="332"/>
      <c r="BR7" s="332"/>
      <c r="BS7" s="332"/>
      <c r="BT7" s="332"/>
      <c r="BU7" s="332"/>
      <c r="BV7" s="332"/>
      <c r="BW7" s="332"/>
      <c r="BX7" s="332"/>
      <c r="BY7" s="332"/>
      <c r="BZ7" s="332"/>
      <c r="CA7" s="332"/>
      <c r="CB7" s="332"/>
      <c r="CC7" s="332"/>
      <c r="CD7" s="332"/>
      <c r="CE7" s="332"/>
      <c r="CF7" s="332"/>
      <c r="CG7" s="332"/>
      <c r="CH7" s="330"/>
      <c r="CI7" s="330"/>
      <c r="CJ7" s="330"/>
      <c r="CK7" s="330"/>
      <c r="CL7" s="330"/>
      <c r="CM7" s="330"/>
      <c r="CN7" s="330"/>
      <c r="CO7" s="330"/>
      <c r="CP7" s="330"/>
      <c r="CQ7" s="330"/>
      <c r="CR7" s="330"/>
      <c r="CS7" s="330"/>
      <c r="CT7" s="330"/>
      <c r="CU7" s="330"/>
      <c r="CV7" s="330"/>
      <c r="CW7" s="330"/>
      <c r="CX7" s="330"/>
      <c r="CY7" s="330"/>
      <c r="CZ7" s="330"/>
      <c r="DA7" s="330"/>
      <c r="DB7" s="330"/>
      <c r="DC7" s="330"/>
      <c r="DD7" s="330"/>
      <c r="DE7" s="330"/>
      <c r="DF7" s="330"/>
      <c r="DG7" s="330"/>
      <c r="DH7" s="330"/>
      <c r="DI7" s="330"/>
      <c r="DJ7" s="330"/>
      <c r="DK7" s="330"/>
      <c r="DL7" s="330"/>
      <c r="DM7" s="330"/>
      <c r="DN7" s="330"/>
      <c r="DO7" s="330"/>
      <c r="DP7" s="330"/>
      <c r="DQ7" s="330"/>
      <c r="DR7" s="330"/>
      <c r="DS7" s="330"/>
      <c r="DT7" s="330"/>
      <c r="DU7" s="330"/>
      <c r="DV7" s="330"/>
      <c r="DW7" s="330"/>
      <c r="DX7" s="330"/>
      <c r="DY7" s="330"/>
      <c r="DZ7" s="330"/>
      <c r="EA7" s="330"/>
      <c r="EB7" s="330"/>
      <c r="EC7" s="330"/>
      <c r="ED7" s="330"/>
      <c r="EE7" s="330"/>
      <c r="EF7" s="330"/>
      <c r="EG7" s="330"/>
      <c r="EH7" s="330"/>
      <c r="EI7" s="330"/>
      <c r="EJ7" s="330"/>
      <c r="EK7" s="330"/>
      <c r="EL7" s="330"/>
      <c r="EM7" s="330"/>
      <c r="EN7" s="330"/>
      <c r="EO7" s="330"/>
      <c r="EP7" s="330"/>
      <c r="EQ7" s="330"/>
      <c r="ER7" s="330"/>
      <c r="ES7" s="330"/>
      <c r="ET7" s="330"/>
      <c r="EU7" s="330"/>
      <c r="EV7" s="330"/>
      <c r="EW7" s="330"/>
      <c r="EX7" s="330"/>
      <c r="EY7" s="330"/>
      <c r="EZ7" s="330"/>
      <c r="FA7" s="330"/>
      <c r="FB7" s="330"/>
      <c r="FC7" s="330"/>
      <c r="FD7" s="330"/>
      <c r="FE7" s="330"/>
      <c r="FF7" s="330"/>
      <c r="FG7" s="330"/>
      <c r="FH7" s="330"/>
      <c r="FI7" s="330"/>
      <c r="FJ7" s="330"/>
      <c r="FK7" s="330"/>
      <c r="FL7" s="330"/>
      <c r="FM7" s="330"/>
      <c r="FN7" s="330"/>
      <c r="FO7" s="330"/>
      <c r="FP7" s="330"/>
      <c r="FQ7" s="330"/>
      <c r="FR7" s="330"/>
      <c r="FS7" s="330"/>
      <c r="FT7" s="330"/>
      <c r="FU7" s="330"/>
      <c r="FV7" s="330"/>
      <c r="FW7" s="330"/>
      <c r="FX7" s="330"/>
      <c r="FY7" s="330"/>
      <c r="FZ7" s="330"/>
      <c r="GA7" s="330"/>
      <c r="GB7" s="330"/>
      <c r="GC7" s="330"/>
      <c r="GD7" s="330"/>
      <c r="GE7" s="330"/>
      <c r="GF7" s="330"/>
      <c r="GG7" s="330"/>
      <c r="GH7" s="330"/>
      <c r="GI7" s="330"/>
      <c r="GJ7" s="330"/>
      <c r="GK7" s="330"/>
      <c r="GL7" s="330"/>
      <c r="GM7" s="330"/>
      <c r="GN7" s="330"/>
      <c r="GO7" s="330"/>
      <c r="GP7" s="330"/>
      <c r="GQ7" s="330"/>
      <c r="GR7" s="330"/>
      <c r="GS7" s="330"/>
      <c r="GT7" s="330"/>
      <c r="GU7" s="330"/>
      <c r="GV7" s="330"/>
      <c r="GW7" s="330"/>
      <c r="GX7" s="330"/>
      <c r="GY7" s="330"/>
      <c r="GZ7" s="330"/>
      <c r="HA7" s="330"/>
      <c r="HB7" s="330"/>
      <c r="HC7" s="330"/>
      <c r="HD7" s="330"/>
      <c r="HE7" s="330"/>
      <c r="HF7" s="330"/>
      <c r="HG7" s="330"/>
      <c r="HH7" s="330"/>
      <c r="HI7" s="330"/>
      <c r="HJ7" s="330"/>
      <c r="HK7" s="330"/>
      <c r="HL7" s="330"/>
      <c r="HM7" s="330"/>
      <c r="HN7" s="330"/>
      <c r="HO7" s="330"/>
      <c r="HP7" s="330"/>
      <c r="HQ7" s="330"/>
      <c r="HR7" s="330"/>
      <c r="HS7" s="330"/>
      <c r="HT7" s="330"/>
      <c r="HU7" s="330"/>
      <c r="HV7" s="330"/>
      <c r="HW7" s="330"/>
      <c r="HX7" s="330"/>
      <c r="HY7" s="330"/>
      <c r="HZ7" s="330"/>
      <c r="IA7" s="330"/>
      <c r="IB7" s="330"/>
      <c r="IC7" s="330"/>
      <c r="ID7" s="330"/>
      <c r="IE7" s="330"/>
      <c r="IF7" s="330"/>
      <c r="IG7" s="330"/>
      <c r="IH7" s="330"/>
      <c r="II7" s="330"/>
      <c r="IJ7" s="330"/>
      <c r="IK7" s="330"/>
      <c r="IL7" s="330"/>
      <c r="IM7" s="330"/>
      <c r="IN7" s="330"/>
      <c r="IO7" s="330"/>
      <c r="IP7" s="330"/>
      <c r="IQ7" s="330"/>
      <c r="IR7" s="330"/>
      <c r="IS7" s="330"/>
      <c r="IT7" s="330"/>
      <c r="IU7" s="330"/>
      <c r="IV7" s="330"/>
      <c r="IW7" s="330"/>
      <c r="IX7" s="330"/>
      <c r="IY7" s="330"/>
      <c r="IZ7" s="330"/>
      <c r="JA7" s="330"/>
      <c r="JB7" s="330"/>
      <c r="JC7" s="330"/>
      <c r="JD7" s="330"/>
      <c r="JE7" s="330"/>
      <c r="JF7" s="330"/>
      <c r="JG7" s="330"/>
      <c r="JH7" s="330"/>
      <c r="JI7" s="330"/>
      <c r="JJ7" s="330"/>
      <c r="JK7" s="330"/>
      <c r="JL7" s="330"/>
      <c r="JM7" s="330"/>
      <c r="JN7" s="330"/>
      <c r="JO7" s="330"/>
      <c r="JP7" s="330"/>
      <c r="JQ7" s="330"/>
      <c r="JR7" s="330"/>
      <c r="JS7" s="330"/>
      <c r="JT7" s="330"/>
      <c r="JU7" s="330"/>
      <c r="JV7" s="330"/>
      <c r="JW7" s="330"/>
      <c r="JX7" s="330"/>
      <c r="JY7" s="330"/>
      <c r="JZ7" s="330"/>
      <c r="KA7" s="330"/>
      <c r="KB7" s="330"/>
      <c r="KC7" s="330"/>
      <c r="KD7" s="330"/>
      <c r="KE7" s="330"/>
      <c r="KF7" s="330"/>
      <c r="KG7" s="330"/>
      <c r="KH7" s="330"/>
      <c r="KI7" s="330"/>
      <c r="KJ7" s="330"/>
      <c r="KK7" s="330"/>
      <c r="KL7" s="330"/>
      <c r="KM7" s="330"/>
      <c r="KN7" s="330"/>
      <c r="KO7" s="330"/>
      <c r="KP7" s="330"/>
      <c r="KQ7" s="330"/>
      <c r="KR7" s="330"/>
      <c r="KS7" s="330"/>
      <c r="KT7" s="330"/>
      <c r="KU7" s="330"/>
      <c r="KV7" s="330"/>
      <c r="KW7" s="330"/>
      <c r="KX7" s="330"/>
      <c r="KY7" s="330"/>
      <c r="KZ7" s="330"/>
      <c r="LA7" s="330"/>
      <c r="LB7" s="330"/>
      <c r="LC7" s="330"/>
      <c r="LD7" s="330"/>
      <c r="LE7" s="330"/>
      <c r="LF7" s="330"/>
      <c r="LG7" s="330"/>
      <c r="LH7" s="330"/>
      <c r="LI7" s="330"/>
      <c r="LJ7" s="330"/>
      <c r="LK7" s="330"/>
      <c r="LL7" s="330"/>
      <c r="LM7" s="330"/>
      <c r="LN7" s="330"/>
      <c r="LO7" s="330"/>
      <c r="LP7" s="330"/>
      <c r="LQ7" s="330"/>
      <c r="LR7" s="330"/>
      <c r="LS7" s="330"/>
      <c r="LT7" s="330"/>
      <c r="LU7" s="330"/>
      <c r="LV7" s="330"/>
      <c r="LW7" s="330"/>
      <c r="LX7" s="330"/>
      <c r="LY7" s="330"/>
      <c r="LZ7" s="330"/>
      <c r="MA7" s="330"/>
      <c r="MB7" s="330"/>
      <c r="MC7" s="330"/>
      <c r="MD7" s="330"/>
      <c r="ME7" s="330"/>
      <c r="MF7" s="330"/>
      <c r="MG7" s="330"/>
      <c r="MH7" s="330"/>
      <c r="MI7" s="330"/>
      <c r="MJ7" s="330"/>
      <c r="MK7" s="330"/>
      <c r="ML7" s="330"/>
      <c r="MM7" s="330"/>
      <c r="MN7" s="330"/>
      <c r="MO7" s="330"/>
      <c r="MP7" s="330"/>
      <c r="MQ7" s="330"/>
      <c r="MR7" s="330"/>
      <c r="MS7" s="330"/>
      <c r="MT7" s="330"/>
      <c r="MU7" s="330"/>
      <c r="MV7" s="330"/>
      <c r="MW7" s="330"/>
      <c r="MX7" s="330"/>
      <c r="MY7" s="330"/>
      <c r="MZ7" s="330"/>
      <c r="NA7" s="330"/>
      <c r="NB7" s="330"/>
      <c r="NC7" s="330"/>
      <c r="ND7" s="330"/>
      <c r="NE7" s="330"/>
      <c r="NF7" s="330"/>
      <c r="NG7" s="330"/>
      <c r="NH7" s="330"/>
      <c r="NI7" s="330"/>
      <c r="NJ7" s="330"/>
      <c r="NK7" s="330"/>
      <c r="NL7" s="330"/>
      <c r="NM7" s="330"/>
      <c r="NN7" s="330"/>
      <c r="NO7" s="330"/>
      <c r="NP7" s="330"/>
      <c r="NQ7" s="330"/>
      <c r="NR7" s="330"/>
      <c r="NS7" s="330"/>
      <c r="NT7" s="330"/>
      <c r="NU7" s="330"/>
      <c r="NV7" s="330"/>
      <c r="NW7" s="330"/>
      <c r="NX7" s="330"/>
      <c r="NY7" s="330"/>
      <c r="NZ7" s="330"/>
      <c r="OA7" s="330"/>
      <c r="OB7" s="330"/>
      <c r="OC7" s="330"/>
      <c r="OD7" s="330"/>
      <c r="OE7" s="330"/>
      <c r="OF7" s="330"/>
      <c r="OG7" s="330"/>
      <c r="OH7" s="330"/>
      <c r="OI7" s="330"/>
      <c r="OJ7" s="330"/>
      <c r="OK7" s="330"/>
      <c r="OL7" s="330"/>
      <c r="OM7" s="330"/>
      <c r="ON7" s="330"/>
      <c r="OO7" s="330"/>
      <c r="OP7" s="330"/>
      <c r="OQ7" s="330"/>
      <c r="OR7" s="330"/>
      <c r="OS7" s="330"/>
      <c r="OT7" s="330"/>
      <c r="OU7" s="330"/>
      <c r="OV7" s="330"/>
      <c r="OW7" s="330"/>
      <c r="OX7" s="330"/>
      <c r="OY7" s="330"/>
      <c r="OZ7" s="330"/>
      <c r="PA7" s="330"/>
      <c r="PB7" s="330"/>
      <c r="PC7" s="330"/>
      <c r="PD7" s="330"/>
      <c r="PE7" s="330"/>
      <c r="PF7" s="330"/>
      <c r="PG7" s="330"/>
      <c r="PH7" s="330"/>
      <c r="PI7" s="330"/>
      <c r="PJ7" s="330"/>
      <c r="PK7" s="330"/>
      <c r="PL7" s="330"/>
      <c r="PM7" s="330"/>
      <c r="PN7" s="330"/>
      <c r="PO7" s="330"/>
      <c r="PP7" s="330"/>
      <c r="PQ7" s="330"/>
      <c r="PR7" s="330"/>
      <c r="PS7" s="330"/>
      <c r="PT7" s="330"/>
      <c r="PU7" s="330"/>
      <c r="PV7" s="330"/>
      <c r="PW7" s="330"/>
      <c r="PX7" s="330"/>
      <c r="PY7" s="330"/>
      <c r="PZ7" s="330"/>
      <c r="QA7" s="330"/>
      <c r="QB7" s="330"/>
      <c r="QC7" s="330"/>
      <c r="QD7" s="330"/>
      <c r="QE7" s="330"/>
      <c r="QF7" s="330"/>
      <c r="QG7" s="330"/>
      <c r="QH7" s="330"/>
      <c r="QI7" s="330"/>
      <c r="QJ7" s="330"/>
      <c r="QK7" s="330"/>
      <c r="QL7" s="330"/>
      <c r="QM7" s="330"/>
      <c r="QN7" s="330"/>
      <c r="QO7" s="330"/>
      <c r="QP7" s="330"/>
      <c r="QQ7" s="330"/>
      <c r="QR7" s="330"/>
      <c r="QS7" s="330"/>
      <c r="QT7" s="330"/>
      <c r="QU7" s="330"/>
      <c r="QV7" s="330"/>
      <c r="QW7" s="330"/>
      <c r="QX7" s="330"/>
      <c r="QY7" s="330"/>
      <c r="QZ7" s="330"/>
      <c r="RA7" s="330"/>
      <c r="RB7" s="330"/>
      <c r="RC7" s="330"/>
      <c r="RD7" s="330"/>
      <c r="RE7" s="330"/>
      <c r="RF7" s="330"/>
      <c r="RG7" s="330"/>
      <c r="RH7" s="330"/>
      <c r="RI7" s="330"/>
      <c r="RJ7" s="330"/>
      <c r="RK7" s="330"/>
      <c r="RL7" s="330"/>
      <c r="RM7" s="330"/>
      <c r="RN7" s="330"/>
      <c r="RO7" s="330"/>
      <c r="RP7" s="330"/>
      <c r="RQ7" s="330"/>
      <c r="RR7" s="330"/>
      <c r="RS7" s="330"/>
      <c r="RT7" s="330"/>
      <c r="RU7" s="330"/>
      <c r="RV7" s="330"/>
      <c r="RW7" s="330"/>
      <c r="RX7" s="330"/>
      <c r="RY7" s="330"/>
      <c r="RZ7" s="330"/>
      <c r="SA7" s="330"/>
      <c r="SB7" s="330"/>
      <c r="SC7" s="330"/>
      <c r="SD7" s="330"/>
      <c r="SE7" s="330"/>
      <c r="SF7" s="330"/>
      <c r="SG7" s="330"/>
      <c r="SH7" s="330"/>
      <c r="SI7" s="330"/>
      <c r="SJ7" s="330"/>
      <c r="SK7" s="330"/>
      <c r="SL7" s="330"/>
      <c r="SM7" s="330"/>
      <c r="SN7" s="330"/>
      <c r="SO7" s="330"/>
      <c r="SP7" s="330"/>
      <c r="SQ7" s="330"/>
      <c r="SR7" s="330"/>
      <c r="SS7" s="330"/>
      <c r="ST7" s="330"/>
      <c r="SU7" s="330"/>
      <c r="SV7" s="330"/>
      <c r="SW7" s="330"/>
      <c r="SX7" s="330"/>
      <c r="SY7" s="330"/>
      <c r="SZ7" s="330"/>
      <c r="TA7" s="330"/>
      <c r="TB7" s="330"/>
      <c r="TC7" s="330"/>
      <c r="TD7" s="330"/>
      <c r="TE7" s="330"/>
      <c r="TF7" s="330"/>
      <c r="TG7" s="330"/>
      <c r="TH7" s="330"/>
      <c r="TI7" s="330"/>
      <c r="TJ7" s="330"/>
      <c r="TK7" s="330"/>
      <c r="TL7" s="330"/>
      <c r="TM7" s="330"/>
      <c r="TN7" s="330"/>
      <c r="TO7" s="330"/>
      <c r="TP7" s="330"/>
      <c r="TQ7" s="330"/>
      <c r="TR7" s="330"/>
      <c r="TS7" s="330"/>
      <c r="TT7" s="330"/>
      <c r="TU7" s="330"/>
      <c r="TV7" s="330"/>
      <c r="TW7" s="330"/>
      <c r="TX7" s="330"/>
      <c r="TY7" s="330"/>
      <c r="TZ7" s="330"/>
      <c r="UA7" s="330"/>
      <c r="UB7" s="330"/>
      <c r="UC7" s="330"/>
      <c r="UD7" s="330"/>
      <c r="UE7" s="330"/>
      <c r="UF7" s="330"/>
      <c r="UG7" s="330"/>
      <c r="UH7" s="330"/>
      <c r="UI7" s="330"/>
      <c r="UJ7" s="330"/>
      <c r="UK7" s="330"/>
      <c r="UL7" s="330"/>
      <c r="UM7" s="330"/>
      <c r="UN7" s="330"/>
      <c r="UO7" s="330"/>
      <c r="UP7" s="330"/>
      <c r="UQ7" s="330"/>
      <c r="UR7" s="330"/>
      <c r="US7" s="330"/>
      <c r="UT7" s="330"/>
      <c r="UU7" s="330"/>
      <c r="UV7" s="330"/>
      <c r="UW7" s="330"/>
      <c r="UX7" s="330"/>
      <c r="UY7" s="330"/>
      <c r="UZ7" s="330"/>
      <c r="VA7" s="330"/>
      <c r="VB7" s="330"/>
      <c r="VC7" s="330"/>
      <c r="VD7" s="330"/>
      <c r="VE7" s="330"/>
      <c r="VF7" s="330"/>
      <c r="VG7" s="330"/>
      <c r="VH7" s="330"/>
      <c r="VI7" s="330"/>
      <c r="VJ7" s="330"/>
      <c r="VK7" s="330"/>
      <c r="VL7" s="330"/>
      <c r="VM7" s="330"/>
      <c r="VN7" s="330"/>
      <c r="VO7" s="330"/>
      <c r="VP7" s="330"/>
      <c r="VQ7" s="330"/>
      <c r="VR7" s="330"/>
      <c r="VS7" s="330"/>
      <c r="VT7" s="330"/>
      <c r="VU7" s="330"/>
      <c r="VV7" s="330"/>
      <c r="VW7" s="330"/>
      <c r="VX7" s="330"/>
      <c r="VY7" s="330"/>
      <c r="VZ7" s="330"/>
      <c r="WA7" s="330"/>
      <c r="WB7" s="330"/>
      <c r="WC7" s="330"/>
      <c r="WD7" s="330"/>
      <c r="WE7" s="330"/>
      <c r="WF7" s="330"/>
      <c r="WG7" s="330"/>
      <c r="WH7" s="330"/>
      <c r="WI7" s="330"/>
      <c r="WJ7" s="330"/>
      <c r="WK7" s="330"/>
      <c r="WL7" s="330"/>
      <c r="WM7" s="330"/>
      <c r="WN7" s="330"/>
      <c r="WO7" s="330"/>
      <c r="WP7" s="330"/>
      <c r="WQ7" s="330"/>
      <c r="WR7" s="330"/>
      <c r="WS7" s="330"/>
      <c r="WT7" s="330"/>
      <c r="WU7" s="330"/>
      <c r="WV7" s="330"/>
      <c r="WW7" s="330"/>
      <c r="WX7" s="330"/>
      <c r="WY7" s="330"/>
      <c r="WZ7" s="330"/>
      <c r="XA7" s="330"/>
      <c r="XB7" s="330"/>
      <c r="XC7" s="330"/>
      <c r="XD7" s="330"/>
      <c r="XE7" s="330"/>
      <c r="XF7" s="330"/>
      <c r="XG7" s="330"/>
      <c r="XH7" s="330"/>
      <c r="XI7" s="330"/>
      <c r="XJ7" s="330"/>
      <c r="XK7" s="330"/>
      <c r="XL7" s="330"/>
      <c r="XM7" s="330"/>
      <c r="XN7" s="330"/>
      <c r="XO7" s="330"/>
      <c r="XP7" s="330"/>
      <c r="XQ7" s="330"/>
      <c r="XR7" s="330"/>
      <c r="XS7" s="330"/>
      <c r="XT7" s="330"/>
      <c r="XU7" s="330"/>
      <c r="XV7" s="330"/>
      <c r="XW7" s="330"/>
      <c r="XX7" s="330"/>
      <c r="XY7" s="330"/>
      <c r="XZ7" s="330"/>
      <c r="YA7" s="330"/>
      <c r="YB7" s="330"/>
      <c r="YC7" s="330"/>
      <c r="YD7" s="330"/>
      <c r="YE7" s="330"/>
      <c r="YF7" s="330"/>
      <c r="YG7" s="330"/>
      <c r="YH7" s="330"/>
      <c r="YI7" s="330"/>
      <c r="YJ7" s="330"/>
      <c r="YK7" s="330"/>
      <c r="YL7" s="330"/>
      <c r="YM7" s="330"/>
      <c r="YN7" s="330"/>
      <c r="YO7" s="330"/>
      <c r="YP7" s="330"/>
      <c r="YQ7" s="330"/>
      <c r="YR7" s="330"/>
      <c r="YS7" s="330"/>
      <c r="YT7" s="330"/>
      <c r="YU7" s="330"/>
      <c r="YV7" s="330"/>
      <c r="YW7" s="330"/>
      <c r="YX7" s="330"/>
      <c r="YY7" s="330"/>
      <c r="YZ7" s="330"/>
      <c r="ZA7" s="330"/>
      <c r="ZB7" s="330"/>
      <c r="ZC7" s="330"/>
      <c r="ZD7" s="330"/>
      <c r="ZE7" s="330"/>
      <c r="ZF7" s="330"/>
      <c r="ZG7" s="330"/>
      <c r="ZH7" s="330"/>
      <c r="ZI7" s="330"/>
      <c r="ZJ7" s="330"/>
      <c r="ZK7" s="330"/>
      <c r="ZL7" s="330"/>
      <c r="ZM7" s="330"/>
      <c r="ZN7" s="330"/>
      <c r="ZO7" s="330"/>
      <c r="ZP7" s="330"/>
      <c r="ZQ7" s="330"/>
      <c r="ZR7" s="330"/>
      <c r="ZS7" s="330"/>
      <c r="ZT7" s="330"/>
      <c r="ZU7" s="330"/>
      <c r="ZV7" s="330"/>
      <c r="ZW7" s="330"/>
      <c r="ZX7" s="330"/>
      <c r="ZY7" s="330"/>
      <c r="ZZ7" s="330"/>
      <c r="AAA7" s="330"/>
      <c r="AAB7" s="330"/>
      <c r="AAC7" s="330"/>
      <c r="AAD7" s="330"/>
      <c r="AAE7" s="330"/>
      <c r="AAF7" s="330"/>
      <c r="AAG7" s="330"/>
      <c r="AAH7" s="330"/>
      <c r="AAI7" s="330"/>
      <c r="AAJ7" s="330"/>
      <c r="AAK7" s="330"/>
      <c r="AAL7" s="330"/>
      <c r="AAM7" s="330"/>
      <c r="AAN7" s="330"/>
      <c r="AAO7" s="330"/>
      <c r="AAP7" s="330"/>
      <c r="AAQ7" s="330"/>
      <c r="AAR7" s="330"/>
      <c r="AAS7" s="330"/>
      <c r="AAT7" s="330"/>
      <c r="AAU7" s="330"/>
      <c r="AAV7" s="330"/>
      <c r="AAW7" s="330"/>
      <c r="AAX7" s="330"/>
      <c r="AAY7" s="330"/>
      <c r="AAZ7" s="330"/>
      <c r="ABA7" s="330"/>
      <c r="ABB7" s="330"/>
      <c r="ABC7" s="330"/>
      <c r="ABD7" s="330"/>
      <c r="ABE7" s="330"/>
      <c r="ABF7" s="330"/>
      <c r="ABG7" s="330"/>
      <c r="ABH7" s="330"/>
      <c r="ABI7" s="330"/>
      <c r="ABJ7" s="330"/>
      <c r="ABK7" s="330"/>
      <c r="ABL7" s="330"/>
      <c r="ABM7" s="330"/>
      <c r="ABN7" s="330"/>
      <c r="ABO7" s="330"/>
      <c r="ABP7" s="330"/>
      <c r="ABQ7" s="330"/>
      <c r="ABR7" s="330"/>
      <c r="ABS7" s="330"/>
      <c r="ABT7" s="330"/>
      <c r="ABU7" s="330"/>
      <c r="ABV7" s="330"/>
      <c r="ABW7" s="330"/>
      <c r="ABX7" s="330"/>
      <c r="ABY7" s="330"/>
      <c r="ABZ7" s="330"/>
      <c r="ACA7" s="330"/>
      <c r="ACB7" s="330"/>
      <c r="ACC7" s="330"/>
      <c r="ACD7" s="330"/>
      <c r="ACE7" s="330"/>
      <c r="ACF7" s="330"/>
      <c r="ACG7" s="330"/>
      <c r="ACH7" s="330"/>
      <c r="ACI7" s="330"/>
      <c r="ACJ7" s="330"/>
      <c r="ACK7" s="330"/>
      <c r="ACL7" s="330"/>
      <c r="ACM7" s="330"/>
      <c r="ACN7" s="330"/>
      <c r="ACO7" s="330"/>
      <c r="ACP7" s="330"/>
      <c r="ACQ7" s="330"/>
      <c r="ACR7" s="330"/>
      <c r="ACS7" s="330"/>
      <c r="ACT7" s="330"/>
      <c r="ACU7" s="330"/>
      <c r="ACV7" s="330"/>
      <c r="ACW7" s="330"/>
      <c r="ACX7" s="330"/>
      <c r="ACY7" s="330"/>
      <c r="ACZ7" s="330"/>
      <c r="ADA7" s="330"/>
      <c r="ADB7" s="330"/>
      <c r="ADC7" s="330"/>
      <c r="ADD7" s="330"/>
      <c r="ADE7" s="330"/>
      <c r="ADF7" s="330"/>
      <c r="ADG7" s="330"/>
      <c r="ADH7" s="330"/>
      <c r="ADI7" s="330"/>
      <c r="ADJ7" s="330"/>
      <c r="ADK7" s="330"/>
      <c r="ADL7" s="330"/>
      <c r="ADM7" s="330"/>
      <c r="ADN7" s="330"/>
      <c r="ADO7" s="330"/>
      <c r="ADP7" s="330"/>
      <c r="ADQ7" s="330"/>
      <c r="ADR7" s="330"/>
      <c r="ADS7" s="330"/>
      <c r="ADT7" s="330"/>
      <c r="ADU7" s="330"/>
      <c r="ADV7" s="330"/>
      <c r="ADW7" s="330"/>
      <c r="ADX7" s="330"/>
      <c r="ADY7" s="330"/>
      <c r="ADZ7" s="330"/>
      <c r="AEA7" s="330"/>
      <c r="AEB7" s="330"/>
      <c r="AEC7" s="330"/>
      <c r="AED7" s="330"/>
      <c r="AEE7" s="330"/>
      <c r="AEF7" s="330"/>
      <c r="AEG7" s="330"/>
      <c r="AEH7" s="330"/>
      <c r="AEI7" s="330"/>
      <c r="AEJ7" s="330"/>
      <c r="AEK7" s="330"/>
      <c r="AEL7" s="330"/>
      <c r="AEM7" s="330"/>
      <c r="AEN7" s="330"/>
      <c r="AEO7" s="330"/>
      <c r="AEP7" s="330"/>
      <c r="AEQ7" s="330"/>
      <c r="AER7" s="330"/>
      <c r="AES7" s="330"/>
      <c r="AET7" s="330"/>
      <c r="AEU7" s="330"/>
      <c r="AEV7" s="330"/>
      <c r="AEW7" s="330"/>
      <c r="AEX7" s="330"/>
      <c r="AEY7" s="330"/>
      <c r="AEZ7" s="330"/>
      <c r="AFA7" s="330"/>
      <c r="AFB7" s="330"/>
      <c r="AFC7" s="330"/>
      <c r="AFD7" s="330"/>
      <c r="AFE7" s="330"/>
      <c r="AFF7" s="330"/>
      <c r="AFG7" s="330"/>
      <c r="AFH7" s="330"/>
      <c r="AFI7" s="330"/>
      <c r="AFJ7" s="330"/>
      <c r="AFK7" s="330"/>
      <c r="AFL7" s="330"/>
      <c r="AFM7" s="330"/>
      <c r="AFN7" s="330"/>
      <c r="AFO7" s="330"/>
      <c r="AFP7" s="330"/>
      <c r="AFQ7" s="330"/>
      <c r="AFR7" s="330"/>
      <c r="AFS7" s="330"/>
      <c r="AFT7" s="330"/>
      <c r="AFU7" s="330"/>
      <c r="AFV7" s="330"/>
      <c r="AFW7" s="330"/>
      <c r="AFX7" s="330"/>
      <c r="AFY7" s="330"/>
      <c r="AFZ7" s="330"/>
      <c r="AGA7" s="330"/>
      <c r="AGB7" s="330"/>
      <c r="AGC7" s="330"/>
      <c r="AGD7" s="330"/>
      <c r="AGE7" s="330"/>
      <c r="AGF7" s="330"/>
      <c r="AGG7" s="330"/>
      <c r="AGH7" s="330"/>
      <c r="AGI7" s="330"/>
      <c r="AGJ7" s="330"/>
      <c r="AGK7" s="330"/>
      <c r="AGL7" s="330"/>
      <c r="AGM7" s="330"/>
      <c r="AGN7" s="330"/>
      <c r="AGO7" s="330"/>
      <c r="AGP7" s="330"/>
      <c r="AGQ7" s="330"/>
      <c r="AGR7" s="330"/>
      <c r="AGS7" s="330"/>
      <c r="AGT7" s="330"/>
      <c r="AGU7" s="330"/>
      <c r="AGV7" s="330"/>
      <c r="AGW7" s="330"/>
      <c r="AGX7" s="330"/>
      <c r="AGY7" s="330"/>
      <c r="AGZ7" s="330"/>
      <c r="AHA7" s="330"/>
      <c r="AHB7" s="330"/>
      <c r="AHC7" s="330"/>
      <c r="AHD7" s="330"/>
      <c r="AHE7" s="330"/>
      <c r="AHF7" s="330"/>
      <c r="AHG7" s="330"/>
      <c r="AHH7" s="330"/>
      <c r="AHI7" s="330"/>
      <c r="AHJ7" s="330"/>
      <c r="AHK7" s="330"/>
      <c r="AHL7" s="330"/>
      <c r="AHM7" s="330"/>
      <c r="AHN7" s="330"/>
      <c r="AHO7" s="330"/>
      <c r="AHP7" s="330"/>
      <c r="AHQ7" s="330"/>
      <c r="AHR7" s="330"/>
      <c r="AHS7" s="330"/>
      <c r="AHT7" s="330"/>
      <c r="AHU7" s="330"/>
      <c r="AHV7" s="330"/>
      <c r="AHW7" s="330"/>
      <c r="AHX7" s="330"/>
      <c r="AHY7" s="330"/>
      <c r="AHZ7" s="330"/>
      <c r="AIA7" s="330"/>
      <c r="AIB7" s="330"/>
      <c r="AIC7" s="330"/>
      <c r="AID7" s="330"/>
      <c r="AIE7" s="330"/>
      <c r="AIF7" s="330"/>
      <c r="AIG7" s="330"/>
      <c r="AIH7" s="330"/>
      <c r="AII7" s="330"/>
      <c r="AIJ7" s="330"/>
      <c r="AIK7" s="330"/>
      <c r="AIL7" s="330"/>
      <c r="AIM7" s="330"/>
      <c r="AIN7" s="330"/>
      <c r="AIO7" s="330"/>
      <c r="AIP7" s="330"/>
      <c r="AIQ7" s="330"/>
      <c r="AIR7" s="330"/>
      <c r="AIS7" s="330"/>
      <c r="AIT7" s="330"/>
      <c r="AIU7" s="330"/>
      <c r="AIV7" s="330"/>
      <c r="AIW7" s="330"/>
      <c r="AIX7" s="330"/>
      <c r="AIY7" s="330"/>
      <c r="AIZ7" s="330"/>
      <c r="AJA7" s="330"/>
      <c r="AJB7" s="330"/>
      <c r="AJC7" s="330"/>
      <c r="AJD7" s="330"/>
      <c r="AJE7" s="330"/>
      <c r="AJF7" s="330"/>
      <c r="AJG7" s="330"/>
      <c r="AJH7" s="330"/>
      <c r="AJI7" s="330"/>
      <c r="AJJ7" s="330"/>
      <c r="AJK7" s="330"/>
      <c r="AJL7" s="330"/>
      <c r="AJM7" s="330"/>
      <c r="AJN7" s="330"/>
      <c r="AJO7" s="330"/>
      <c r="AJP7" s="330"/>
      <c r="AJQ7" s="330"/>
      <c r="AJR7" s="330"/>
      <c r="AJS7" s="330"/>
      <c r="AJT7" s="330"/>
      <c r="AJU7" s="330"/>
      <c r="AJV7" s="330"/>
      <c r="AJW7" s="330"/>
      <c r="AJX7" s="330"/>
      <c r="AJY7" s="330"/>
      <c r="AJZ7" s="330"/>
      <c r="AKA7" s="330"/>
      <c r="AKB7" s="330"/>
      <c r="AKC7" s="330"/>
      <c r="AKD7" s="330"/>
      <c r="AKE7" s="330"/>
      <c r="AKF7" s="330"/>
      <c r="AKG7" s="330"/>
      <c r="AKH7" s="330"/>
      <c r="AKI7" s="330"/>
      <c r="AKJ7" s="330"/>
      <c r="AKK7" s="330"/>
      <c r="AKL7" s="330"/>
      <c r="AKM7" s="330"/>
      <c r="AKN7" s="330"/>
      <c r="AKO7" s="330"/>
      <c r="AKP7" s="330"/>
      <c r="AKQ7" s="330"/>
      <c r="AKR7" s="330"/>
      <c r="AKS7" s="330"/>
      <c r="AKT7" s="330"/>
      <c r="AKU7" s="330"/>
      <c r="AKV7" s="330"/>
      <c r="AKW7" s="330"/>
      <c r="AKX7" s="330"/>
      <c r="AKY7" s="330"/>
      <c r="AKZ7" s="330"/>
      <c r="ALA7" s="330"/>
      <c r="ALB7" s="330"/>
      <c r="ALC7" s="330"/>
      <c r="ALD7" s="330"/>
      <c r="ALE7" s="330"/>
      <c r="ALF7" s="330"/>
      <c r="ALG7" s="330"/>
      <c r="ALH7" s="330"/>
      <c r="ALI7" s="330"/>
      <c r="ALJ7" s="330"/>
      <c r="ALK7" s="330"/>
      <c r="ALL7" s="330"/>
      <c r="ALM7" s="330"/>
      <c r="ALN7" s="330"/>
      <c r="ALO7" s="330"/>
      <c r="ALP7" s="330"/>
      <c r="ALQ7" s="330"/>
      <c r="ALR7" s="330"/>
      <c r="ALS7" s="330"/>
      <c r="ALT7" s="330"/>
      <c r="ALU7" s="330"/>
      <c r="ALV7" s="330"/>
      <c r="ALW7" s="330"/>
      <c r="ALX7" s="330"/>
      <c r="ALY7" s="330"/>
      <c r="ALZ7" s="330"/>
      <c r="AMA7" s="330"/>
      <c r="AMB7" s="330"/>
      <c r="AMC7" s="330"/>
      <c r="AMD7" s="330"/>
      <c r="AME7" s="330"/>
      <c r="AMF7" s="330"/>
      <c r="AMG7" s="330"/>
      <c r="AMH7" s="330"/>
      <c r="AMI7" s="330"/>
      <c r="AMJ7" s="330"/>
      <c r="AMK7" s="330"/>
      <c r="AML7" s="330"/>
      <c r="AMM7" s="330"/>
      <c r="AMN7" s="330"/>
      <c r="AMO7" s="330"/>
      <c r="AMP7" s="330"/>
      <c r="AMQ7" s="330"/>
      <c r="AMR7" s="330"/>
      <c r="AMS7" s="330"/>
      <c r="AMT7" s="330"/>
      <c r="AMU7" s="330"/>
      <c r="AMV7" s="330"/>
      <c r="AMW7" s="330"/>
      <c r="AMX7" s="330"/>
      <c r="AMY7" s="330"/>
      <c r="AMZ7" s="330"/>
      <c r="ANA7" s="330"/>
      <c r="ANB7" s="330"/>
      <c r="ANC7" s="330"/>
      <c r="AND7" s="330"/>
      <c r="ANE7" s="330"/>
      <c r="ANF7" s="330"/>
      <c r="ANG7" s="330"/>
      <c r="ANH7" s="330"/>
      <c r="ANI7" s="330"/>
      <c r="ANJ7" s="330"/>
      <c r="ANK7" s="330"/>
      <c r="ANL7" s="330"/>
      <c r="ANM7" s="330"/>
      <c r="ANN7" s="330"/>
      <c r="ANO7" s="330"/>
      <c r="ANP7" s="330"/>
      <c r="ANQ7" s="330"/>
      <c r="ANR7" s="330"/>
      <c r="ANS7" s="330"/>
      <c r="ANT7" s="330"/>
      <c r="ANU7" s="330"/>
      <c r="ANV7" s="330"/>
      <c r="ANW7" s="330"/>
      <c r="ANX7" s="330"/>
      <c r="ANY7" s="330"/>
      <c r="ANZ7" s="330"/>
      <c r="AOA7" s="330"/>
      <c r="AOB7" s="330"/>
      <c r="AOC7" s="330"/>
      <c r="AOD7" s="330"/>
      <c r="AOE7" s="330"/>
      <c r="AOF7" s="330"/>
      <c r="AOG7" s="330"/>
      <c r="AOH7" s="330"/>
      <c r="AOI7" s="330"/>
      <c r="AOJ7" s="330"/>
      <c r="AOK7" s="330"/>
      <c r="AOL7" s="330"/>
      <c r="AOM7" s="330"/>
      <c r="AON7" s="330"/>
      <c r="AOO7" s="330"/>
      <c r="AOP7" s="330"/>
      <c r="AOQ7" s="330"/>
      <c r="AOR7" s="330"/>
      <c r="AOS7" s="330"/>
      <c r="AOT7" s="330"/>
      <c r="AOU7" s="330"/>
      <c r="AOV7" s="330"/>
      <c r="AOW7" s="330"/>
      <c r="AOX7" s="330"/>
      <c r="AOY7" s="330"/>
      <c r="AOZ7" s="330"/>
      <c r="APA7" s="330"/>
      <c r="APB7" s="330"/>
      <c r="APC7" s="330"/>
      <c r="APD7" s="330"/>
      <c r="APE7" s="330"/>
      <c r="APF7" s="330"/>
      <c r="APG7" s="330"/>
      <c r="APH7" s="330"/>
      <c r="API7" s="330"/>
      <c r="APJ7" s="330"/>
      <c r="APK7" s="330"/>
      <c r="APL7" s="330"/>
      <c r="APM7" s="330"/>
      <c r="APN7" s="330"/>
      <c r="APO7" s="330"/>
      <c r="APP7" s="330"/>
      <c r="APQ7" s="330"/>
      <c r="APR7" s="330"/>
      <c r="APS7" s="330"/>
      <c r="APT7" s="330"/>
      <c r="APU7" s="330"/>
      <c r="APV7" s="330"/>
      <c r="APW7" s="330"/>
      <c r="APX7" s="330"/>
      <c r="APY7" s="330"/>
      <c r="APZ7" s="330"/>
      <c r="AQA7" s="330"/>
      <c r="AQB7" s="330"/>
      <c r="AQC7" s="330"/>
      <c r="AQD7" s="330"/>
      <c r="AQE7" s="330"/>
      <c r="AQF7" s="330"/>
      <c r="AQG7" s="330"/>
      <c r="AQH7" s="330"/>
      <c r="AQI7" s="330"/>
      <c r="AQJ7" s="330"/>
      <c r="AQK7" s="330"/>
      <c r="AQL7" s="330"/>
      <c r="AQM7" s="330"/>
      <c r="AQN7" s="330"/>
      <c r="AQO7" s="330"/>
      <c r="AQP7" s="330"/>
      <c r="AQQ7" s="330"/>
      <c r="AQR7" s="330"/>
      <c r="AQS7" s="330"/>
      <c r="AQT7" s="330"/>
      <c r="AQU7" s="330"/>
      <c r="AQV7" s="330"/>
      <c r="AQW7" s="330"/>
      <c r="AQX7" s="330"/>
      <c r="AQY7" s="330"/>
      <c r="AQZ7" s="330"/>
      <c r="ARA7" s="330"/>
      <c r="ARB7" s="330"/>
      <c r="ARC7" s="330"/>
      <c r="ARD7" s="330"/>
      <c r="ARE7" s="330"/>
      <c r="ARF7" s="330"/>
      <c r="ARG7" s="330"/>
      <c r="ARH7" s="330"/>
      <c r="ARI7" s="330"/>
      <c r="ARJ7" s="330"/>
      <c r="ARK7" s="330"/>
      <c r="ARL7" s="330"/>
      <c r="ARM7" s="330"/>
      <c r="ARN7" s="330"/>
      <c r="ARO7" s="330"/>
      <c r="ARP7" s="330"/>
      <c r="ARQ7" s="330"/>
      <c r="ARR7" s="330"/>
      <c r="ARS7" s="330"/>
      <c r="ART7" s="330"/>
      <c r="ARU7" s="330"/>
      <c r="ARV7" s="330"/>
      <c r="ARW7" s="330"/>
      <c r="ARX7" s="330"/>
      <c r="ARY7" s="330"/>
      <c r="ARZ7" s="330"/>
      <c r="ASA7" s="330"/>
      <c r="ASB7" s="330"/>
      <c r="ASC7" s="330"/>
      <c r="ASD7" s="330"/>
      <c r="ASE7" s="330"/>
      <c r="ASF7" s="330"/>
      <c r="ASG7" s="330"/>
      <c r="ASH7" s="330"/>
      <c r="ASI7" s="330"/>
      <c r="ASJ7" s="330"/>
      <c r="ASK7" s="330"/>
      <c r="ASL7" s="330"/>
      <c r="ASM7" s="330"/>
      <c r="ASN7" s="330"/>
      <c r="ASO7" s="330"/>
      <c r="ASP7" s="330"/>
      <c r="ASQ7" s="330"/>
      <c r="ASR7" s="330"/>
      <c r="ASS7" s="330"/>
      <c r="AST7" s="330"/>
      <c r="ASU7" s="330"/>
      <c r="ASV7" s="330"/>
      <c r="ASW7" s="330"/>
      <c r="ASX7" s="330"/>
      <c r="ASY7" s="330"/>
      <c r="ASZ7" s="330"/>
      <c r="ATA7" s="330"/>
      <c r="ATB7" s="330"/>
      <c r="ATC7" s="330"/>
      <c r="ATD7" s="330"/>
      <c r="ATE7" s="330"/>
      <c r="ATF7" s="330"/>
      <c r="ATG7" s="330"/>
      <c r="ATH7" s="330"/>
      <c r="ATI7" s="330"/>
      <c r="ATJ7" s="330"/>
      <c r="ATK7" s="330"/>
      <c r="ATL7" s="330"/>
      <c r="ATM7" s="330"/>
      <c r="ATN7" s="330"/>
      <c r="ATO7" s="330"/>
      <c r="ATP7" s="330"/>
      <c r="ATQ7" s="330"/>
      <c r="ATR7" s="330"/>
      <c r="ATS7" s="330"/>
      <c r="ATT7" s="330"/>
      <c r="ATU7" s="330"/>
      <c r="ATV7" s="330"/>
      <c r="ATW7" s="330"/>
      <c r="ATX7" s="330"/>
      <c r="ATY7" s="330"/>
      <c r="ATZ7" s="330"/>
      <c r="AUA7" s="330"/>
      <c r="AUB7" s="330"/>
      <c r="AUC7" s="330"/>
      <c r="AUD7" s="330"/>
      <c r="AUE7" s="330"/>
      <c r="AUF7" s="330"/>
      <c r="AUG7" s="330"/>
      <c r="AUH7" s="330"/>
      <c r="AUI7" s="330"/>
      <c r="AUJ7" s="330"/>
      <c r="AUK7" s="330"/>
      <c r="AUL7" s="330"/>
      <c r="AUM7" s="330"/>
      <c r="AUN7" s="330"/>
      <c r="AUO7" s="330"/>
      <c r="AUP7" s="330"/>
      <c r="AUQ7" s="330"/>
      <c r="AUR7" s="330"/>
      <c r="AUS7" s="330"/>
      <c r="AUT7" s="330"/>
      <c r="AUU7" s="330"/>
      <c r="AUV7" s="330"/>
      <c r="AUW7" s="330"/>
      <c r="AUX7" s="330"/>
      <c r="AUY7" s="330"/>
      <c r="AUZ7" s="330"/>
      <c r="AVA7" s="330"/>
      <c r="AVB7" s="330"/>
      <c r="AVC7" s="330"/>
      <c r="AVD7" s="330"/>
      <c r="AVE7" s="330"/>
      <c r="AVF7" s="330"/>
      <c r="AVG7" s="330"/>
      <c r="AVH7" s="330"/>
      <c r="AVI7" s="330"/>
      <c r="AVJ7" s="330"/>
      <c r="AVK7" s="330"/>
      <c r="AVL7" s="330"/>
      <c r="AVM7" s="330"/>
      <c r="AVN7" s="330"/>
      <c r="AVO7" s="330"/>
      <c r="AVP7" s="330"/>
      <c r="AVQ7" s="330"/>
      <c r="AVR7" s="330"/>
      <c r="AVS7" s="330"/>
      <c r="AVT7" s="330"/>
      <c r="AVU7" s="330"/>
      <c r="AVV7" s="330"/>
      <c r="AVW7" s="330"/>
      <c r="AVX7" s="330"/>
      <c r="AVY7" s="330"/>
      <c r="AVZ7" s="330"/>
      <c r="AWA7" s="330"/>
      <c r="AWB7" s="330"/>
      <c r="AWC7" s="330"/>
      <c r="AWD7" s="330"/>
      <c r="AWE7" s="330"/>
      <c r="AWF7" s="330"/>
      <c r="AWG7" s="330"/>
      <c r="AWH7" s="330"/>
      <c r="AWI7" s="330"/>
      <c r="AWJ7" s="330"/>
      <c r="AWK7" s="330"/>
      <c r="AWL7" s="330"/>
      <c r="AWM7" s="330"/>
      <c r="AWN7" s="330"/>
      <c r="AWO7" s="330"/>
      <c r="AWP7" s="330"/>
      <c r="AWQ7" s="330"/>
      <c r="AWR7" s="330"/>
      <c r="AWS7" s="330"/>
      <c r="AWT7" s="330"/>
      <c r="AWU7" s="330"/>
      <c r="AWV7" s="330"/>
      <c r="AWW7" s="330"/>
      <c r="AWX7" s="330"/>
      <c r="AWY7" s="330"/>
      <c r="AWZ7" s="330"/>
      <c r="AXA7" s="330"/>
      <c r="AXB7" s="330"/>
      <c r="AXC7" s="330"/>
      <c r="AXD7" s="330"/>
      <c r="AXE7" s="330"/>
      <c r="AXF7" s="330"/>
      <c r="AXG7" s="330"/>
      <c r="AXH7" s="330"/>
      <c r="AXI7" s="330"/>
      <c r="AXJ7" s="330"/>
      <c r="AXK7" s="330"/>
      <c r="AXL7" s="330"/>
      <c r="AXM7" s="330"/>
      <c r="AXN7" s="330"/>
      <c r="AXO7" s="330"/>
      <c r="AXP7" s="330"/>
      <c r="AXQ7" s="330"/>
      <c r="AXR7" s="330"/>
      <c r="AXS7" s="330"/>
      <c r="AXT7" s="330"/>
      <c r="AXU7" s="330"/>
      <c r="AXV7" s="330"/>
      <c r="AXW7" s="330"/>
      <c r="AXX7" s="330"/>
      <c r="AXY7" s="330"/>
      <c r="AXZ7" s="330"/>
      <c r="AYA7" s="330"/>
      <c r="AYB7" s="330"/>
      <c r="AYC7" s="330"/>
      <c r="AYD7" s="330"/>
      <c r="AYE7" s="330"/>
      <c r="AYF7" s="330"/>
      <c r="AYG7" s="330"/>
      <c r="AYH7" s="330"/>
      <c r="AYI7" s="330"/>
      <c r="AYJ7" s="330"/>
      <c r="AYK7" s="330"/>
      <c r="AYL7" s="330"/>
      <c r="AYM7" s="330"/>
      <c r="AYN7" s="330"/>
      <c r="AYO7" s="330"/>
      <c r="AYP7" s="330"/>
      <c r="AYQ7" s="330"/>
      <c r="AYR7" s="330"/>
      <c r="AYS7" s="330"/>
      <c r="AYT7" s="330"/>
      <c r="AYU7" s="330"/>
      <c r="AYV7" s="330"/>
      <c r="AYW7" s="330"/>
      <c r="AYX7" s="330"/>
      <c r="AYY7" s="330"/>
      <c r="AYZ7" s="330"/>
      <c r="AZA7" s="330"/>
      <c r="AZB7" s="330"/>
      <c r="AZC7" s="330"/>
      <c r="AZD7" s="330"/>
      <c r="AZE7" s="330"/>
      <c r="AZF7" s="330"/>
      <c r="AZG7" s="330"/>
      <c r="AZH7" s="330"/>
      <c r="AZI7" s="330"/>
      <c r="AZJ7" s="330"/>
      <c r="AZK7" s="330"/>
      <c r="AZL7" s="330"/>
      <c r="AZM7" s="330"/>
      <c r="AZN7" s="330"/>
      <c r="AZO7" s="330"/>
      <c r="AZP7" s="330"/>
      <c r="AZQ7" s="330"/>
      <c r="AZR7" s="330"/>
      <c r="AZS7" s="330"/>
      <c r="AZT7" s="330"/>
      <c r="AZU7" s="330"/>
      <c r="AZV7" s="330"/>
      <c r="AZW7" s="330"/>
      <c r="AZX7" s="330"/>
      <c r="AZY7" s="330"/>
      <c r="AZZ7" s="330"/>
      <c r="BAA7" s="330"/>
      <c r="BAB7" s="330"/>
      <c r="BAC7" s="330"/>
      <c r="BAD7" s="330"/>
      <c r="BAE7" s="330"/>
      <c r="BAF7" s="330"/>
      <c r="BAG7" s="330"/>
      <c r="BAH7" s="330"/>
      <c r="BAI7" s="330"/>
      <c r="BAJ7" s="330"/>
      <c r="BAK7" s="330"/>
      <c r="BAL7" s="330"/>
      <c r="BAM7" s="330"/>
      <c r="BAN7" s="330"/>
      <c r="BAO7" s="330"/>
      <c r="BAP7" s="330"/>
      <c r="BAQ7" s="330"/>
      <c r="BAR7" s="330"/>
      <c r="BAS7" s="330"/>
      <c r="BAT7" s="330"/>
      <c r="BAU7" s="330"/>
      <c r="BAV7" s="330"/>
      <c r="BAW7" s="330"/>
      <c r="BAX7" s="330"/>
      <c r="BAY7" s="330"/>
      <c r="BAZ7" s="330"/>
      <c r="BBA7" s="330"/>
      <c r="BBB7" s="330"/>
      <c r="BBC7" s="330"/>
      <c r="BBD7" s="330"/>
      <c r="BBE7" s="330"/>
      <c r="BBF7" s="330"/>
      <c r="BBG7" s="330"/>
      <c r="BBH7" s="330"/>
      <c r="BBI7" s="330"/>
      <c r="BBJ7" s="330"/>
      <c r="BBK7" s="330"/>
      <c r="BBL7" s="330"/>
      <c r="BBM7" s="330"/>
      <c r="BBN7" s="330"/>
      <c r="BBO7" s="330"/>
      <c r="BBP7" s="330"/>
      <c r="BBQ7" s="330"/>
      <c r="BBR7" s="330"/>
      <c r="BBS7" s="330"/>
      <c r="BBT7" s="330"/>
      <c r="BBU7" s="330"/>
      <c r="BBV7" s="330"/>
      <c r="BBW7" s="330"/>
      <c r="BBX7" s="330"/>
      <c r="BBY7" s="330"/>
      <c r="BBZ7" s="330"/>
      <c r="BCA7" s="330"/>
      <c r="BCB7" s="330"/>
      <c r="BCC7" s="330"/>
      <c r="BCD7" s="330"/>
      <c r="BCE7" s="330"/>
      <c r="BCF7" s="330"/>
      <c r="BCG7" s="330"/>
      <c r="BCH7" s="330"/>
      <c r="BCI7" s="330"/>
      <c r="BCJ7" s="330"/>
      <c r="BCK7" s="330"/>
      <c r="BCL7" s="330"/>
      <c r="BCM7" s="330"/>
      <c r="BCN7" s="330"/>
      <c r="BCO7" s="330"/>
      <c r="BCP7" s="330"/>
      <c r="BCQ7" s="330"/>
      <c r="BCR7" s="330"/>
      <c r="BCS7" s="330"/>
      <c r="BCT7" s="330"/>
      <c r="BCU7" s="330"/>
      <c r="BCV7" s="330"/>
      <c r="BCW7" s="330"/>
      <c r="BCX7" s="330"/>
      <c r="BCY7" s="330"/>
      <c r="BCZ7" s="330"/>
      <c r="BDA7" s="330"/>
      <c r="BDB7" s="330"/>
      <c r="BDC7" s="330"/>
      <c r="BDD7" s="330"/>
      <c r="BDE7" s="330"/>
      <c r="BDF7" s="330"/>
      <c r="BDG7" s="330"/>
      <c r="BDH7" s="330"/>
      <c r="BDI7" s="330"/>
      <c r="BDJ7" s="330"/>
      <c r="BDK7" s="330"/>
      <c r="BDL7" s="330"/>
      <c r="BDM7" s="330"/>
      <c r="BDN7" s="330"/>
      <c r="BDO7" s="330"/>
      <c r="BDP7" s="330"/>
      <c r="BDQ7" s="330"/>
      <c r="BDR7" s="330"/>
      <c r="BDS7" s="330"/>
      <c r="BDT7" s="330"/>
      <c r="BDU7" s="330"/>
      <c r="BDV7" s="330"/>
      <c r="BDW7" s="330"/>
      <c r="BDX7" s="330"/>
      <c r="BDY7" s="330"/>
      <c r="BDZ7" s="330"/>
      <c r="BEA7" s="330"/>
      <c r="BEB7" s="330"/>
      <c r="BEC7" s="330"/>
      <c r="BED7" s="330"/>
      <c r="BEE7" s="330"/>
      <c r="BEF7" s="330"/>
      <c r="BEG7" s="330"/>
      <c r="BEH7" s="330"/>
      <c r="BEI7" s="330"/>
      <c r="BEJ7" s="330"/>
      <c r="BEK7" s="330"/>
      <c r="BEL7" s="330"/>
      <c r="BEM7" s="330"/>
      <c r="BEN7" s="330"/>
      <c r="BEO7" s="330"/>
      <c r="BEP7" s="330"/>
      <c r="BEQ7" s="330"/>
      <c r="BER7" s="330"/>
      <c r="BES7" s="330"/>
      <c r="BET7" s="330"/>
      <c r="BEU7" s="330"/>
      <c r="BEV7" s="330"/>
      <c r="BEW7" s="330"/>
      <c r="BEX7" s="330"/>
      <c r="BEY7" s="330"/>
      <c r="BEZ7" s="330"/>
      <c r="BFA7" s="330"/>
      <c r="BFB7" s="330"/>
      <c r="BFC7" s="330"/>
      <c r="BFD7" s="330"/>
      <c r="BFE7" s="330"/>
      <c r="BFF7" s="330"/>
      <c r="BFG7" s="330"/>
      <c r="BFH7" s="330"/>
      <c r="BFI7" s="330"/>
      <c r="BFJ7" s="330"/>
      <c r="BFK7" s="330"/>
      <c r="BFL7" s="330"/>
      <c r="BFM7" s="330"/>
      <c r="BFN7" s="330"/>
      <c r="BFO7" s="330"/>
      <c r="BFP7" s="330"/>
      <c r="BFQ7" s="330"/>
      <c r="BFR7" s="330"/>
      <c r="BFS7" s="330"/>
      <c r="BFT7" s="330"/>
      <c r="BFU7" s="330"/>
      <c r="BFV7" s="330"/>
      <c r="BFW7" s="330"/>
      <c r="BFX7" s="330"/>
      <c r="BFY7" s="330"/>
      <c r="BFZ7" s="330"/>
      <c r="BGA7" s="330"/>
      <c r="BGB7" s="330"/>
      <c r="BGC7" s="330"/>
      <c r="BGD7" s="330"/>
      <c r="BGE7" s="330"/>
      <c r="BGF7" s="330"/>
      <c r="BGG7" s="330"/>
      <c r="BGH7" s="330"/>
      <c r="BGI7" s="330"/>
      <c r="BGJ7" s="330"/>
      <c r="BGK7" s="330"/>
      <c r="BGL7" s="330"/>
      <c r="BGM7" s="330"/>
      <c r="BGN7" s="330"/>
      <c r="BGO7" s="330"/>
      <c r="BGP7" s="330"/>
      <c r="BGQ7" s="330"/>
      <c r="BGR7" s="330"/>
      <c r="BGS7" s="330"/>
      <c r="BGT7" s="330"/>
      <c r="BGU7" s="330"/>
      <c r="BGV7" s="330"/>
      <c r="BGW7" s="330"/>
      <c r="BGX7" s="330"/>
      <c r="BGY7" s="330"/>
      <c r="BGZ7" s="330"/>
      <c r="BHA7" s="330"/>
      <c r="BHB7" s="330"/>
      <c r="BHC7" s="330"/>
      <c r="BHD7" s="330"/>
      <c r="BHE7" s="330"/>
      <c r="BHF7" s="330"/>
      <c r="BHG7" s="330"/>
      <c r="BHH7" s="330"/>
      <c r="BHI7" s="330"/>
      <c r="BHJ7" s="330"/>
      <c r="BHK7" s="330"/>
      <c r="BHL7" s="330"/>
      <c r="BHM7" s="330"/>
      <c r="BHN7" s="330"/>
      <c r="BHO7" s="330"/>
      <c r="BHP7" s="330"/>
      <c r="BHQ7" s="330"/>
      <c r="BHR7" s="330"/>
      <c r="BHS7" s="330"/>
      <c r="BHT7" s="330"/>
      <c r="BHU7" s="330"/>
      <c r="BHV7" s="330"/>
      <c r="BHW7" s="330"/>
      <c r="BHX7" s="330"/>
      <c r="BHY7" s="330"/>
      <c r="BHZ7" s="330"/>
      <c r="BIA7" s="330"/>
      <c r="BIB7" s="330"/>
      <c r="BIC7" s="330"/>
      <c r="BID7" s="330"/>
      <c r="BIE7" s="330"/>
      <c r="BIF7" s="330"/>
      <c r="BIG7" s="330"/>
      <c r="BIH7" s="330"/>
      <c r="BII7" s="330"/>
      <c r="BIJ7" s="330"/>
      <c r="BIK7" s="330"/>
      <c r="BIL7" s="330"/>
      <c r="BIM7" s="330"/>
      <c r="BIN7" s="330"/>
      <c r="BIO7" s="330"/>
      <c r="BIP7" s="330"/>
      <c r="BIQ7" s="330"/>
      <c r="BIR7" s="330"/>
      <c r="BIS7" s="330"/>
      <c r="BIT7" s="330"/>
      <c r="BIU7" s="330"/>
      <c r="BIV7" s="330"/>
      <c r="BIW7" s="330"/>
      <c r="BIX7" s="330"/>
      <c r="BIY7" s="330"/>
      <c r="BIZ7" s="330"/>
      <c r="BJA7" s="330"/>
      <c r="BJB7" s="330"/>
      <c r="BJC7" s="330"/>
      <c r="BJD7" s="330"/>
      <c r="BJE7" s="330"/>
      <c r="BJF7" s="330"/>
      <c r="BJG7" s="330"/>
      <c r="BJH7" s="330"/>
      <c r="BJI7" s="330"/>
      <c r="BJJ7" s="330"/>
      <c r="BJK7" s="330"/>
      <c r="BJL7" s="330"/>
      <c r="BJM7" s="330"/>
      <c r="BJN7" s="330"/>
      <c r="BJO7" s="330"/>
      <c r="BJP7" s="330"/>
      <c r="BJQ7" s="330"/>
      <c r="BJR7" s="330"/>
      <c r="BJS7" s="330"/>
      <c r="BJT7" s="330"/>
      <c r="BJU7" s="330"/>
      <c r="BJV7" s="330"/>
      <c r="BJW7" s="330"/>
      <c r="BJX7" s="330"/>
      <c r="BJY7" s="330"/>
      <c r="BJZ7" s="330"/>
      <c r="BKA7" s="330"/>
      <c r="BKB7" s="330"/>
      <c r="BKC7" s="330"/>
      <c r="BKD7" s="330"/>
      <c r="BKE7" s="330"/>
      <c r="BKF7" s="330"/>
      <c r="BKG7" s="330"/>
      <c r="BKH7" s="330"/>
      <c r="BKI7" s="330"/>
      <c r="BKJ7" s="330"/>
      <c r="BKK7" s="330"/>
      <c r="BKL7" s="330"/>
      <c r="BKM7" s="330"/>
      <c r="BKN7" s="330"/>
      <c r="BKO7" s="330"/>
      <c r="BKP7" s="330"/>
      <c r="BKQ7" s="330"/>
      <c r="BKR7" s="330"/>
      <c r="BKS7" s="330"/>
      <c r="BKT7" s="330"/>
      <c r="BKU7" s="330"/>
      <c r="BKV7" s="330"/>
      <c r="BKW7" s="330"/>
      <c r="BKX7" s="330"/>
      <c r="BKY7" s="330"/>
      <c r="BKZ7" s="330"/>
      <c r="BLA7" s="330"/>
      <c r="BLB7" s="330"/>
      <c r="BLC7" s="330"/>
      <c r="BLD7" s="330"/>
      <c r="BLE7" s="330"/>
      <c r="BLF7" s="330"/>
      <c r="BLG7" s="330"/>
      <c r="BLH7" s="330"/>
      <c r="BLI7" s="330"/>
      <c r="BLJ7" s="330"/>
      <c r="BLK7" s="330"/>
      <c r="BLL7" s="330"/>
      <c r="BLM7" s="330"/>
      <c r="BLN7" s="330"/>
      <c r="BLO7" s="330"/>
      <c r="BLP7" s="330"/>
      <c r="BLQ7" s="330"/>
      <c r="BLR7" s="330"/>
      <c r="BLS7" s="330"/>
      <c r="BLT7" s="330"/>
      <c r="BLU7" s="330"/>
      <c r="BLV7" s="330"/>
      <c r="BLW7" s="330"/>
      <c r="BLX7" s="330"/>
      <c r="BLY7" s="330"/>
      <c r="BLZ7" s="330"/>
      <c r="BMA7" s="330"/>
      <c r="BMB7" s="330"/>
      <c r="BMC7" s="330"/>
      <c r="BMD7" s="330"/>
      <c r="BME7" s="330"/>
      <c r="BMF7" s="330"/>
      <c r="BMG7" s="330"/>
      <c r="BMH7" s="330"/>
      <c r="BMI7" s="330"/>
      <c r="BMJ7" s="330"/>
      <c r="BMK7" s="330"/>
      <c r="BML7" s="330"/>
      <c r="BMM7" s="330"/>
      <c r="BMN7" s="330"/>
      <c r="BMO7" s="330"/>
      <c r="BMP7" s="330"/>
      <c r="BMQ7" s="330"/>
      <c r="BMR7" s="330"/>
      <c r="BMS7" s="330"/>
      <c r="BMT7" s="330"/>
      <c r="BMU7" s="330"/>
      <c r="BMV7" s="330"/>
      <c r="BMW7" s="330"/>
      <c r="BMX7" s="330"/>
      <c r="BMY7" s="330"/>
      <c r="BMZ7" s="330"/>
      <c r="BNA7" s="330"/>
      <c r="BNB7" s="330"/>
      <c r="BNC7" s="330"/>
      <c r="BND7" s="330"/>
      <c r="BNE7" s="330"/>
      <c r="BNF7" s="330"/>
      <c r="BNG7" s="330"/>
      <c r="BNH7" s="330"/>
      <c r="BNI7" s="330"/>
      <c r="BNJ7" s="330"/>
      <c r="BNK7" s="330"/>
      <c r="BNL7" s="330"/>
      <c r="BNM7" s="330"/>
      <c r="BNN7" s="330"/>
      <c r="BNO7" s="330"/>
      <c r="BNP7" s="330"/>
      <c r="BNQ7" s="330"/>
      <c r="BNR7" s="330"/>
      <c r="BNS7" s="330"/>
      <c r="BNT7" s="330"/>
      <c r="BNU7" s="330"/>
      <c r="BNV7" s="330"/>
      <c r="BNW7" s="330"/>
      <c r="BNX7" s="330"/>
      <c r="BNY7" s="330"/>
      <c r="BNZ7" s="330"/>
      <c r="BOA7" s="330"/>
      <c r="BOB7" s="330"/>
      <c r="BOC7" s="330"/>
      <c r="BOD7" s="330"/>
      <c r="BOE7" s="330"/>
      <c r="BOF7" s="330"/>
      <c r="BOG7" s="330"/>
      <c r="BOH7" s="330"/>
      <c r="BOI7" s="330"/>
      <c r="BOJ7" s="330"/>
      <c r="BOK7" s="330"/>
      <c r="BOL7" s="330"/>
      <c r="BOM7" s="330"/>
      <c r="BON7" s="330"/>
      <c r="BOO7" s="330"/>
      <c r="BOP7" s="330"/>
      <c r="BOQ7" s="330"/>
      <c r="BOR7" s="330"/>
      <c r="BOS7" s="330"/>
      <c r="BOT7" s="330"/>
      <c r="BOU7" s="330"/>
      <c r="BOV7" s="330"/>
      <c r="BOW7" s="330"/>
      <c r="BOX7" s="330"/>
      <c r="BOY7" s="330"/>
      <c r="BOZ7" s="330"/>
      <c r="BPA7" s="330"/>
      <c r="BPB7" s="330"/>
      <c r="BPC7" s="330"/>
      <c r="BPD7" s="330"/>
      <c r="BPE7" s="330"/>
      <c r="BPF7" s="330"/>
      <c r="BPG7" s="330"/>
      <c r="BPH7" s="330"/>
      <c r="BPI7" s="330"/>
      <c r="BPJ7" s="330"/>
      <c r="BPK7" s="330"/>
      <c r="BPL7" s="330"/>
      <c r="BPM7" s="330"/>
      <c r="BPN7" s="330"/>
      <c r="BPO7" s="330"/>
      <c r="BPP7" s="330"/>
      <c r="BPQ7" s="330"/>
      <c r="BPR7" s="330"/>
      <c r="BPS7" s="330"/>
      <c r="BPT7" s="330"/>
      <c r="BPU7" s="330"/>
      <c r="BPV7" s="330"/>
      <c r="BPW7" s="330"/>
      <c r="BPX7" s="330"/>
      <c r="BPY7" s="330"/>
      <c r="BPZ7" s="330"/>
      <c r="BQA7" s="330"/>
      <c r="BQB7" s="330"/>
      <c r="BQC7" s="330"/>
      <c r="BQD7" s="330"/>
      <c r="BQE7" s="330"/>
      <c r="BQF7" s="330"/>
      <c r="BQG7" s="330"/>
      <c r="BQH7" s="330"/>
      <c r="BQI7" s="330"/>
      <c r="BQJ7" s="330"/>
      <c r="BQK7" s="330"/>
      <c r="BQL7" s="330"/>
      <c r="BQM7" s="330"/>
      <c r="BQN7" s="330"/>
      <c r="BQO7" s="330"/>
      <c r="BQP7" s="330"/>
      <c r="BQQ7" s="330"/>
      <c r="BQR7" s="330"/>
      <c r="BQS7" s="330"/>
      <c r="BQT7" s="330"/>
      <c r="BQU7" s="330"/>
      <c r="BQV7" s="330"/>
      <c r="BQW7" s="330"/>
      <c r="BQX7" s="330"/>
      <c r="BQY7" s="330"/>
      <c r="BQZ7" s="330"/>
      <c r="BRA7" s="330"/>
      <c r="BRB7" s="330"/>
      <c r="BRC7" s="330"/>
      <c r="BRD7" s="330"/>
      <c r="BRE7" s="330"/>
      <c r="BRF7" s="330"/>
      <c r="BRG7" s="330"/>
      <c r="BRH7" s="330"/>
      <c r="BRI7" s="330"/>
      <c r="BRJ7" s="330"/>
      <c r="BRK7" s="330"/>
      <c r="BRL7" s="330"/>
      <c r="BRM7" s="330"/>
      <c r="BRN7" s="330"/>
      <c r="BRO7" s="330"/>
      <c r="BRP7" s="330"/>
      <c r="BRQ7" s="330"/>
      <c r="BRR7" s="330"/>
      <c r="BRS7" s="330"/>
      <c r="BRT7" s="330"/>
      <c r="BRU7" s="330"/>
      <c r="BRV7" s="330"/>
      <c r="BRW7" s="330"/>
      <c r="BRX7" s="330"/>
      <c r="BRY7" s="330"/>
      <c r="BRZ7" s="330"/>
      <c r="BSA7" s="330"/>
      <c r="BSB7" s="330"/>
      <c r="BSC7" s="330"/>
      <c r="BSD7" s="330"/>
      <c r="BSE7" s="330"/>
      <c r="BSF7" s="330"/>
      <c r="BSG7" s="330"/>
      <c r="BSH7" s="330"/>
      <c r="BSI7" s="330"/>
      <c r="BSJ7" s="330"/>
      <c r="BSK7" s="330"/>
      <c r="BSL7" s="330"/>
      <c r="BSM7" s="330"/>
      <c r="BSN7" s="330"/>
      <c r="BSO7" s="330"/>
      <c r="BSP7" s="330"/>
      <c r="BSQ7" s="330"/>
      <c r="BSR7" s="330"/>
      <c r="BSS7" s="330"/>
      <c r="BST7" s="330"/>
      <c r="BSU7" s="330"/>
      <c r="BSV7" s="330"/>
      <c r="BSW7" s="330"/>
      <c r="BSX7" s="330"/>
      <c r="BSY7" s="330"/>
      <c r="BSZ7" s="330"/>
      <c r="BTA7" s="330"/>
      <c r="BTB7" s="330"/>
      <c r="BTC7" s="330"/>
      <c r="BTD7" s="330"/>
      <c r="BTE7" s="330"/>
      <c r="BTF7" s="330"/>
      <c r="BTG7" s="330"/>
      <c r="BTH7" s="330"/>
      <c r="BTI7" s="330"/>
      <c r="BTJ7" s="330"/>
      <c r="BTK7" s="330"/>
      <c r="BTL7" s="330"/>
      <c r="BTM7" s="330"/>
      <c r="BTN7" s="330"/>
      <c r="BTO7" s="330"/>
      <c r="BTP7" s="330"/>
      <c r="BTQ7" s="330"/>
      <c r="BTR7" s="330"/>
      <c r="BTS7" s="330"/>
      <c r="BTT7" s="330"/>
      <c r="BTU7" s="330"/>
      <c r="BTV7" s="330"/>
      <c r="BTW7" s="330"/>
      <c r="BTX7" s="330"/>
      <c r="BTY7" s="330"/>
      <c r="BTZ7" s="330"/>
      <c r="BUA7" s="330"/>
      <c r="BUB7" s="330"/>
      <c r="BUC7" s="330"/>
      <c r="BUD7" s="330"/>
      <c r="BUE7" s="330"/>
      <c r="BUF7" s="330"/>
      <c r="BUG7" s="330"/>
      <c r="BUH7" s="330"/>
      <c r="BUI7" s="330"/>
      <c r="BUJ7" s="330"/>
      <c r="BUK7" s="330"/>
      <c r="BUL7" s="330"/>
      <c r="BUM7" s="330"/>
      <c r="BUN7" s="330"/>
      <c r="BUO7" s="330"/>
      <c r="BUP7" s="330"/>
      <c r="BUQ7" s="330"/>
      <c r="BUR7" s="330"/>
      <c r="BUS7" s="330"/>
      <c r="BUT7" s="330"/>
      <c r="BUU7" s="330"/>
      <c r="BUV7" s="330"/>
      <c r="BUW7" s="330"/>
      <c r="BUX7" s="330"/>
      <c r="BUY7" s="330"/>
      <c r="BUZ7" s="330"/>
      <c r="BVA7" s="330"/>
      <c r="BVB7" s="330"/>
      <c r="BVC7" s="330"/>
      <c r="BVD7" s="330"/>
      <c r="BVE7" s="330"/>
      <c r="BVF7" s="330"/>
      <c r="BVG7" s="330"/>
      <c r="BVH7" s="330"/>
      <c r="BVI7" s="330"/>
      <c r="BVJ7" s="330"/>
      <c r="BVK7" s="330"/>
      <c r="BVL7" s="330"/>
      <c r="BVM7" s="330"/>
      <c r="BVN7" s="330"/>
      <c r="BVO7" s="330"/>
      <c r="BVP7" s="330"/>
      <c r="BVQ7" s="330"/>
      <c r="BVR7" s="330"/>
      <c r="BVS7" s="330"/>
      <c r="BVT7" s="330"/>
      <c r="BVU7" s="330"/>
      <c r="BVV7" s="330"/>
      <c r="BVW7" s="330"/>
      <c r="BVX7" s="330"/>
      <c r="BVY7" s="330"/>
      <c r="BVZ7" s="330"/>
      <c r="BWA7" s="330"/>
      <c r="BWB7" s="330"/>
      <c r="BWC7" s="330"/>
      <c r="BWD7" s="330"/>
      <c r="BWE7" s="330"/>
      <c r="BWF7" s="330"/>
      <c r="BWG7" s="330"/>
      <c r="BWH7" s="330"/>
      <c r="BWI7" s="330"/>
      <c r="BWJ7" s="330"/>
      <c r="BWK7" s="330"/>
      <c r="BWL7" s="330"/>
      <c r="BWM7" s="330"/>
      <c r="BWN7" s="330"/>
      <c r="BWO7" s="330"/>
      <c r="BWP7" s="330"/>
      <c r="BWQ7" s="330"/>
      <c r="BWR7" s="330"/>
      <c r="BWS7" s="330"/>
      <c r="BWT7" s="330"/>
      <c r="BWU7" s="330"/>
      <c r="BWV7" s="330"/>
      <c r="BWW7" s="330"/>
      <c r="BWX7" s="330"/>
      <c r="BWY7" s="330"/>
      <c r="BWZ7" s="330"/>
      <c r="BXA7" s="330"/>
      <c r="BXB7" s="330"/>
      <c r="BXC7" s="330"/>
      <c r="BXD7" s="330"/>
      <c r="BXE7" s="330"/>
      <c r="BXF7" s="330"/>
      <c r="BXG7" s="330"/>
      <c r="BXH7" s="330"/>
      <c r="BXI7" s="330"/>
      <c r="BXJ7" s="330"/>
      <c r="BXK7" s="330"/>
      <c r="BXL7" s="330"/>
      <c r="BXM7" s="330"/>
      <c r="BXN7" s="330"/>
      <c r="BXO7" s="330"/>
      <c r="BXP7" s="330"/>
      <c r="BXQ7" s="330"/>
      <c r="BXR7" s="330"/>
      <c r="BXS7" s="330"/>
      <c r="BXT7" s="330"/>
      <c r="BXU7" s="330"/>
      <c r="BXV7" s="330"/>
      <c r="BXW7" s="330"/>
      <c r="BXX7" s="330"/>
      <c r="BXY7" s="330"/>
      <c r="BXZ7" s="330"/>
      <c r="BYA7" s="330"/>
      <c r="BYB7" s="330"/>
      <c r="BYC7" s="330"/>
      <c r="BYD7" s="330"/>
      <c r="BYE7" s="330"/>
      <c r="BYF7" s="330"/>
      <c r="BYG7" s="330"/>
      <c r="BYH7" s="330"/>
      <c r="BYI7" s="330"/>
      <c r="BYJ7" s="330"/>
      <c r="BYK7" s="330"/>
      <c r="BYL7" s="330"/>
      <c r="BYM7" s="330"/>
      <c r="BYN7" s="330"/>
      <c r="BYO7" s="330"/>
      <c r="BYP7" s="330"/>
      <c r="BYQ7" s="330"/>
      <c r="BYR7" s="330"/>
      <c r="BYS7" s="330"/>
      <c r="BYT7" s="330"/>
      <c r="BYU7" s="330"/>
      <c r="BYV7" s="330"/>
      <c r="BYW7" s="330"/>
      <c r="BYX7" s="330"/>
      <c r="BYY7" s="330"/>
      <c r="BYZ7" s="330"/>
      <c r="BZA7" s="330"/>
      <c r="BZB7" s="330"/>
      <c r="BZC7" s="330"/>
      <c r="BZD7" s="330"/>
      <c r="BZE7" s="330"/>
      <c r="BZF7" s="330"/>
      <c r="BZG7" s="330"/>
      <c r="BZH7" s="330"/>
      <c r="BZI7" s="330"/>
      <c r="BZJ7" s="330"/>
      <c r="BZK7" s="330"/>
      <c r="BZL7" s="330"/>
      <c r="BZM7" s="330"/>
      <c r="BZN7" s="330"/>
      <c r="BZO7" s="330"/>
      <c r="BZP7" s="330"/>
      <c r="BZQ7" s="330"/>
      <c r="BZR7" s="330"/>
      <c r="BZS7" s="330"/>
      <c r="BZT7" s="330"/>
      <c r="BZU7" s="330"/>
      <c r="BZV7" s="330"/>
      <c r="BZW7" s="330"/>
      <c r="BZX7" s="330"/>
      <c r="BZY7" s="330"/>
      <c r="BZZ7" s="330"/>
      <c r="CAA7" s="330"/>
      <c r="CAB7" s="330"/>
      <c r="CAC7" s="330"/>
      <c r="CAD7" s="330"/>
      <c r="CAE7" s="330"/>
      <c r="CAF7" s="330"/>
      <c r="CAG7" s="330"/>
      <c r="CAH7" s="330"/>
      <c r="CAI7" s="330"/>
      <c r="CAJ7" s="330"/>
      <c r="CAK7" s="330"/>
      <c r="CAL7" s="330"/>
      <c r="CAM7" s="330"/>
      <c r="CAN7" s="330"/>
      <c r="CAO7" s="330"/>
      <c r="CAP7" s="330"/>
      <c r="CAQ7" s="330"/>
      <c r="CAR7" s="330"/>
      <c r="CAS7" s="330"/>
      <c r="CAT7" s="330"/>
      <c r="CAU7" s="330"/>
      <c r="CAV7" s="330"/>
      <c r="CAW7" s="330"/>
      <c r="CAX7" s="330"/>
      <c r="CAY7" s="330"/>
      <c r="CAZ7" s="330"/>
      <c r="CBA7" s="330"/>
      <c r="CBB7" s="330"/>
      <c r="CBC7" s="330"/>
      <c r="CBD7" s="330"/>
      <c r="CBE7" s="330"/>
      <c r="CBF7" s="330"/>
      <c r="CBG7" s="330"/>
      <c r="CBH7" s="330"/>
      <c r="CBI7" s="330"/>
      <c r="CBJ7" s="330"/>
      <c r="CBK7" s="330"/>
      <c r="CBL7" s="330"/>
      <c r="CBM7" s="330"/>
      <c r="CBN7" s="330"/>
      <c r="CBO7" s="330"/>
      <c r="CBP7" s="330"/>
      <c r="CBQ7" s="330"/>
      <c r="CBR7" s="330"/>
      <c r="CBS7" s="330"/>
      <c r="CBT7" s="330"/>
      <c r="CBU7" s="330"/>
      <c r="CBV7" s="330"/>
      <c r="CBW7" s="330"/>
      <c r="CBX7" s="330"/>
      <c r="CBY7" s="330"/>
      <c r="CBZ7" s="330"/>
      <c r="CCA7" s="330"/>
      <c r="CCB7" s="330"/>
      <c r="CCC7" s="330"/>
      <c r="CCD7" s="330"/>
      <c r="CCE7" s="330"/>
      <c r="CCF7" s="330"/>
      <c r="CCG7" s="330"/>
      <c r="CCH7" s="330"/>
      <c r="CCI7" s="330"/>
      <c r="CCJ7" s="330"/>
      <c r="CCK7" s="330"/>
      <c r="CCL7" s="330"/>
      <c r="CCM7" s="330"/>
      <c r="CCN7" s="330"/>
      <c r="CCO7" s="330"/>
      <c r="CCP7" s="330"/>
      <c r="CCQ7" s="330"/>
      <c r="CCR7" s="330"/>
      <c r="CCS7" s="330"/>
      <c r="CCT7" s="330"/>
      <c r="CCU7" s="330"/>
      <c r="CCV7" s="330"/>
      <c r="CCW7" s="330"/>
      <c r="CCX7" s="330"/>
      <c r="CCY7" s="330"/>
      <c r="CCZ7" s="330"/>
      <c r="CDA7" s="330"/>
      <c r="CDB7" s="330"/>
      <c r="CDC7" s="330"/>
      <c r="CDD7" s="330"/>
      <c r="CDE7" s="330"/>
      <c r="CDF7" s="330"/>
      <c r="CDG7" s="330"/>
      <c r="CDH7" s="330"/>
      <c r="CDI7" s="330"/>
      <c r="CDJ7" s="330"/>
      <c r="CDK7" s="330"/>
      <c r="CDL7" s="330"/>
      <c r="CDM7" s="330"/>
      <c r="CDN7" s="330"/>
      <c r="CDO7" s="330"/>
      <c r="CDP7" s="330"/>
      <c r="CDQ7" s="330"/>
      <c r="CDR7" s="330"/>
      <c r="CDS7" s="330"/>
      <c r="CDT7" s="330"/>
      <c r="CDU7" s="330"/>
      <c r="CDV7" s="330"/>
      <c r="CDW7" s="330"/>
      <c r="CDX7" s="330"/>
      <c r="CDY7" s="330"/>
      <c r="CDZ7" s="330"/>
      <c r="CEA7" s="330"/>
      <c r="CEB7" s="330"/>
      <c r="CEC7" s="330"/>
      <c r="CED7" s="330"/>
      <c r="CEE7" s="330"/>
      <c r="CEF7" s="330"/>
      <c r="CEG7" s="330"/>
      <c r="CEH7" s="330"/>
      <c r="CEI7" s="330"/>
      <c r="CEJ7" s="330"/>
      <c r="CEK7" s="330"/>
      <c r="CEL7" s="330"/>
      <c r="CEM7" s="330"/>
      <c r="CEN7" s="330"/>
      <c r="CEO7" s="330"/>
      <c r="CEP7" s="330"/>
      <c r="CEQ7" s="330"/>
      <c r="CER7" s="330"/>
      <c r="CES7" s="330"/>
      <c r="CET7" s="330"/>
      <c r="CEU7" s="330"/>
      <c r="CEV7" s="330"/>
      <c r="CEW7" s="330"/>
      <c r="CEX7" s="330"/>
      <c r="CEY7" s="330"/>
      <c r="CEZ7" s="330"/>
      <c r="CFA7" s="330"/>
      <c r="CFB7" s="330"/>
      <c r="CFC7" s="330"/>
      <c r="CFD7" s="330"/>
      <c r="CFE7" s="330"/>
      <c r="CFF7" s="330"/>
      <c r="CFG7" s="330"/>
      <c r="CFH7" s="330"/>
      <c r="CFI7" s="330"/>
      <c r="CFJ7" s="330"/>
      <c r="CFK7" s="330"/>
      <c r="CFL7" s="330"/>
      <c r="CFM7" s="330"/>
      <c r="CFN7" s="330"/>
      <c r="CFO7" s="330"/>
      <c r="CFP7" s="330"/>
      <c r="CFQ7" s="330"/>
      <c r="CFR7" s="330"/>
      <c r="CFS7" s="330"/>
      <c r="CFT7" s="330"/>
      <c r="CFU7" s="330"/>
      <c r="CFV7" s="330"/>
      <c r="CFW7" s="330"/>
      <c r="CFX7" s="330"/>
      <c r="CFY7" s="330"/>
      <c r="CFZ7" s="330"/>
      <c r="CGA7" s="330"/>
      <c r="CGB7" s="330"/>
      <c r="CGC7" s="330"/>
      <c r="CGD7" s="330"/>
      <c r="CGE7" s="330"/>
      <c r="CGF7" s="330"/>
      <c r="CGG7" s="330"/>
      <c r="CGH7" s="330"/>
      <c r="CGI7" s="330"/>
      <c r="CGJ7" s="330"/>
      <c r="CGK7" s="330"/>
      <c r="CGL7" s="330"/>
      <c r="CGM7" s="330"/>
      <c r="CGN7" s="330"/>
      <c r="CGO7" s="330"/>
      <c r="CGP7" s="330"/>
      <c r="CGQ7" s="330"/>
      <c r="CGR7" s="330"/>
      <c r="CGS7" s="330"/>
      <c r="CGT7" s="330"/>
      <c r="CGU7" s="330"/>
      <c r="CGV7" s="330"/>
      <c r="CGW7" s="330"/>
      <c r="CGX7" s="330"/>
      <c r="CGY7" s="330"/>
      <c r="CGZ7" s="330"/>
      <c r="CHA7" s="330"/>
      <c r="CHB7" s="330"/>
      <c r="CHC7" s="330"/>
      <c r="CHD7" s="330"/>
      <c r="CHE7" s="330"/>
      <c r="CHF7" s="330"/>
      <c r="CHG7" s="330"/>
      <c r="CHH7" s="330"/>
      <c r="CHI7" s="330"/>
      <c r="CHJ7" s="330"/>
      <c r="CHK7" s="330"/>
      <c r="CHL7" s="330"/>
      <c r="CHM7" s="330"/>
      <c r="CHN7" s="330"/>
      <c r="CHO7" s="330"/>
      <c r="CHP7" s="330"/>
      <c r="CHQ7" s="330"/>
      <c r="CHR7" s="330"/>
      <c r="CHS7" s="330"/>
      <c r="CHT7" s="330"/>
      <c r="CHU7" s="330"/>
      <c r="CHV7" s="330"/>
      <c r="CHW7" s="330"/>
      <c r="CHX7" s="330"/>
      <c r="CHY7" s="330"/>
      <c r="CHZ7" s="330"/>
      <c r="CIA7" s="330"/>
      <c r="CIB7" s="330"/>
      <c r="CIC7" s="330"/>
      <c r="CID7" s="330"/>
      <c r="CIE7" s="330"/>
      <c r="CIF7" s="330"/>
      <c r="CIG7" s="330"/>
      <c r="CIH7" s="330"/>
      <c r="CII7" s="330"/>
      <c r="CIJ7" s="330"/>
      <c r="CIK7" s="330"/>
      <c r="CIL7" s="330"/>
      <c r="CIM7" s="330"/>
      <c r="CIN7" s="330"/>
      <c r="CIO7" s="330"/>
      <c r="CIP7" s="330"/>
      <c r="CIQ7" s="330"/>
      <c r="CIR7" s="330"/>
      <c r="CIS7" s="330"/>
      <c r="CIT7" s="330"/>
      <c r="CIU7" s="330"/>
      <c r="CIV7" s="330"/>
      <c r="CIW7" s="330"/>
      <c r="CIX7" s="330"/>
      <c r="CIY7" s="330"/>
      <c r="CIZ7" s="330"/>
      <c r="CJA7" s="330"/>
      <c r="CJB7" s="330"/>
      <c r="CJC7" s="330"/>
      <c r="CJD7" s="330"/>
      <c r="CJE7" s="330"/>
      <c r="CJF7" s="330"/>
      <c r="CJG7" s="330"/>
      <c r="CJH7" s="330"/>
      <c r="CJI7" s="330"/>
      <c r="CJJ7" s="330"/>
      <c r="CJK7" s="330"/>
      <c r="CJL7" s="330"/>
      <c r="CJM7" s="330"/>
      <c r="CJN7" s="330"/>
      <c r="CJO7" s="330"/>
      <c r="CJP7" s="330"/>
      <c r="CJQ7" s="330"/>
      <c r="CJR7" s="330"/>
      <c r="CJS7" s="330"/>
      <c r="CJT7" s="330"/>
      <c r="CJU7" s="330"/>
      <c r="CJV7" s="330"/>
      <c r="CJW7" s="330"/>
      <c r="CJX7" s="330"/>
      <c r="CJY7" s="330"/>
      <c r="CJZ7" s="330"/>
      <c r="CKA7" s="330"/>
      <c r="CKB7" s="330"/>
      <c r="CKC7" s="330"/>
      <c r="CKD7" s="330"/>
      <c r="CKE7" s="330"/>
      <c r="CKF7" s="330"/>
      <c r="CKG7" s="330"/>
      <c r="CKH7" s="330"/>
      <c r="CKI7" s="330"/>
      <c r="CKJ7" s="330"/>
      <c r="CKK7" s="330"/>
      <c r="CKL7" s="330"/>
      <c r="CKM7" s="330"/>
      <c r="CKN7" s="330"/>
      <c r="CKO7" s="330"/>
      <c r="CKP7" s="330"/>
      <c r="CKQ7" s="330"/>
      <c r="CKR7" s="330"/>
      <c r="CKS7" s="330"/>
      <c r="CKT7" s="330"/>
      <c r="CKU7" s="330"/>
      <c r="CKV7" s="330"/>
      <c r="CKW7" s="330"/>
      <c r="CKX7" s="330"/>
      <c r="CKY7" s="330"/>
      <c r="CKZ7" s="330"/>
      <c r="CLA7" s="330"/>
      <c r="CLB7" s="330"/>
      <c r="CLC7" s="330"/>
      <c r="CLD7" s="330"/>
      <c r="CLE7" s="330"/>
      <c r="CLF7" s="330"/>
      <c r="CLG7" s="330"/>
      <c r="CLH7" s="330"/>
      <c r="CLI7" s="330"/>
      <c r="CLJ7" s="330"/>
      <c r="CLK7" s="330"/>
      <c r="CLL7" s="330"/>
      <c r="CLM7" s="330"/>
      <c r="CLN7" s="330"/>
      <c r="CLO7" s="330"/>
      <c r="CLP7" s="330"/>
      <c r="CLQ7" s="330"/>
      <c r="CLR7" s="330"/>
      <c r="CLS7" s="330"/>
      <c r="CLT7" s="330"/>
      <c r="CLU7" s="330"/>
      <c r="CLV7" s="330"/>
      <c r="CLW7" s="330"/>
      <c r="CLX7" s="330"/>
      <c r="CLY7" s="330"/>
      <c r="CLZ7" s="330"/>
      <c r="CMA7" s="330"/>
      <c r="CMB7" s="330"/>
      <c r="CMC7" s="330"/>
      <c r="CMD7" s="330"/>
      <c r="CME7" s="330"/>
      <c r="CMF7" s="330"/>
      <c r="CMG7" s="330"/>
      <c r="CMH7" s="330"/>
      <c r="CMI7" s="330"/>
      <c r="CMJ7" s="330"/>
      <c r="CMK7" s="330"/>
      <c r="CML7" s="330"/>
      <c r="CMM7" s="330"/>
      <c r="CMN7" s="330"/>
      <c r="CMO7" s="330"/>
      <c r="CMP7" s="330"/>
      <c r="CMQ7" s="330"/>
      <c r="CMR7" s="330"/>
      <c r="CMS7" s="330"/>
      <c r="CMT7" s="330"/>
      <c r="CMU7" s="330"/>
      <c r="CMV7" s="330"/>
      <c r="CMW7" s="330"/>
      <c r="CMX7" s="330"/>
      <c r="CMY7" s="330"/>
      <c r="CMZ7" s="330"/>
      <c r="CNA7" s="330"/>
      <c r="CNB7" s="330"/>
      <c r="CNC7" s="330"/>
      <c r="CND7" s="330"/>
      <c r="CNE7" s="330"/>
      <c r="CNF7" s="330"/>
      <c r="CNG7" s="330"/>
      <c r="CNH7" s="330"/>
      <c r="CNI7" s="330"/>
      <c r="CNJ7" s="330"/>
      <c r="CNK7" s="330"/>
      <c r="CNL7" s="330"/>
      <c r="CNM7" s="330"/>
      <c r="CNN7" s="330"/>
      <c r="CNO7" s="330"/>
      <c r="CNP7" s="330"/>
      <c r="CNQ7" s="330"/>
      <c r="CNR7" s="330"/>
      <c r="CNS7" s="330"/>
      <c r="CNT7" s="330"/>
      <c r="CNU7" s="330"/>
      <c r="CNV7" s="330"/>
      <c r="CNW7" s="330"/>
      <c r="CNX7" s="330"/>
      <c r="CNY7" s="330"/>
      <c r="CNZ7" s="330"/>
      <c r="COA7" s="330"/>
      <c r="COB7" s="330"/>
      <c r="COC7" s="330"/>
      <c r="COD7" s="330"/>
      <c r="COE7" s="330"/>
      <c r="COF7" s="330"/>
      <c r="COG7" s="330"/>
      <c r="COH7" s="330"/>
      <c r="COI7" s="330"/>
      <c r="COJ7" s="330"/>
      <c r="COK7" s="330"/>
      <c r="COL7" s="330"/>
      <c r="COM7" s="330"/>
      <c r="CON7" s="330"/>
      <c r="COO7" s="330"/>
      <c r="COP7" s="330"/>
      <c r="COQ7" s="330"/>
      <c r="COR7" s="330"/>
      <c r="COS7" s="330"/>
      <c r="COT7" s="330"/>
      <c r="COU7" s="330"/>
      <c r="COV7" s="330"/>
      <c r="COW7" s="330"/>
      <c r="COX7" s="330"/>
      <c r="COY7" s="330"/>
      <c r="COZ7" s="330"/>
      <c r="CPA7" s="330"/>
      <c r="CPB7" s="330"/>
      <c r="CPC7" s="330"/>
      <c r="CPD7" s="330"/>
      <c r="CPE7" s="330"/>
      <c r="CPF7" s="330"/>
      <c r="CPG7" s="330"/>
      <c r="CPH7" s="330"/>
      <c r="CPI7" s="330"/>
      <c r="CPJ7" s="330"/>
      <c r="CPK7" s="330"/>
      <c r="CPL7" s="330"/>
      <c r="CPM7" s="330"/>
      <c r="CPN7" s="330"/>
      <c r="CPO7" s="330"/>
      <c r="CPP7" s="330"/>
      <c r="CPQ7" s="330"/>
      <c r="CPR7" s="330"/>
      <c r="CPS7" s="330"/>
      <c r="CPT7" s="330"/>
      <c r="CPU7" s="330"/>
      <c r="CPV7" s="330"/>
      <c r="CPW7" s="330"/>
      <c r="CPX7" s="330"/>
      <c r="CPY7" s="330"/>
      <c r="CPZ7" s="330"/>
      <c r="CQA7" s="330"/>
      <c r="CQB7" s="330"/>
      <c r="CQC7" s="330"/>
      <c r="CQD7" s="330"/>
      <c r="CQE7" s="330"/>
      <c r="CQF7" s="330"/>
      <c r="CQG7" s="330"/>
      <c r="CQH7" s="330"/>
      <c r="CQI7" s="330"/>
      <c r="CQJ7" s="330"/>
      <c r="CQK7" s="330"/>
      <c r="CQL7" s="330"/>
      <c r="CQM7" s="330"/>
      <c r="CQN7" s="330"/>
      <c r="CQO7" s="330"/>
      <c r="CQP7" s="330"/>
      <c r="CQQ7" s="330"/>
      <c r="CQR7" s="330"/>
      <c r="CQS7" s="330"/>
      <c r="CQT7" s="330"/>
      <c r="CQU7" s="330"/>
      <c r="CQV7" s="330"/>
      <c r="CQW7" s="330"/>
      <c r="CQX7" s="330"/>
      <c r="CQY7" s="330"/>
      <c r="CQZ7" s="330"/>
      <c r="CRA7" s="330"/>
      <c r="CRB7" s="330"/>
      <c r="CRC7" s="330"/>
      <c r="CRD7" s="330"/>
      <c r="CRE7" s="330"/>
      <c r="CRF7" s="330"/>
      <c r="CRG7" s="330"/>
      <c r="CRH7" s="330"/>
      <c r="CRI7" s="330"/>
      <c r="CRJ7" s="330"/>
      <c r="CRK7" s="330"/>
      <c r="CRL7" s="330"/>
      <c r="CRM7" s="330"/>
      <c r="CRN7" s="330"/>
      <c r="CRO7" s="330"/>
      <c r="CRP7" s="330"/>
      <c r="CRQ7" s="330"/>
      <c r="CRR7" s="330"/>
      <c r="CRS7" s="330"/>
      <c r="CRT7" s="330"/>
      <c r="CRU7" s="330"/>
      <c r="CRV7" s="330"/>
      <c r="CRW7" s="330"/>
      <c r="CRX7" s="330"/>
      <c r="CRY7" s="330"/>
      <c r="CRZ7" s="330"/>
      <c r="CSA7" s="330"/>
      <c r="CSB7" s="330"/>
      <c r="CSC7" s="330"/>
      <c r="CSD7" s="330"/>
      <c r="CSE7" s="330"/>
      <c r="CSF7" s="330"/>
      <c r="CSG7" s="330"/>
      <c r="CSH7" s="330"/>
      <c r="CSI7" s="330"/>
      <c r="CSJ7" s="330"/>
      <c r="CSK7" s="330"/>
      <c r="CSL7" s="330"/>
      <c r="CSM7" s="330"/>
      <c r="CSN7" s="330"/>
      <c r="CSO7" s="330"/>
      <c r="CSP7" s="330"/>
      <c r="CSQ7" s="330"/>
      <c r="CSR7" s="330"/>
      <c r="CSS7" s="330"/>
      <c r="CST7" s="330"/>
      <c r="CSU7" s="330"/>
      <c r="CSV7" s="330"/>
      <c r="CSW7" s="330"/>
      <c r="CSX7" s="330"/>
      <c r="CSY7" s="330"/>
      <c r="CSZ7" s="330"/>
      <c r="CTA7" s="330"/>
      <c r="CTB7" s="330"/>
      <c r="CTC7" s="330"/>
      <c r="CTD7" s="330"/>
      <c r="CTE7" s="330"/>
      <c r="CTF7" s="330"/>
      <c r="CTG7" s="330"/>
      <c r="CTH7" s="330"/>
      <c r="CTI7" s="330"/>
      <c r="CTJ7" s="330"/>
      <c r="CTK7" s="330"/>
      <c r="CTL7" s="330"/>
      <c r="CTM7" s="330"/>
      <c r="CTN7" s="330"/>
      <c r="CTO7" s="330"/>
      <c r="CTP7" s="330"/>
      <c r="CTQ7" s="330"/>
      <c r="CTR7" s="330"/>
      <c r="CTS7" s="330"/>
      <c r="CTT7" s="330"/>
      <c r="CTU7" s="330"/>
      <c r="CTV7" s="330"/>
      <c r="CTW7" s="330"/>
      <c r="CTX7" s="330"/>
      <c r="CTY7" s="330"/>
      <c r="CTZ7" s="330"/>
      <c r="CUA7" s="330"/>
      <c r="CUB7" s="330"/>
      <c r="CUC7" s="330"/>
      <c r="CUD7" s="330"/>
      <c r="CUE7" s="330"/>
      <c r="CUF7" s="330"/>
      <c r="CUG7" s="330"/>
      <c r="CUH7" s="330"/>
      <c r="CUI7" s="330"/>
      <c r="CUJ7" s="330"/>
      <c r="CUK7" s="330"/>
      <c r="CUL7" s="330"/>
      <c r="CUM7" s="330"/>
      <c r="CUN7" s="330"/>
      <c r="CUO7" s="330"/>
      <c r="CUP7" s="330"/>
      <c r="CUQ7" s="330"/>
      <c r="CUR7" s="330"/>
      <c r="CUS7" s="330"/>
      <c r="CUT7" s="330"/>
      <c r="CUU7" s="330"/>
      <c r="CUV7" s="330"/>
      <c r="CUW7" s="330"/>
      <c r="CUX7" s="330"/>
      <c r="CUY7" s="330"/>
      <c r="CUZ7" s="330"/>
      <c r="CVA7" s="330"/>
      <c r="CVB7" s="330"/>
      <c r="CVC7" s="330"/>
      <c r="CVD7" s="330"/>
      <c r="CVE7" s="330"/>
      <c r="CVF7" s="330"/>
      <c r="CVG7" s="330"/>
      <c r="CVH7" s="330"/>
      <c r="CVI7" s="330"/>
      <c r="CVJ7" s="330"/>
      <c r="CVK7" s="330"/>
      <c r="CVL7" s="330"/>
      <c r="CVM7" s="330"/>
      <c r="CVN7" s="330"/>
      <c r="CVO7" s="330"/>
      <c r="CVP7" s="330"/>
      <c r="CVQ7" s="330"/>
      <c r="CVR7" s="330"/>
      <c r="CVS7" s="330"/>
      <c r="CVT7" s="330"/>
      <c r="CVU7" s="330"/>
      <c r="CVV7" s="330"/>
      <c r="CVW7" s="330"/>
      <c r="CVX7" s="330"/>
      <c r="CVY7" s="330"/>
      <c r="CVZ7" s="330"/>
      <c r="CWA7" s="330"/>
      <c r="CWB7" s="330"/>
      <c r="CWC7" s="330"/>
      <c r="CWD7" s="330"/>
      <c r="CWE7" s="330"/>
      <c r="CWF7" s="330"/>
      <c r="CWG7" s="330"/>
      <c r="CWH7" s="330"/>
      <c r="CWI7" s="330"/>
      <c r="CWJ7" s="330"/>
      <c r="CWK7" s="330"/>
      <c r="CWL7" s="330"/>
      <c r="CWM7" s="330"/>
      <c r="CWN7" s="330"/>
      <c r="CWO7" s="330"/>
      <c r="CWP7" s="330"/>
      <c r="CWQ7" s="330"/>
      <c r="CWR7" s="330"/>
      <c r="CWS7" s="330"/>
      <c r="CWT7" s="330"/>
      <c r="CWU7" s="330"/>
      <c r="CWV7" s="330"/>
      <c r="CWW7" s="330"/>
      <c r="CWX7" s="330"/>
      <c r="CWY7" s="330"/>
      <c r="CWZ7" s="330"/>
      <c r="CXA7" s="330"/>
      <c r="CXB7" s="330"/>
      <c r="CXC7" s="330"/>
      <c r="CXD7" s="330"/>
      <c r="CXE7" s="330"/>
      <c r="CXF7" s="330"/>
      <c r="CXG7" s="330"/>
      <c r="CXH7" s="330"/>
      <c r="CXI7" s="330"/>
      <c r="CXJ7" s="330"/>
      <c r="CXK7" s="330"/>
      <c r="CXL7" s="330"/>
      <c r="CXM7" s="330"/>
      <c r="CXN7" s="330"/>
      <c r="CXO7" s="330"/>
      <c r="CXP7" s="330"/>
      <c r="CXQ7" s="330"/>
      <c r="CXR7" s="330"/>
      <c r="CXS7" s="330"/>
      <c r="CXT7" s="330"/>
      <c r="CXU7" s="330"/>
      <c r="CXV7" s="330"/>
      <c r="CXW7" s="330"/>
      <c r="CXX7" s="330"/>
      <c r="CXY7" s="330"/>
      <c r="CXZ7" s="330"/>
      <c r="CYA7" s="330"/>
      <c r="CYB7" s="330"/>
      <c r="CYC7" s="330"/>
      <c r="CYD7" s="330"/>
      <c r="CYE7" s="330"/>
      <c r="CYF7" s="330"/>
      <c r="CYG7" s="330"/>
      <c r="CYH7" s="330"/>
      <c r="CYI7" s="330"/>
      <c r="CYJ7" s="330"/>
      <c r="CYK7" s="330"/>
      <c r="CYL7" s="330"/>
      <c r="CYM7" s="330"/>
      <c r="CYN7" s="330"/>
      <c r="CYO7" s="330"/>
      <c r="CYP7" s="330"/>
      <c r="CYQ7" s="330"/>
      <c r="CYR7" s="330"/>
      <c r="CYS7" s="330"/>
      <c r="CYT7" s="330"/>
      <c r="CYU7" s="330"/>
      <c r="CYV7" s="330"/>
      <c r="CYW7" s="330"/>
      <c r="CYX7" s="330"/>
      <c r="CYY7" s="330"/>
      <c r="CYZ7" s="330"/>
      <c r="CZA7" s="330"/>
      <c r="CZB7" s="330"/>
      <c r="CZC7" s="330"/>
      <c r="CZD7" s="330"/>
      <c r="CZE7" s="330"/>
      <c r="CZF7" s="330"/>
      <c r="CZG7" s="330"/>
      <c r="CZH7" s="330"/>
      <c r="CZI7" s="330"/>
      <c r="CZJ7" s="330"/>
      <c r="CZK7" s="330"/>
      <c r="CZL7" s="330"/>
      <c r="CZM7" s="330"/>
      <c r="CZN7" s="330"/>
      <c r="CZO7" s="330"/>
      <c r="CZP7" s="330"/>
      <c r="CZQ7" s="330"/>
      <c r="CZR7" s="330"/>
      <c r="CZS7" s="330"/>
      <c r="CZT7" s="330"/>
      <c r="CZU7" s="330"/>
      <c r="CZV7" s="330"/>
      <c r="CZW7" s="330"/>
      <c r="CZX7" s="330"/>
      <c r="CZY7" s="330"/>
      <c r="CZZ7" s="330"/>
      <c r="DAA7" s="330"/>
      <c r="DAB7" s="330"/>
      <c r="DAC7" s="330"/>
      <c r="DAD7" s="330"/>
      <c r="DAE7" s="330"/>
      <c r="DAF7" s="330"/>
      <c r="DAG7" s="330"/>
      <c r="DAH7" s="330"/>
      <c r="DAI7" s="330"/>
      <c r="DAJ7" s="330"/>
      <c r="DAK7" s="330"/>
      <c r="DAL7" s="330"/>
      <c r="DAM7" s="330"/>
      <c r="DAN7" s="330"/>
      <c r="DAO7" s="330"/>
      <c r="DAP7" s="330"/>
      <c r="DAQ7" s="330"/>
      <c r="DAR7" s="330"/>
      <c r="DAS7" s="330"/>
      <c r="DAT7" s="330"/>
      <c r="DAU7" s="330"/>
      <c r="DAV7" s="330"/>
      <c r="DAW7" s="330"/>
      <c r="DAX7" s="330"/>
      <c r="DAY7" s="330"/>
      <c r="DAZ7" s="330"/>
      <c r="DBA7" s="330"/>
      <c r="DBB7" s="330"/>
      <c r="DBC7" s="330"/>
      <c r="DBD7" s="330"/>
      <c r="DBE7" s="330"/>
      <c r="DBF7" s="330"/>
      <c r="DBG7" s="330"/>
      <c r="DBH7" s="330"/>
      <c r="DBI7" s="330"/>
      <c r="DBJ7" s="330"/>
      <c r="DBK7" s="330"/>
      <c r="DBL7" s="330"/>
      <c r="DBM7" s="330"/>
      <c r="DBN7" s="330"/>
      <c r="DBO7" s="330"/>
      <c r="DBP7" s="330"/>
      <c r="DBQ7" s="330"/>
      <c r="DBR7" s="330"/>
      <c r="DBS7" s="330"/>
      <c r="DBT7" s="330"/>
      <c r="DBU7" s="330"/>
      <c r="DBV7" s="330"/>
      <c r="DBW7" s="330"/>
      <c r="DBX7" s="330"/>
      <c r="DBY7" s="330"/>
      <c r="DBZ7" s="330"/>
      <c r="DCA7" s="330"/>
      <c r="DCB7" s="330"/>
      <c r="DCC7" s="330"/>
      <c r="DCD7" s="330"/>
      <c r="DCE7" s="330"/>
      <c r="DCF7" s="330"/>
      <c r="DCG7" s="330"/>
      <c r="DCH7" s="330"/>
      <c r="DCI7" s="330"/>
      <c r="DCJ7" s="330"/>
      <c r="DCK7" s="330"/>
      <c r="DCL7" s="330"/>
      <c r="DCM7" s="330"/>
      <c r="DCN7" s="330"/>
      <c r="DCO7" s="330"/>
      <c r="DCP7" s="330"/>
      <c r="DCQ7" s="330"/>
      <c r="DCR7" s="330"/>
      <c r="DCS7" s="330"/>
      <c r="DCT7" s="330"/>
      <c r="DCU7" s="330"/>
      <c r="DCV7" s="330"/>
      <c r="DCW7" s="330"/>
      <c r="DCX7" s="330"/>
      <c r="DCY7" s="330"/>
      <c r="DCZ7" s="330"/>
      <c r="DDA7" s="330"/>
      <c r="DDB7" s="330"/>
      <c r="DDC7" s="330"/>
      <c r="DDD7" s="330"/>
      <c r="DDE7" s="330"/>
      <c r="DDF7" s="330"/>
      <c r="DDG7" s="330"/>
      <c r="DDH7" s="330"/>
      <c r="DDI7" s="330"/>
      <c r="DDJ7" s="330"/>
      <c r="DDK7" s="330"/>
      <c r="DDL7" s="330"/>
      <c r="DDM7" s="330"/>
      <c r="DDN7" s="330"/>
      <c r="DDO7" s="330"/>
      <c r="DDP7" s="330"/>
      <c r="DDQ7" s="330"/>
      <c r="DDR7" s="330"/>
      <c r="DDS7" s="330"/>
      <c r="DDT7" s="330"/>
      <c r="DDU7" s="330"/>
      <c r="DDV7" s="330"/>
      <c r="DDW7" s="330"/>
      <c r="DDX7" s="330"/>
      <c r="DDY7" s="330"/>
      <c r="DDZ7" s="330"/>
      <c r="DEA7" s="330"/>
      <c r="DEB7" s="330"/>
      <c r="DEC7" s="330"/>
      <c r="DED7" s="330"/>
      <c r="DEE7" s="330"/>
      <c r="DEF7" s="330"/>
      <c r="DEG7" s="330"/>
      <c r="DEH7" s="330"/>
      <c r="DEI7" s="330"/>
      <c r="DEJ7" s="330"/>
      <c r="DEK7" s="330"/>
      <c r="DEL7" s="330"/>
      <c r="DEM7" s="330"/>
      <c r="DEN7" s="330"/>
      <c r="DEO7" s="330"/>
      <c r="DEP7" s="330"/>
      <c r="DEQ7" s="330"/>
      <c r="DER7" s="330"/>
      <c r="DES7" s="330"/>
      <c r="DET7" s="330"/>
      <c r="DEU7" s="330"/>
      <c r="DEV7" s="330"/>
      <c r="DEW7" s="330"/>
      <c r="DEX7" s="330"/>
      <c r="DEY7" s="330"/>
      <c r="DEZ7" s="330"/>
      <c r="DFA7" s="330"/>
      <c r="DFB7" s="330"/>
      <c r="DFC7" s="330"/>
      <c r="DFD7" s="330"/>
      <c r="DFE7" s="330"/>
      <c r="DFF7" s="330"/>
      <c r="DFG7" s="330"/>
      <c r="DFH7" s="330"/>
      <c r="DFI7" s="330"/>
      <c r="DFJ7" s="330"/>
      <c r="DFK7" s="330"/>
      <c r="DFL7" s="330"/>
      <c r="DFM7" s="330"/>
      <c r="DFN7" s="330"/>
      <c r="DFO7" s="330"/>
      <c r="DFP7" s="330"/>
      <c r="DFQ7" s="330"/>
      <c r="DFR7" s="330"/>
      <c r="DFS7" s="330"/>
      <c r="DFT7" s="330"/>
      <c r="DFU7" s="330"/>
      <c r="DFV7" s="330"/>
      <c r="DFW7" s="330"/>
      <c r="DFX7" s="330"/>
      <c r="DFY7" s="330"/>
      <c r="DFZ7" s="330"/>
      <c r="DGA7" s="330"/>
      <c r="DGB7" s="330"/>
      <c r="DGC7" s="330"/>
      <c r="DGD7" s="330"/>
      <c r="DGE7" s="330"/>
      <c r="DGF7" s="330"/>
      <c r="DGG7" s="330"/>
      <c r="DGH7" s="330"/>
      <c r="DGI7" s="330"/>
      <c r="DGJ7" s="330"/>
      <c r="DGK7" s="330"/>
      <c r="DGL7" s="330"/>
      <c r="DGM7" s="330"/>
      <c r="DGN7" s="330"/>
      <c r="DGO7" s="330"/>
      <c r="DGP7" s="330"/>
      <c r="DGQ7" s="330"/>
      <c r="DGR7" s="330"/>
      <c r="DGS7" s="330"/>
      <c r="DGT7" s="330"/>
      <c r="DGU7" s="330"/>
      <c r="DGV7" s="330"/>
      <c r="DGW7" s="330"/>
      <c r="DGX7" s="330"/>
      <c r="DGY7" s="330"/>
      <c r="DGZ7" s="330"/>
      <c r="DHA7" s="330"/>
      <c r="DHB7" s="330"/>
      <c r="DHC7" s="330"/>
      <c r="DHD7" s="330"/>
      <c r="DHE7" s="330"/>
      <c r="DHF7" s="330"/>
      <c r="DHG7" s="330"/>
      <c r="DHH7" s="330"/>
      <c r="DHI7" s="330"/>
      <c r="DHJ7" s="330"/>
      <c r="DHK7" s="330"/>
      <c r="DHL7" s="330"/>
      <c r="DHM7" s="330"/>
      <c r="DHN7" s="330"/>
      <c r="DHO7" s="330"/>
      <c r="DHP7" s="330"/>
      <c r="DHQ7" s="330"/>
      <c r="DHR7" s="330"/>
      <c r="DHS7" s="330"/>
      <c r="DHT7" s="330"/>
      <c r="DHU7" s="330"/>
      <c r="DHV7" s="330"/>
      <c r="DHW7" s="330"/>
      <c r="DHX7" s="330"/>
      <c r="DHY7" s="330"/>
      <c r="DHZ7" s="330"/>
      <c r="DIA7" s="330"/>
      <c r="DIB7" s="330"/>
      <c r="DIC7" s="330"/>
      <c r="DID7" s="330"/>
      <c r="DIE7" s="330"/>
      <c r="DIF7" s="330"/>
      <c r="DIG7" s="330"/>
      <c r="DIH7" s="330"/>
      <c r="DII7" s="330"/>
      <c r="DIJ7" s="330"/>
      <c r="DIK7" s="330"/>
      <c r="DIL7" s="330"/>
      <c r="DIM7" s="330"/>
      <c r="DIN7" s="330"/>
      <c r="DIO7" s="330"/>
      <c r="DIP7" s="330"/>
      <c r="DIQ7" s="330"/>
      <c r="DIR7" s="330"/>
      <c r="DIS7" s="330"/>
      <c r="DIT7" s="330"/>
      <c r="DIU7" s="330"/>
      <c r="DIV7" s="330"/>
      <c r="DIW7" s="330"/>
      <c r="DIX7" s="330"/>
      <c r="DIY7" s="330"/>
      <c r="DIZ7" s="330"/>
      <c r="DJA7" s="330"/>
      <c r="DJB7" s="330"/>
      <c r="DJC7" s="330"/>
      <c r="DJD7" s="330"/>
      <c r="DJE7" s="330"/>
      <c r="DJF7" s="330"/>
      <c r="DJG7" s="330"/>
      <c r="DJH7" s="330"/>
      <c r="DJI7" s="330"/>
      <c r="DJJ7" s="330"/>
      <c r="DJK7" s="330"/>
      <c r="DJL7" s="330"/>
      <c r="DJM7" s="330"/>
      <c r="DJN7" s="330"/>
      <c r="DJO7" s="330"/>
      <c r="DJP7" s="330"/>
      <c r="DJQ7" s="330"/>
      <c r="DJR7" s="330"/>
      <c r="DJS7" s="330"/>
      <c r="DJT7" s="330"/>
      <c r="DJU7" s="330"/>
      <c r="DJV7" s="330"/>
      <c r="DJW7" s="330"/>
      <c r="DJX7" s="330"/>
      <c r="DJY7" s="330"/>
      <c r="DJZ7" s="330"/>
      <c r="DKA7" s="330"/>
      <c r="DKB7" s="330"/>
      <c r="DKC7" s="330"/>
      <c r="DKD7" s="330"/>
      <c r="DKE7" s="330"/>
      <c r="DKF7" s="330"/>
      <c r="DKG7" s="330"/>
      <c r="DKH7" s="330"/>
      <c r="DKI7" s="330"/>
      <c r="DKJ7" s="330"/>
      <c r="DKK7" s="330"/>
      <c r="DKL7" s="330"/>
      <c r="DKM7" s="330"/>
      <c r="DKN7" s="330"/>
      <c r="DKO7" s="330"/>
      <c r="DKP7" s="330"/>
      <c r="DKQ7" s="330"/>
      <c r="DKR7" s="330"/>
      <c r="DKS7" s="330"/>
      <c r="DKT7" s="330"/>
      <c r="DKU7" s="330"/>
      <c r="DKV7" s="330"/>
      <c r="DKW7" s="330"/>
      <c r="DKX7" s="330"/>
      <c r="DKY7" s="330"/>
      <c r="DKZ7" s="330"/>
      <c r="DLA7" s="330"/>
      <c r="DLB7" s="330"/>
      <c r="DLC7" s="330"/>
      <c r="DLD7" s="330"/>
      <c r="DLE7" s="330"/>
      <c r="DLF7" s="330"/>
      <c r="DLG7" s="330"/>
      <c r="DLH7" s="330"/>
      <c r="DLI7" s="330"/>
      <c r="DLJ7" s="330"/>
      <c r="DLK7" s="330"/>
      <c r="DLL7" s="330"/>
      <c r="DLM7" s="330"/>
      <c r="DLN7" s="330"/>
      <c r="DLO7" s="330"/>
      <c r="DLP7" s="330"/>
      <c r="DLQ7" s="330"/>
      <c r="DLR7" s="330"/>
      <c r="DLS7" s="330"/>
      <c r="DLT7" s="330"/>
      <c r="DLU7" s="330"/>
      <c r="DLV7" s="330"/>
      <c r="DLW7" s="330"/>
      <c r="DLX7" s="330"/>
      <c r="DLY7" s="330"/>
      <c r="DLZ7" s="330"/>
      <c r="DMA7" s="330"/>
      <c r="DMB7" s="330"/>
      <c r="DMC7" s="330"/>
      <c r="DMD7" s="330"/>
      <c r="DME7" s="330"/>
      <c r="DMF7" s="330"/>
      <c r="DMG7" s="330"/>
      <c r="DMH7" s="330"/>
      <c r="DMI7" s="330"/>
      <c r="DMJ7" s="330"/>
      <c r="DMK7" s="330"/>
      <c r="DML7" s="330"/>
      <c r="DMM7" s="330"/>
      <c r="DMN7" s="330"/>
      <c r="DMO7" s="330"/>
      <c r="DMP7" s="330"/>
      <c r="DMQ7" s="330"/>
      <c r="DMR7" s="330"/>
      <c r="DMS7" s="330"/>
      <c r="DMT7" s="330"/>
      <c r="DMU7" s="330"/>
      <c r="DMV7" s="330"/>
      <c r="DMW7" s="330"/>
      <c r="DMX7" s="330"/>
      <c r="DMY7" s="330"/>
      <c r="DMZ7" s="330"/>
      <c r="DNA7" s="330"/>
      <c r="DNB7" s="330"/>
      <c r="DNC7" s="330"/>
      <c r="DND7" s="330"/>
      <c r="DNE7" s="330"/>
      <c r="DNF7" s="330"/>
      <c r="DNG7" s="330"/>
      <c r="DNH7" s="330"/>
      <c r="DNI7" s="330"/>
      <c r="DNJ7" s="330"/>
      <c r="DNK7" s="330"/>
      <c r="DNL7" s="330"/>
      <c r="DNM7" s="330"/>
      <c r="DNN7" s="330"/>
      <c r="DNO7" s="330"/>
      <c r="DNP7" s="330"/>
      <c r="DNQ7" s="330"/>
      <c r="DNR7" s="330"/>
      <c r="DNS7" s="330"/>
      <c r="DNT7" s="330"/>
      <c r="DNU7" s="330"/>
      <c r="DNV7" s="330"/>
      <c r="DNW7" s="330"/>
      <c r="DNX7" s="330"/>
      <c r="DNY7" s="330"/>
      <c r="DNZ7" s="330"/>
      <c r="DOA7" s="330"/>
      <c r="DOB7" s="330"/>
      <c r="DOC7" s="330"/>
      <c r="DOD7" s="330"/>
      <c r="DOE7" s="330"/>
      <c r="DOF7" s="330"/>
      <c r="DOG7" s="330"/>
      <c r="DOH7" s="330"/>
      <c r="DOI7" s="330"/>
      <c r="DOJ7" s="330"/>
      <c r="DOK7" s="330"/>
      <c r="DOL7" s="330"/>
      <c r="DOM7" s="330"/>
      <c r="DON7" s="330"/>
      <c r="DOO7" s="330"/>
      <c r="DOP7" s="330"/>
      <c r="DOQ7" s="330"/>
      <c r="DOR7" s="330"/>
      <c r="DOS7" s="330"/>
      <c r="DOT7" s="330"/>
      <c r="DOU7" s="330"/>
      <c r="DOV7" s="330"/>
      <c r="DOW7" s="330"/>
      <c r="DOX7" s="330"/>
      <c r="DOY7" s="330"/>
      <c r="DOZ7" s="330"/>
      <c r="DPA7" s="330"/>
      <c r="DPB7" s="330"/>
      <c r="DPC7" s="330"/>
      <c r="DPD7" s="330"/>
      <c r="DPE7" s="330"/>
      <c r="DPF7" s="330"/>
      <c r="DPG7" s="330"/>
      <c r="DPH7" s="330"/>
      <c r="DPI7" s="330"/>
      <c r="DPJ7" s="330"/>
      <c r="DPK7" s="330"/>
      <c r="DPL7" s="330"/>
      <c r="DPM7" s="330"/>
      <c r="DPN7" s="330"/>
      <c r="DPO7" s="330"/>
      <c r="DPP7" s="330"/>
      <c r="DPQ7" s="330"/>
      <c r="DPR7" s="330"/>
      <c r="DPS7" s="330"/>
      <c r="DPT7" s="330"/>
      <c r="DPU7" s="330"/>
      <c r="DPV7" s="330"/>
      <c r="DPW7" s="330"/>
      <c r="DPX7" s="330"/>
      <c r="DPY7" s="330"/>
      <c r="DPZ7" s="330"/>
      <c r="DQA7" s="330"/>
      <c r="DQB7" s="330"/>
      <c r="DQC7" s="330"/>
      <c r="DQD7" s="330"/>
      <c r="DQE7" s="330"/>
      <c r="DQF7" s="330"/>
      <c r="DQG7" s="330"/>
      <c r="DQH7" s="330"/>
      <c r="DQI7" s="330"/>
      <c r="DQJ7" s="330"/>
      <c r="DQK7" s="330"/>
      <c r="DQL7" s="330"/>
      <c r="DQM7" s="330"/>
      <c r="DQN7" s="330"/>
      <c r="DQO7" s="330"/>
      <c r="DQP7" s="330"/>
      <c r="DQQ7" s="330"/>
      <c r="DQR7" s="330"/>
      <c r="DQS7" s="330"/>
      <c r="DQT7" s="330"/>
      <c r="DQU7" s="330"/>
      <c r="DQV7" s="330"/>
      <c r="DQW7" s="330"/>
      <c r="DQX7" s="330"/>
      <c r="DQY7" s="330"/>
      <c r="DQZ7" s="330"/>
      <c r="DRA7" s="330"/>
      <c r="DRB7" s="330"/>
      <c r="DRC7" s="330"/>
      <c r="DRD7" s="330"/>
      <c r="DRE7" s="330"/>
      <c r="DRF7" s="330"/>
      <c r="DRG7" s="330"/>
      <c r="DRH7" s="330"/>
      <c r="DRI7" s="330"/>
      <c r="DRJ7" s="330"/>
      <c r="DRK7" s="330"/>
      <c r="DRL7" s="330"/>
      <c r="DRM7" s="330"/>
      <c r="DRN7" s="330"/>
      <c r="DRO7" s="330"/>
      <c r="DRP7" s="330"/>
      <c r="DRQ7" s="330"/>
      <c r="DRR7" s="330"/>
      <c r="DRS7" s="330"/>
      <c r="DRT7" s="330"/>
      <c r="DRU7" s="330"/>
      <c r="DRV7" s="330"/>
      <c r="DRW7" s="330"/>
      <c r="DRX7" s="330"/>
      <c r="DRY7" s="330"/>
      <c r="DRZ7" s="330"/>
      <c r="DSA7" s="330"/>
      <c r="DSB7" s="330"/>
      <c r="DSC7" s="330"/>
      <c r="DSD7" s="330"/>
      <c r="DSE7" s="330"/>
      <c r="DSF7" s="330"/>
      <c r="DSG7" s="330"/>
      <c r="DSH7" s="330"/>
      <c r="DSI7" s="330"/>
      <c r="DSJ7" s="330"/>
      <c r="DSK7" s="330"/>
      <c r="DSL7" s="330"/>
      <c r="DSM7" s="330"/>
      <c r="DSN7" s="330"/>
      <c r="DSO7" s="330"/>
      <c r="DSP7" s="330"/>
      <c r="DSQ7" s="330"/>
      <c r="DSR7" s="330"/>
      <c r="DSS7" s="330"/>
      <c r="DST7" s="330"/>
      <c r="DSU7" s="330"/>
      <c r="DSV7" s="330"/>
      <c r="DSW7" s="330"/>
      <c r="DSX7" s="330"/>
      <c r="DSY7" s="330"/>
      <c r="DSZ7" s="330"/>
      <c r="DTA7" s="330"/>
      <c r="DTB7" s="330"/>
      <c r="DTC7" s="330"/>
      <c r="DTD7" s="330"/>
      <c r="DTE7" s="330"/>
      <c r="DTF7" s="330"/>
      <c r="DTG7" s="330"/>
      <c r="DTH7" s="330"/>
      <c r="DTI7" s="330"/>
      <c r="DTJ7" s="330"/>
      <c r="DTK7" s="330"/>
      <c r="DTL7" s="330"/>
      <c r="DTM7" s="330"/>
      <c r="DTN7" s="330"/>
      <c r="DTO7" s="330"/>
      <c r="DTP7" s="330"/>
      <c r="DTQ7" s="330"/>
      <c r="DTR7" s="330"/>
      <c r="DTS7" s="330"/>
      <c r="DTT7" s="330"/>
      <c r="DTU7" s="330"/>
      <c r="DTV7" s="330"/>
      <c r="DTW7" s="330"/>
      <c r="DTX7" s="330"/>
      <c r="DTY7" s="330"/>
      <c r="DTZ7" s="330"/>
      <c r="DUA7" s="330"/>
      <c r="DUB7" s="330"/>
      <c r="DUC7" s="330"/>
      <c r="DUD7" s="330"/>
      <c r="DUE7" s="330"/>
      <c r="DUF7" s="330"/>
      <c r="DUG7" s="330"/>
      <c r="DUH7" s="330"/>
      <c r="DUI7" s="330"/>
      <c r="DUJ7" s="330"/>
      <c r="DUK7" s="330"/>
      <c r="DUL7" s="330"/>
      <c r="DUM7" s="330"/>
      <c r="DUN7" s="330"/>
      <c r="DUO7" s="330"/>
      <c r="DUP7" s="330"/>
      <c r="DUQ7" s="330"/>
      <c r="DUR7" s="330"/>
      <c r="DUS7" s="330"/>
      <c r="DUT7" s="330"/>
      <c r="DUU7" s="330"/>
      <c r="DUV7" s="330"/>
      <c r="DUW7" s="330"/>
      <c r="DUX7" s="330"/>
      <c r="DUY7" s="330"/>
      <c r="DUZ7" s="330"/>
      <c r="DVA7" s="330"/>
      <c r="DVB7" s="330"/>
      <c r="DVC7" s="330"/>
      <c r="DVD7" s="330"/>
      <c r="DVE7" s="330"/>
      <c r="DVF7" s="330"/>
      <c r="DVG7" s="330"/>
      <c r="DVH7" s="330"/>
      <c r="DVI7" s="330"/>
      <c r="DVJ7" s="330"/>
      <c r="DVK7" s="330"/>
      <c r="DVL7" s="330"/>
      <c r="DVM7" s="330"/>
      <c r="DVN7" s="330"/>
      <c r="DVO7" s="330"/>
      <c r="DVP7" s="330"/>
      <c r="DVQ7" s="330"/>
      <c r="DVR7" s="330"/>
      <c r="DVS7" s="330"/>
      <c r="DVT7" s="330"/>
      <c r="DVU7" s="330"/>
      <c r="DVV7" s="330"/>
      <c r="DVW7" s="330"/>
      <c r="DVX7" s="330"/>
      <c r="DVY7" s="330"/>
      <c r="DVZ7" s="330"/>
      <c r="DWA7" s="330"/>
      <c r="DWB7" s="330"/>
      <c r="DWC7" s="330"/>
      <c r="DWD7" s="330"/>
      <c r="DWE7" s="330"/>
      <c r="DWF7" s="330"/>
      <c r="DWG7" s="330"/>
      <c r="DWH7" s="330"/>
      <c r="DWI7" s="330"/>
      <c r="DWJ7" s="330"/>
      <c r="DWK7" s="330"/>
      <c r="DWL7" s="330"/>
      <c r="DWM7" s="330"/>
      <c r="DWN7" s="330"/>
      <c r="DWO7" s="330"/>
      <c r="DWP7" s="330"/>
      <c r="DWQ7" s="330"/>
      <c r="DWR7" s="330"/>
      <c r="DWS7" s="330"/>
      <c r="DWT7" s="330"/>
      <c r="DWU7" s="330"/>
      <c r="DWV7" s="330"/>
      <c r="DWW7" s="330"/>
      <c r="DWX7" s="330"/>
      <c r="DWY7" s="330"/>
      <c r="DWZ7" s="330"/>
      <c r="DXA7" s="330"/>
      <c r="DXB7" s="330"/>
      <c r="DXC7" s="330"/>
      <c r="DXD7" s="330"/>
      <c r="DXE7" s="330"/>
      <c r="DXF7" s="330"/>
      <c r="DXG7" s="330"/>
      <c r="DXH7" s="330"/>
      <c r="DXI7" s="330"/>
      <c r="DXJ7" s="330"/>
      <c r="DXK7" s="330"/>
      <c r="DXL7" s="330"/>
      <c r="DXM7" s="330"/>
      <c r="DXN7" s="330"/>
      <c r="DXO7" s="330"/>
      <c r="DXP7" s="330"/>
      <c r="DXQ7" s="330"/>
      <c r="DXR7" s="330"/>
      <c r="DXS7" s="330"/>
      <c r="DXT7" s="330"/>
      <c r="DXU7" s="330"/>
      <c r="DXV7" s="330"/>
      <c r="DXW7" s="330"/>
      <c r="DXX7" s="330"/>
      <c r="DXY7" s="330"/>
      <c r="DXZ7" s="330"/>
      <c r="DYA7" s="330"/>
      <c r="DYB7" s="330"/>
      <c r="DYC7" s="330"/>
      <c r="DYD7" s="330"/>
      <c r="DYE7" s="330"/>
      <c r="DYF7" s="330"/>
      <c r="DYG7" s="330"/>
      <c r="DYH7" s="330"/>
      <c r="DYI7" s="330"/>
      <c r="DYJ7" s="330"/>
      <c r="DYK7" s="330"/>
      <c r="DYL7" s="330"/>
      <c r="DYM7" s="330"/>
      <c r="DYN7" s="330"/>
      <c r="DYO7" s="330"/>
      <c r="DYP7" s="330"/>
      <c r="DYQ7" s="330"/>
      <c r="DYR7" s="330"/>
      <c r="DYS7" s="330"/>
      <c r="DYT7" s="330"/>
      <c r="DYU7" s="330"/>
      <c r="DYV7" s="330"/>
      <c r="DYW7" s="330"/>
      <c r="DYX7" s="330"/>
      <c r="DYY7" s="330"/>
      <c r="DYZ7" s="330"/>
      <c r="DZA7" s="330"/>
      <c r="DZB7" s="330"/>
      <c r="DZC7" s="330"/>
      <c r="DZD7" s="330"/>
      <c r="DZE7" s="330"/>
      <c r="DZF7" s="330"/>
      <c r="DZG7" s="330"/>
      <c r="DZH7" s="330"/>
      <c r="DZI7" s="330"/>
      <c r="DZJ7" s="330"/>
      <c r="DZK7" s="330"/>
      <c r="DZL7" s="330"/>
      <c r="DZM7" s="330"/>
      <c r="DZN7" s="330"/>
      <c r="DZO7" s="330"/>
      <c r="DZP7" s="330"/>
      <c r="DZQ7" s="330"/>
      <c r="DZR7" s="330"/>
      <c r="DZS7" s="330"/>
      <c r="DZT7" s="330"/>
      <c r="DZU7" s="330"/>
      <c r="DZV7" s="330"/>
      <c r="DZW7" s="330"/>
      <c r="DZX7" s="330"/>
      <c r="DZY7" s="330"/>
      <c r="DZZ7" s="330"/>
      <c r="EAA7" s="330"/>
      <c r="EAB7" s="330"/>
      <c r="EAC7" s="330"/>
      <c r="EAD7" s="330"/>
      <c r="EAE7" s="330"/>
      <c r="EAF7" s="330"/>
      <c r="EAG7" s="330"/>
      <c r="EAH7" s="330"/>
      <c r="EAI7" s="330"/>
      <c r="EAJ7" s="330"/>
      <c r="EAK7" s="330"/>
      <c r="EAL7" s="330"/>
      <c r="EAM7" s="330"/>
      <c r="EAN7" s="330"/>
      <c r="EAO7" s="330"/>
      <c r="EAP7" s="330"/>
      <c r="EAQ7" s="330"/>
      <c r="EAR7" s="330"/>
      <c r="EAS7" s="330"/>
      <c r="EAT7" s="330"/>
      <c r="EAU7" s="330"/>
      <c r="EAV7" s="330"/>
      <c r="EAW7" s="330"/>
      <c r="EAX7" s="330"/>
      <c r="EAY7" s="330"/>
      <c r="EAZ7" s="330"/>
      <c r="EBA7" s="330"/>
      <c r="EBB7" s="330"/>
      <c r="EBC7" s="330"/>
      <c r="EBD7" s="330"/>
      <c r="EBE7" s="330"/>
      <c r="EBF7" s="330"/>
      <c r="EBG7" s="330"/>
      <c r="EBH7" s="330"/>
      <c r="EBI7" s="330"/>
      <c r="EBJ7" s="330"/>
      <c r="EBK7" s="330"/>
      <c r="EBL7" s="330"/>
      <c r="EBM7" s="330"/>
      <c r="EBN7" s="330"/>
      <c r="EBO7" s="330"/>
      <c r="EBP7" s="330"/>
      <c r="EBQ7" s="330"/>
      <c r="EBR7" s="330"/>
      <c r="EBS7" s="330"/>
      <c r="EBT7" s="330"/>
      <c r="EBU7" s="330"/>
      <c r="EBV7" s="330"/>
      <c r="EBW7" s="330"/>
      <c r="EBX7" s="330"/>
      <c r="EBY7" s="330"/>
      <c r="EBZ7" s="330"/>
      <c r="ECA7" s="330"/>
      <c r="ECB7" s="330"/>
      <c r="ECC7" s="330"/>
      <c r="ECD7" s="330"/>
      <c r="ECE7" s="330"/>
      <c r="ECF7" s="330"/>
      <c r="ECG7" s="330"/>
      <c r="ECH7" s="330"/>
      <c r="ECI7" s="330"/>
      <c r="ECJ7" s="330"/>
      <c r="ECK7" s="330"/>
      <c r="ECL7" s="330"/>
      <c r="ECM7" s="330"/>
      <c r="ECN7" s="330"/>
      <c r="ECO7" s="330"/>
      <c r="ECP7" s="330"/>
      <c r="ECQ7" s="330"/>
      <c r="ECR7" s="330"/>
      <c r="ECS7" s="330"/>
      <c r="ECT7" s="330"/>
      <c r="ECU7" s="330"/>
      <c r="ECV7" s="330"/>
      <c r="ECW7" s="330"/>
      <c r="ECX7" s="330"/>
      <c r="ECY7" s="330"/>
      <c r="ECZ7" s="330"/>
      <c r="EDA7" s="330"/>
      <c r="EDB7" s="330"/>
      <c r="EDC7" s="330"/>
      <c r="EDD7" s="330"/>
      <c r="EDE7" s="330"/>
      <c r="EDF7" s="330"/>
      <c r="EDG7" s="330"/>
      <c r="EDH7" s="330"/>
      <c r="EDI7" s="330"/>
      <c r="EDJ7" s="330"/>
      <c r="EDK7" s="330"/>
      <c r="EDL7" s="330"/>
      <c r="EDM7" s="330"/>
      <c r="EDN7" s="330"/>
      <c r="EDO7" s="330"/>
      <c r="EDP7" s="330"/>
      <c r="EDQ7" s="330"/>
      <c r="EDR7" s="330"/>
      <c r="EDS7" s="330"/>
      <c r="EDT7" s="330"/>
      <c r="EDU7" s="330"/>
      <c r="EDV7" s="330"/>
      <c r="EDW7" s="330"/>
      <c r="EDX7" s="330"/>
      <c r="EDY7" s="330"/>
      <c r="EDZ7" s="330"/>
      <c r="EEA7" s="330"/>
      <c r="EEB7" s="330"/>
      <c r="EEC7" s="330"/>
      <c r="EED7" s="330"/>
      <c r="EEE7" s="330"/>
      <c r="EEF7" s="330"/>
      <c r="EEG7" s="330"/>
      <c r="EEH7" s="330"/>
      <c r="EEI7" s="330"/>
      <c r="EEJ7" s="330"/>
      <c r="EEK7" s="330"/>
      <c r="EEL7" s="330"/>
      <c r="EEM7" s="330"/>
      <c r="EEN7" s="330"/>
      <c r="EEO7" s="330"/>
      <c r="EEP7" s="330"/>
      <c r="EEQ7" s="330"/>
      <c r="EER7" s="330"/>
      <c r="EES7" s="330"/>
      <c r="EET7" s="330"/>
      <c r="EEU7" s="330"/>
      <c r="EEV7" s="330"/>
      <c r="EEW7" s="330"/>
      <c r="EEX7" s="330"/>
      <c r="EEY7" s="330"/>
      <c r="EEZ7" s="330"/>
      <c r="EFA7" s="330"/>
      <c r="EFB7" s="330"/>
      <c r="EFC7" s="330"/>
      <c r="EFD7" s="330"/>
      <c r="EFE7" s="330"/>
      <c r="EFF7" s="330"/>
      <c r="EFG7" s="330"/>
      <c r="EFH7" s="330"/>
      <c r="EFI7" s="330"/>
      <c r="EFJ7" s="330"/>
      <c r="EFK7" s="330"/>
      <c r="EFL7" s="330"/>
      <c r="EFM7" s="330"/>
      <c r="EFN7" s="330"/>
      <c r="EFO7" s="330"/>
      <c r="EFP7" s="330"/>
      <c r="EFQ7" s="330"/>
      <c r="EFR7" s="330"/>
      <c r="EFS7" s="330"/>
      <c r="EFT7" s="330"/>
      <c r="EFU7" s="330"/>
      <c r="EFV7" s="330"/>
      <c r="EFW7" s="330"/>
      <c r="EFX7" s="330"/>
      <c r="EFY7" s="330"/>
      <c r="EFZ7" s="330"/>
      <c r="EGA7" s="330"/>
      <c r="EGB7" s="330"/>
      <c r="EGC7" s="330"/>
      <c r="EGD7" s="330"/>
      <c r="EGE7" s="330"/>
      <c r="EGF7" s="330"/>
      <c r="EGG7" s="330"/>
      <c r="EGH7" s="330"/>
      <c r="EGI7" s="330"/>
      <c r="EGJ7" s="330"/>
      <c r="EGK7" s="330"/>
      <c r="EGL7" s="330"/>
      <c r="EGM7" s="330"/>
      <c r="EGN7" s="330"/>
      <c r="EGO7" s="330"/>
      <c r="EGP7" s="330"/>
      <c r="EGQ7" s="330"/>
      <c r="EGR7" s="330"/>
      <c r="EGS7" s="330"/>
      <c r="EGT7" s="330"/>
      <c r="EGU7" s="330"/>
      <c r="EGV7" s="330"/>
      <c r="EGW7" s="330"/>
      <c r="EGX7" s="330"/>
      <c r="EGY7" s="330"/>
      <c r="EGZ7" s="330"/>
      <c r="EHA7" s="330"/>
      <c r="EHB7" s="330"/>
      <c r="EHC7" s="330"/>
      <c r="EHD7" s="330"/>
      <c r="EHE7" s="330"/>
      <c r="EHF7" s="330"/>
      <c r="EHG7" s="330"/>
      <c r="EHH7" s="330"/>
      <c r="EHI7" s="330"/>
      <c r="EHJ7" s="330"/>
      <c r="EHK7" s="330"/>
      <c r="EHL7" s="330"/>
      <c r="EHM7" s="330"/>
      <c r="EHN7" s="330"/>
      <c r="EHO7" s="330"/>
      <c r="EHP7" s="330"/>
      <c r="EHQ7" s="330"/>
      <c r="EHR7" s="330"/>
      <c r="EHS7" s="330"/>
      <c r="EHT7" s="330"/>
      <c r="EHU7" s="330"/>
      <c r="EHV7" s="330"/>
      <c r="EHW7" s="330"/>
      <c r="EHX7" s="330"/>
      <c r="EHY7" s="330"/>
      <c r="EHZ7" s="330"/>
      <c r="EIA7" s="330"/>
      <c r="EIB7" s="330"/>
      <c r="EIC7" s="330"/>
      <c r="EID7" s="330"/>
      <c r="EIE7" s="330"/>
      <c r="EIF7" s="330"/>
      <c r="EIG7" s="330"/>
      <c r="EIH7" s="330"/>
      <c r="EII7" s="330"/>
      <c r="EIJ7" s="330"/>
      <c r="EIK7" s="330"/>
      <c r="EIL7" s="330"/>
      <c r="EIM7" s="330"/>
      <c r="EIN7" s="330"/>
      <c r="EIO7" s="330"/>
      <c r="EIP7" s="330"/>
      <c r="EIQ7" s="330"/>
      <c r="EIR7" s="330"/>
      <c r="EIS7" s="330"/>
      <c r="EIT7" s="330"/>
      <c r="EIU7" s="330"/>
      <c r="EIV7" s="330"/>
      <c r="EIW7" s="330"/>
      <c r="EIX7" s="330"/>
      <c r="EIY7" s="330"/>
      <c r="EIZ7" s="330"/>
      <c r="EJA7" s="330"/>
      <c r="EJB7" s="330"/>
      <c r="EJC7" s="330"/>
      <c r="EJD7" s="330"/>
      <c r="EJE7" s="330"/>
      <c r="EJF7" s="330"/>
      <c r="EJG7" s="330"/>
      <c r="EJH7" s="330"/>
      <c r="EJI7" s="330"/>
      <c r="EJJ7" s="330"/>
      <c r="EJK7" s="330"/>
      <c r="EJL7" s="330"/>
      <c r="EJM7" s="330"/>
      <c r="EJN7" s="330"/>
      <c r="EJO7" s="330"/>
      <c r="EJP7" s="330"/>
      <c r="EJQ7" s="330"/>
      <c r="EJR7" s="330"/>
      <c r="EJS7" s="330"/>
      <c r="EJT7" s="330"/>
      <c r="EJU7" s="330"/>
      <c r="EJV7" s="330"/>
      <c r="EJW7" s="330"/>
      <c r="EJX7" s="330"/>
      <c r="EJY7" s="330"/>
      <c r="EJZ7" s="330"/>
      <c r="EKA7" s="330"/>
      <c r="EKB7" s="330"/>
      <c r="EKC7" s="330"/>
      <c r="EKD7" s="330"/>
      <c r="EKE7" s="330"/>
      <c r="EKF7" s="330"/>
      <c r="EKG7" s="330"/>
      <c r="EKH7" s="330"/>
      <c r="EKI7" s="330"/>
      <c r="EKJ7" s="330"/>
      <c r="EKK7" s="330"/>
      <c r="EKL7" s="330"/>
      <c r="EKM7" s="330"/>
      <c r="EKN7" s="330"/>
      <c r="EKO7" s="330"/>
      <c r="EKP7" s="330"/>
      <c r="EKQ7" s="330"/>
      <c r="EKR7" s="330"/>
      <c r="EKS7" s="330"/>
      <c r="EKT7" s="330"/>
      <c r="EKU7" s="330"/>
      <c r="EKV7" s="330"/>
      <c r="EKW7" s="330"/>
      <c r="EKX7" s="330"/>
      <c r="EKY7" s="330"/>
      <c r="EKZ7" s="330"/>
      <c r="ELA7" s="330"/>
      <c r="ELB7" s="330"/>
      <c r="ELC7" s="330"/>
      <c r="ELD7" s="330"/>
      <c r="ELE7" s="330"/>
      <c r="ELF7" s="330"/>
      <c r="ELG7" s="330"/>
      <c r="ELH7" s="330"/>
      <c r="ELI7" s="330"/>
      <c r="ELJ7" s="330"/>
      <c r="ELK7" s="330"/>
      <c r="ELL7" s="330"/>
      <c r="ELM7" s="330"/>
      <c r="ELN7" s="330"/>
      <c r="ELO7" s="330"/>
      <c r="ELP7" s="330"/>
      <c r="ELQ7" s="330"/>
      <c r="ELR7" s="330"/>
      <c r="ELS7" s="330"/>
      <c r="ELT7" s="330"/>
      <c r="ELU7" s="330"/>
      <c r="ELV7" s="330"/>
      <c r="ELW7" s="330"/>
      <c r="ELX7" s="330"/>
      <c r="ELY7" s="330"/>
      <c r="ELZ7" s="330"/>
      <c r="EMA7" s="330"/>
      <c r="EMB7" s="330"/>
      <c r="EMC7" s="330"/>
      <c r="EMD7" s="330"/>
      <c r="EME7" s="330"/>
      <c r="EMF7" s="330"/>
      <c r="EMG7" s="330"/>
      <c r="EMH7" s="330"/>
      <c r="EMI7" s="330"/>
      <c r="EMJ7" s="330"/>
      <c r="EMK7" s="330"/>
      <c r="EML7" s="330"/>
      <c r="EMM7" s="330"/>
      <c r="EMN7" s="330"/>
      <c r="EMO7" s="330"/>
      <c r="EMP7" s="330"/>
      <c r="EMQ7" s="330"/>
      <c r="EMR7" s="330"/>
      <c r="EMS7" s="330"/>
      <c r="EMT7" s="330"/>
      <c r="EMU7" s="330"/>
      <c r="EMV7" s="330"/>
      <c r="EMW7" s="330"/>
      <c r="EMX7" s="330"/>
      <c r="EMY7" s="330"/>
      <c r="EMZ7" s="330"/>
      <c r="ENA7" s="330"/>
      <c r="ENB7" s="330"/>
      <c r="ENC7" s="330"/>
      <c r="END7" s="330"/>
      <c r="ENE7" s="330"/>
      <c r="ENF7" s="330"/>
      <c r="ENG7" s="330"/>
      <c r="ENH7" s="330"/>
      <c r="ENI7" s="330"/>
      <c r="ENJ7" s="330"/>
      <c r="ENK7" s="330"/>
      <c r="ENL7" s="330"/>
      <c r="ENM7" s="330"/>
      <c r="ENN7" s="330"/>
      <c r="ENO7" s="330"/>
      <c r="ENP7" s="330"/>
      <c r="ENQ7" s="330"/>
      <c r="ENR7" s="330"/>
      <c r="ENS7" s="330"/>
      <c r="ENT7" s="330"/>
      <c r="ENU7" s="330"/>
      <c r="ENV7" s="330"/>
      <c r="ENW7" s="330"/>
      <c r="ENX7" s="330"/>
      <c r="ENY7" s="330"/>
      <c r="ENZ7" s="330"/>
      <c r="EOA7" s="330"/>
      <c r="EOB7" s="330"/>
      <c r="EOC7" s="330"/>
      <c r="EOD7" s="330"/>
      <c r="EOE7" s="330"/>
      <c r="EOF7" s="330"/>
      <c r="EOG7" s="330"/>
      <c r="EOH7" s="330"/>
      <c r="EOI7" s="330"/>
      <c r="EOJ7" s="330"/>
      <c r="EOK7" s="330"/>
      <c r="EOL7" s="330"/>
      <c r="EOM7" s="330"/>
      <c r="EON7" s="330"/>
      <c r="EOO7" s="330"/>
      <c r="EOP7" s="330"/>
      <c r="EOQ7" s="330"/>
      <c r="EOR7" s="330"/>
      <c r="EOS7" s="330"/>
      <c r="EOT7" s="330"/>
      <c r="EOU7" s="330"/>
      <c r="EOV7" s="330"/>
      <c r="EOW7" s="330"/>
      <c r="EOX7" s="330"/>
      <c r="EOY7" s="330"/>
      <c r="EOZ7" s="330"/>
      <c r="EPA7" s="330"/>
      <c r="EPB7" s="330"/>
      <c r="EPC7" s="330"/>
      <c r="EPD7" s="330"/>
      <c r="EPE7" s="330"/>
      <c r="EPF7" s="330"/>
      <c r="EPG7" s="330"/>
      <c r="EPH7" s="330"/>
      <c r="EPI7" s="330"/>
      <c r="EPJ7" s="330"/>
      <c r="EPK7" s="330"/>
      <c r="EPL7" s="330"/>
      <c r="EPM7" s="330"/>
      <c r="EPN7" s="330"/>
      <c r="EPO7" s="330"/>
      <c r="EPP7" s="330"/>
      <c r="EPQ7" s="330"/>
      <c r="EPR7" s="330"/>
      <c r="EPS7" s="330"/>
      <c r="EPT7" s="330"/>
      <c r="EPU7" s="330"/>
      <c r="EPV7" s="330"/>
      <c r="EPW7" s="330"/>
      <c r="EPX7" s="330"/>
      <c r="EPY7" s="330"/>
      <c r="EPZ7" s="330"/>
      <c r="EQA7" s="330"/>
      <c r="EQB7" s="330"/>
      <c r="EQC7" s="330"/>
      <c r="EQD7" s="330"/>
      <c r="EQE7" s="330"/>
      <c r="EQF7" s="330"/>
      <c r="EQG7" s="330"/>
      <c r="EQH7" s="330"/>
      <c r="EQI7" s="330"/>
      <c r="EQJ7" s="330"/>
      <c r="EQK7" s="330"/>
      <c r="EQL7" s="330"/>
      <c r="EQM7" s="330"/>
      <c r="EQN7" s="330"/>
      <c r="EQO7" s="330"/>
      <c r="EQP7" s="330"/>
      <c r="EQQ7" s="330"/>
      <c r="EQR7" s="330"/>
      <c r="EQS7" s="330"/>
      <c r="EQT7" s="330"/>
      <c r="EQU7" s="330"/>
      <c r="EQV7" s="330"/>
      <c r="EQW7" s="330"/>
      <c r="EQX7" s="330"/>
      <c r="EQY7" s="330"/>
      <c r="EQZ7" s="330"/>
      <c r="ERA7" s="330"/>
      <c r="ERB7" s="330"/>
      <c r="ERC7" s="330"/>
      <c r="ERD7" s="330"/>
      <c r="ERE7" s="330"/>
      <c r="ERF7" s="330"/>
      <c r="ERG7" s="330"/>
      <c r="ERH7" s="330"/>
      <c r="ERI7" s="330"/>
      <c r="ERJ7" s="330"/>
      <c r="ERK7" s="330"/>
      <c r="ERL7" s="330"/>
      <c r="ERM7" s="330"/>
      <c r="ERN7" s="330"/>
      <c r="ERO7" s="330"/>
      <c r="ERP7" s="330"/>
      <c r="ERQ7" s="330"/>
      <c r="ERR7" s="330"/>
      <c r="ERS7" s="330"/>
      <c r="ERT7" s="330"/>
      <c r="ERU7" s="330"/>
      <c r="ERV7" s="330"/>
      <c r="ERW7" s="330"/>
      <c r="ERX7" s="330"/>
      <c r="ERY7" s="330"/>
      <c r="ERZ7" s="330"/>
      <c r="ESA7" s="330"/>
      <c r="ESB7" s="330"/>
      <c r="ESC7" s="330"/>
      <c r="ESD7" s="330"/>
      <c r="ESE7" s="330"/>
      <c r="ESF7" s="330"/>
      <c r="ESG7" s="330"/>
      <c r="ESH7" s="330"/>
      <c r="ESI7" s="330"/>
      <c r="ESJ7" s="330"/>
      <c r="ESK7" s="330"/>
      <c r="ESL7" s="330"/>
      <c r="ESM7" s="330"/>
      <c r="ESN7" s="330"/>
      <c r="ESO7" s="330"/>
      <c r="ESP7" s="330"/>
      <c r="ESQ7" s="330"/>
      <c r="ESR7" s="330"/>
      <c r="ESS7" s="330"/>
      <c r="EST7" s="330"/>
      <c r="ESU7" s="330"/>
      <c r="ESV7" s="330"/>
      <c r="ESW7" s="330"/>
      <c r="ESX7" s="330"/>
      <c r="ESY7" s="330"/>
      <c r="ESZ7" s="330"/>
      <c r="ETA7" s="330"/>
      <c r="ETB7" s="330"/>
      <c r="ETC7" s="330"/>
      <c r="ETD7" s="330"/>
      <c r="ETE7" s="330"/>
      <c r="ETF7" s="330"/>
      <c r="ETG7" s="330"/>
      <c r="ETH7" s="330"/>
      <c r="ETI7" s="330"/>
      <c r="ETJ7" s="330"/>
      <c r="ETK7" s="330"/>
      <c r="ETL7" s="330"/>
      <c r="ETM7" s="330"/>
      <c r="ETN7" s="330"/>
      <c r="ETO7" s="330"/>
      <c r="ETP7" s="330"/>
      <c r="ETQ7" s="330"/>
      <c r="ETR7" s="330"/>
      <c r="ETS7" s="330"/>
      <c r="ETT7" s="330"/>
      <c r="ETU7" s="330"/>
      <c r="ETV7" s="330"/>
      <c r="ETW7" s="330"/>
      <c r="ETX7" s="330"/>
      <c r="ETY7" s="330"/>
      <c r="ETZ7" s="330"/>
      <c r="EUA7" s="330"/>
      <c r="EUB7" s="330"/>
      <c r="EUC7" s="330"/>
      <c r="EUD7" s="330"/>
      <c r="EUE7" s="330"/>
      <c r="EUF7" s="330"/>
      <c r="EUG7" s="330"/>
      <c r="EUH7" s="330"/>
      <c r="EUI7" s="330"/>
      <c r="EUJ7" s="330"/>
      <c r="EUK7" s="330"/>
      <c r="EUL7" s="330"/>
      <c r="EUM7" s="330"/>
      <c r="EUN7" s="330"/>
      <c r="EUO7" s="330"/>
      <c r="EUP7" s="330"/>
      <c r="EUQ7" s="330"/>
      <c r="EUR7" s="330"/>
      <c r="EUS7" s="330"/>
      <c r="EUT7" s="330"/>
      <c r="EUU7" s="330"/>
      <c r="EUV7" s="330"/>
      <c r="EUW7" s="330"/>
      <c r="EUX7" s="330"/>
      <c r="EUY7" s="330"/>
      <c r="EUZ7" s="330"/>
      <c r="EVA7" s="330"/>
      <c r="EVB7" s="330"/>
      <c r="EVC7" s="330"/>
      <c r="EVD7" s="330"/>
      <c r="EVE7" s="330"/>
      <c r="EVF7" s="330"/>
      <c r="EVG7" s="330"/>
      <c r="EVH7" s="330"/>
      <c r="EVI7" s="330"/>
      <c r="EVJ7" s="330"/>
      <c r="EVK7" s="330"/>
      <c r="EVL7" s="330"/>
      <c r="EVM7" s="330"/>
      <c r="EVN7" s="330"/>
      <c r="EVO7" s="330"/>
      <c r="EVP7" s="330"/>
      <c r="EVQ7" s="330"/>
      <c r="EVR7" s="330"/>
      <c r="EVS7" s="330"/>
      <c r="EVT7" s="330"/>
      <c r="EVU7" s="330"/>
      <c r="EVV7" s="330"/>
      <c r="EVW7" s="330"/>
      <c r="EVX7" s="330"/>
      <c r="EVY7" s="330"/>
      <c r="EVZ7" s="330"/>
      <c r="EWA7" s="330"/>
      <c r="EWB7" s="330"/>
      <c r="EWC7" s="330"/>
      <c r="EWD7" s="330"/>
      <c r="EWE7" s="330"/>
      <c r="EWF7" s="330"/>
      <c r="EWG7" s="330"/>
      <c r="EWH7" s="330"/>
      <c r="EWI7" s="330"/>
      <c r="EWJ7" s="330"/>
      <c r="EWK7" s="330"/>
      <c r="EWL7" s="330"/>
      <c r="EWM7" s="330"/>
      <c r="EWN7" s="330"/>
      <c r="EWO7" s="330"/>
      <c r="EWP7" s="330"/>
      <c r="EWQ7" s="330"/>
      <c r="EWR7" s="330"/>
      <c r="EWS7" s="330"/>
      <c r="EWT7" s="330"/>
      <c r="EWU7" s="330"/>
      <c r="EWV7" s="330"/>
      <c r="EWW7" s="330"/>
      <c r="EWX7" s="330"/>
      <c r="EWY7" s="330"/>
      <c r="EWZ7" s="330"/>
      <c r="EXA7" s="330"/>
      <c r="EXB7" s="330"/>
      <c r="EXC7" s="330"/>
      <c r="EXD7" s="330"/>
      <c r="EXE7" s="330"/>
      <c r="EXF7" s="330"/>
      <c r="EXG7" s="330"/>
      <c r="EXH7" s="330"/>
      <c r="EXI7" s="330"/>
      <c r="EXJ7" s="330"/>
      <c r="EXK7" s="330"/>
      <c r="EXL7" s="330"/>
      <c r="EXM7" s="330"/>
      <c r="EXN7" s="330"/>
      <c r="EXO7" s="330"/>
      <c r="EXP7" s="330"/>
      <c r="EXQ7" s="330"/>
      <c r="EXR7" s="330"/>
      <c r="EXS7" s="330"/>
      <c r="EXT7" s="330"/>
      <c r="EXU7" s="330"/>
      <c r="EXV7" s="330"/>
      <c r="EXW7" s="330"/>
      <c r="EXX7" s="330"/>
      <c r="EXY7" s="330"/>
      <c r="EXZ7" s="330"/>
      <c r="EYA7" s="330"/>
      <c r="EYB7" s="330"/>
      <c r="EYC7" s="330"/>
      <c r="EYD7" s="330"/>
      <c r="EYE7" s="330"/>
      <c r="EYF7" s="330"/>
      <c r="EYG7" s="330"/>
      <c r="EYH7" s="330"/>
      <c r="EYI7" s="330"/>
      <c r="EYJ7" s="330"/>
      <c r="EYK7" s="330"/>
      <c r="EYL7" s="330"/>
      <c r="EYM7" s="330"/>
      <c r="EYN7" s="330"/>
      <c r="EYO7" s="330"/>
      <c r="EYP7" s="330"/>
      <c r="EYQ7" s="330"/>
      <c r="EYR7" s="330"/>
      <c r="EYS7" s="330"/>
      <c r="EYT7" s="330"/>
      <c r="EYU7" s="330"/>
      <c r="EYV7" s="330"/>
      <c r="EYW7" s="330"/>
      <c r="EYX7" s="330"/>
      <c r="EYY7" s="330"/>
      <c r="EYZ7" s="330"/>
      <c r="EZA7" s="330"/>
      <c r="EZB7" s="330"/>
      <c r="EZC7" s="330"/>
      <c r="EZD7" s="330"/>
      <c r="EZE7" s="330"/>
      <c r="EZF7" s="330"/>
      <c r="EZG7" s="330"/>
      <c r="EZH7" s="330"/>
      <c r="EZI7" s="330"/>
      <c r="EZJ7" s="330"/>
      <c r="EZK7" s="330"/>
      <c r="EZL7" s="330"/>
      <c r="EZM7" s="330"/>
      <c r="EZN7" s="330"/>
      <c r="EZO7" s="330"/>
      <c r="EZP7" s="330"/>
      <c r="EZQ7" s="330"/>
      <c r="EZR7" s="330"/>
      <c r="EZS7" s="330"/>
      <c r="EZT7" s="330"/>
      <c r="EZU7" s="330"/>
      <c r="EZV7" s="330"/>
      <c r="EZW7" s="330"/>
      <c r="EZX7" s="330"/>
      <c r="EZY7" s="330"/>
      <c r="EZZ7" s="330"/>
      <c r="FAA7" s="330"/>
      <c r="FAB7" s="330"/>
      <c r="FAC7" s="330"/>
      <c r="FAD7" s="330"/>
      <c r="FAE7" s="330"/>
      <c r="FAF7" s="330"/>
      <c r="FAG7" s="330"/>
      <c r="FAH7" s="330"/>
      <c r="FAI7" s="330"/>
      <c r="FAJ7" s="330"/>
      <c r="FAK7" s="330"/>
      <c r="FAL7" s="330"/>
      <c r="FAM7" s="330"/>
      <c r="FAN7" s="330"/>
      <c r="FAO7" s="330"/>
      <c r="FAP7" s="330"/>
      <c r="FAQ7" s="330"/>
      <c r="FAR7" s="330"/>
      <c r="FAS7" s="330"/>
      <c r="FAT7" s="330"/>
      <c r="FAU7" s="330"/>
      <c r="FAV7" s="330"/>
      <c r="FAW7" s="330"/>
      <c r="FAX7" s="330"/>
      <c r="FAY7" s="330"/>
      <c r="FAZ7" s="330"/>
      <c r="FBA7" s="330"/>
      <c r="FBB7" s="330"/>
      <c r="FBC7" s="330"/>
      <c r="FBD7" s="330"/>
      <c r="FBE7" s="330"/>
      <c r="FBF7" s="330"/>
      <c r="FBG7" s="330"/>
      <c r="FBH7" s="330"/>
      <c r="FBI7" s="330"/>
      <c r="FBJ7" s="330"/>
      <c r="FBK7" s="330"/>
      <c r="FBL7" s="330"/>
      <c r="FBM7" s="330"/>
      <c r="FBN7" s="330"/>
      <c r="FBO7" s="330"/>
      <c r="FBP7" s="330"/>
      <c r="FBQ7" s="330"/>
      <c r="FBR7" s="330"/>
      <c r="FBS7" s="330"/>
      <c r="FBT7" s="330"/>
      <c r="FBU7" s="330"/>
      <c r="FBV7" s="330"/>
      <c r="FBW7" s="330"/>
      <c r="FBX7" s="330"/>
      <c r="FBY7" s="330"/>
      <c r="FBZ7" s="330"/>
      <c r="FCA7" s="330"/>
      <c r="FCB7" s="330"/>
      <c r="FCC7" s="330"/>
      <c r="FCD7" s="330"/>
      <c r="FCE7" s="330"/>
      <c r="FCF7" s="330"/>
      <c r="FCG7" s="330"/>
      <c r="FCH7" s="330"/>
      <c r="FCI7" s="330"/>
      <c r="FCJ7" s="330"/>
      <c r="FCK7" s="330"/>
      <c r="FCL7" s="330"/>
      <c r="FCM7" s="330"/>
      <c r="FCN7" s="330"/>
      <c r="FCO7" s="330"/>
      <c r="FCP7" s="330"/>
      <c r="FCQ7" s="330"/>
      <c r="FCR7" s="330"/>
      <c r="FCS7" s="330"/>
      <c r="FCT7" s="330"/>
      <c r="FCU7" s="330"/>
      <c r="FCV7" s="330"/>
      <c r="FCW7" s="330"/>
      <c r="FCX7" s="330"/>
      <c r="FCY7" s="330"/>
      <c r="FCZ7" s="330"/>
      <c r="FDA7" s="330"/>
      <c r="FDB7" s="330"/>
      <c r="FDC7" s="330"/>
      <c r="FDD7" s="330"/>
      <c r="FDE7" s="330"/>
      <c r="FDF7" s="330"/>
      <c r="FDG7" s="330"/>
      <c r="FDH7" s="330"/>
      <c r="FDI7" s="330"/>
      <c r="FDJ7" s="330"/>
      <c r="FDK7" s="330"/>
      <c r="FDL7" s="330"/>
      <c r="FDM7" s="330"/>
      <c r="FDN7" s="330"/>
      <c r="FDO7" s="330"/>
      <c r="FDP7" s="330"/>
      <c r="FDQ7" s="330"/>
      <c r="FDR7" s="330"/>
      <c r="FDS7" s="330"/>
      <c r="FDT7" s="330"/>
      <c r="FDU7" s="330"/>
      <c r="FDV7" s="330"/>
      <c r="FDW7" s="330"/>
      <c r="FDX7" s="330"/>
      <c r="FDY7" s="330"/>
      <c r="FDZ7" s="330"/>
      <c r="FEA7" s="330"/>
      <c r="FEB7" s="330"/>
      <c r="FEC7" s="330"/>
      <c r="FED7" s="330"/>
      <c r="FEE7" s="330"/>
      <c r="FEF7" s="330"/>
      <c r="FEG7" s="330"/>
      <c r="FEH7" s="330"/>
      <c r="FEI7" s="330"/>
      <c r="FEJ7" s="330"/>
      <c r="FEK7" s="330"/>
      <c r="FEL7" s="330"/>
      <c r="FEM7" s="330"/>
      <c r="FEN7" s="330"/>
      <c r="FEO7" s="330"/>
      <c r="FEP7" s="330"/>
      <c r="FEQ7" s="330"/>
      <c r="FER7" s="330"/>
      <c r="FES7" s="330"/>
      <c r="FET7" s="330"/>
      <c r="FEU7" s="330"/>
      <c r="FEV7" s="330"/>
      <c r="FEW7" s="330"/>
      <c r="FEX7" s="330"/>
      <c r="FEY7" s="330"/>
      <c r="FEZ7" s="330"/>
      <c r="FFA7" s="330"/>
      <c r="FFB7" s="330"/>
      <c r="FFC7" s="330"/>
      <c r="FFD7" s="330"/>
      <c r="FFE7" s="330"/>
      <c r="FFF7" s="330"/>
      <c r="FFG7" s="330"/>
      <c r="FFH7" s="330"/>
      <c r="FFI7" s="330"/>
      <c r="FFJ7" s="330"/>
      <c r="FFK7" s="330"/>
      <c r="FFL7" s="330"/>
      <c r="FFM7" s="330"/>
      <c r="FFN7" s="330"/>
      <c r="FFO7" s="330"/>
      <c r="FFP7" s="330"/>
      <c r="FFQ7" s="330"/>
      <c r="FFR7" s="330"/>
      <c r="FFS7" s="330"/>
      <c r="FFT7" s="330"/>
      <c r="FFU7" s="330"/>
      <c r="FFV7" s="330"/>
      <c r="FFW7" s="330"/>
      <c r="FFX7" s="330"/>
      <c r="FFY7" s="330"/>
      <c r="FFZ7" s="330"/>
      <c r="FGA7" s="330"/>
      <c r="FGB7" s="330"/>
      <c r="FGC7" s="330"/>
      <c r="FGD7" s="330"/>
      <c r="FGE7" s="330"/>
      <c r="FGF7" s="330"/>
      <c r="FGG7" s="330"/>
      <c r="FGH7" s="330"/>
      <c r="FGI7" s="330"/>
      <c r="FGJ7" s="330"/>
      <c r="FGK7" s="330"/>
      <c r="FGL7" s="330"/>
      <c r="FGM7" s="330"/>
      <c r="FGN7" s="330"/>
      <c r="FGO7" s="330"/>
      <c r="FGP7" s="330"/>
      <c r="FGQ7" s="330"/>
      <c r="FGR7" s="330"/>
      <c r="FGS7" s="330"/>
      <c r="FGT7" s="330"/>
      <c r="FGU7" s="330"/>
      <c r="FGV7" s="330"/>
      <c r="FGW7" s="330"/>
      <c r="FGX7" s="330"/>
      <c r="FGY7" s="330"/>
      <c r="FGZ7" s="330"/>
      <c r="FHA7" s="330"/>
      <c r="FHB7" s="330"/>
      <c r="FHC7" s="330"/>
      <c r="FHD7" s="330"/>
      <c r="FHE7" s="330"/>
      <c r="FHF7" s="330"/>
      <c r="FHG7" s="330"/>
      <c r="FHH7" s="330"/>
      <c r="FHI7" s="330"/>
      <c r="FHJ7" s="330"/>
      <c r="FHK7" s="330"/>
      <c r="FHL7" s="330"/>
      <c r="FHM7" s="330"/>
      <c r="FHN7" s="330"/>
      <c r="FHO7" s="330"/>
      <c r="FHP7" s="330"/>
      <c r="FHQ7" s="330"/>
      <c r="FHR7" s="330"/>
      <c r="FHS7" s="330"/>
      <c r="FHT7" s="330"/>
      <c r="FHU7" s="330"/>
      <c r="FHV7" s="330"/>
      <c r="FHW7" s="330"/>
      <c r="FHX7" s="330"/>
      <c r="FHY7" s="330"/>
      <c r="FHZ7" s="330"/>
      <c r="FIA7" s="330"/>
      <c r="FIB7" s="330"/>
      <c r="FIC7" s="330"/>
      <c r="FID7" s="330"/>
      <c r="FIE7" s="330"/>
      <c r="FIF7" s="330"/>
      <c r="FIG7" s="330"/>
      <c r="FIH7" s="330"/>
      <c r="FII7" s="330"/>
      <c r="FIJ7" s="330"/>
      <c r="FIK7" s="330"/>
      <c r="FIL7" s="330"/>
      <c r="FIM7" s="330"/>
      <c r="FIN7" s="330"/>
      <c r="FIO7" s="330"/>
      <c r="FIP7" s="330"/>
      <c r="FIQ7" s="330"/>
      <c r="FIR7" s="330"/>
      <c r="FIS7" s="330"/>
      <c r="FIT7" s="330"/>
      <c r="FIU7" s="330"/>
      <c r="FIV7" s="330"/>
      <c r="FIW7" s="330"/>
      <c r="FIX7" s="330"/>
      <c r="FIY7" s="330"/>
      <c r="FIZ7" s="330"/>
      <c r="FJA7" s="330"/>
      <c r="FJB7" s="330"/>
      <c r="FJC7" s="330"/>
      <c r="FJD7" s="330"/>
      <c r="FJE7" s="330"/>
      <c r="FJF7" s="330"/>
      <c r="FJG7" s="330"/>
      <c r="FJH7" s="330"/>
      <c r="FJI7" s="330"/>
      <c r="FJJ7" s="330"/>
      <c r="FJK7" s="330"/>
      <c r="FJL7" s="330"/>
      <c r="FJM7" s="330"/>
      <c r="FJN7" s="330"/>
      <c r="FJO7" s="330"/>
      <c r="FJP7" s="330"/>
      <c r="FJQ7" s="330"/>
      <c r="FJR7" s="330"/>
      <c r="FJS7" s="330"/>
      <c r="FJT7" s="330"/>
      <c r="FJU7" s="330"/>
      <c r="FJV7" s="330"/>
      <c r="FJW7" s="330"/>
      <c r="FJX7" s="330"/>
      <c r="FJY7" s="330"/>
      <c r="FJZ7" s="330"/>
      <c r="FKA7" s="330"/>
      <c r="FKB7" s="330"/>
      <c r="FKC7" s="330"/>
      <c r="FKD7" s="330"/>
      <c r="FKE7" s="330"/>
      <c r="FKF7" s="330"/>
      <c r="FKG7" s="330"/>
      <c r="FKH7" s="330"/>
      <c r="FKI7" s="330"/>
      <c r="FKJ7" s="330"/>
      <c r="FKK7" s="330"/>
      <c r="FKL7" s="330"/>
      <c r="FKM7" s="330"/>
      <c r="FKN7" s="330"/>
      <c r="FKO7" s="330"/>
      <c r="FKP7" s="330"/>
      <c r="FKQ7" s="330"/>
      <c r="FKR7" s="330"/>
      <c r="FKS7" s="330"/>
      <c r="FKT7" s="330"/>
      <c r="FKU7" s="330"/>
      <c r="FKV7" s="330"/>
      <c r="FKW7" s="330"/>
      <c r="FKX7" s="330"/>
      <c r="FKY7" s="330"/>
      <c r="FKZ7" s="330"/>
      <c r="FLA7" s="330"/>
      <c r="FLB7" s="330"/>
      <c r="FLC7" s="330"/>
      <c r="FLD7" s="330"/>
      <c r="FLE7" s="330"/>
      <c r="FLF7" s="330"/>
      <c r="FLG7" s="330"/>
      <c r="FLH7" s="330"/>
      <c r="FLI7" s="330"/>
      <c r="FLJ7" s="330"/>
      <c r="FLK7" s="330"/>
      <c r="FLL7" s="330"/>
      <c r="FLM7" s="330"/>
      <c r="FLN7" s="330"/>
      <c r="FLO7" s="330"/>
      <c r="FLP7" s="330"/>
      <c r="FLQ7" s="330"/>
      <c r="FLR7" s="330"/>
      <c r="FLS7" s="330"/>
      <c r="FLT7" s="330"/>
      <c r="FLU7" s="330"/>
      <c r="FLV7" s="330"/>
      <c r="FLW7" s="330"/>
      <c r="FLX7" s="330"/>
      <c r="FLY7" s="330"/>
      <c r="FLZ7" s="330"/>
      <c r="FMA7" s="330"/>
      <c r="FMB7" s="330"/>
      <c r="FMC7" s="330"/>
      <c r="FMD7" s="330"/>
      <c r="FME7" s="330"/>
      <c r="FMF7" s="330"/>
      <c r="FMG7" s="330"/>
      <c r="FMH7" s="330"/>
      <c r="FMI7" s="330"/>
      <c r="FMJ7" s="330"/>
      <c r="FMK7" s="330"/>
      <c r="FML7" s="330"/>
      <c r="FMM7" s="330"/>
      <c r="FMN7" s="330"/>
      <c r="FMO7" s="330"/>
      <c r="FMP7" s="330"/>
      <c r="FMQ7" s="330"/>
      <c r="FMR7" s="330"/>
      <c r="FMS7" s="330"/>
      <c r="FMT7" s="330"/>
      <c r="FMU7" s="330"/>
      <c r="FMV7" s="330"/>
      <c r="FMW7" s="330"/>
      <c r="FMX7" s="330"/>
      <c r="FMY7" s="330"/>
      <c r="FMZ7" s="330"/>
      <c r="FNA7" s="330"/>
      <c r="FNB7" s="330"/>
      <c r="FNC7" s="330"/>
      <c r="FND7" s="330"/>
      <c r="FNE7" s="330"/>
      <c r="FNF7" s="330"/>
      <c r="FNG7" s="330"/>
      <c r="FNH7" s="330"/>
      <c r="FNI7" s="330"/>
      <c r="FNJ7" s="330"/>
      <c r="FNK7" s="330"/>
      <c r="FNL7" s="330"/>
      <c r="FNM7" s="330"/>
      <c r="FNN7" s="330"/>
      <c r="FNO7" s="330"/>
      <c r="FNP7" s="330"/>
      <c r="FNQ7" s="330"/>
      <c r="FNR7" s="330"/>
      <c r="FNS7" s="330"/>
      <c r="FNT7" s="330"/>
      <c r="FNU7" s="330"/>
      <c r="FNV7" s="330"/>
      <c r="FNW7" s="330"/>
      <c r="FNX7" s="330"/>
      <c r="FNY7" s="330"/>
      <c r="FNZ7" s="330"/>
      <c r="FOA7" s="330"/>
      <c r="FOB7" s="330"/>
      <c r="FOC7" s="330"/>
      <c r="FOD7" s="330"/>
      <c r="FOE7" s="330"/>
      <c r="FOF7" s="330"/>
      <c r="FOG7" s="330"/>
      <c r="FOH7" s="330"/>
      <c r="FOI7" s="330"/>
      <c r="FOJ7" s="330"/>
      <c r="FOK7" s="330"/>
      <c r="FOL7" s="330"/>
      <c r="FOM7" s="330"/>
      <c r="FON7" s="330"/>
      <c r="FOO7" s="330"/>
      <c r="FOP7" s="330"/>
      <c r="FOQ7" s="330"/>
      <c r="FOR7" s="330"/>
      <c r="FOS7" s="330"/>
      <c r="FOT7" s="330"/>
      <c r="FOU7" s="330"/>
      <c r="FOV7" s="330"/>
      <c r="FOW7" s="330"/>
      <c r="FOX7" s="330"/>
      <c r="FOY7" s="330"/>
      <c r="FOZ7" s="330"/>
      <c r="FPA7" s="330"/>
      <c r="FPB7" s="330"/>
      <c r="FPC7" s="330"/>
      <c r="FPD7" s="330"/>
      <c r="FPE7" s="330"/>
      <c r="FPF7" s="330"/>
      <c r="FPG7" s="330"/>
      <c r="FPH7" s="330"/>
      <c r="FPI7" s="330"/>
      <c r="FPJ7" s="330"/>
      <c r="FPK7" s="330"/>
      <c r="FPL7" s="330"/>
      <c r="FPM7" s="330"/>
      <c r="FPN7" s="330"/>
      <c r="FPO7" s="330"/>
      <c r="FPP7" s="330"/>
      <c r="FPQ7" s="330"/>
      <c r="FPR7" s="330"/>
      <c r="FPS7" s="330"/>
      <c r="FPT7" s="330"/>
      <c r="FPU7" s="330"/>
      <c r="FPV7" s="330"/>
      <c r="FPW7" s="330"/>
      <c r="FPX7" s="330"/>
      <c r="FPY7" s="330"/>
      <c r="FPZ7" s="330"/>
      <c r="FQA7" s="330"/>
      <c r="FQB7" s="330"/>
      <c r="FQC7" s="330"/>
      <c r="FQD7" s="330"/>
      <c r="FQE7" s="330"/>
      <c r="FQF7" s="330"/>
      <c r="FQG7" s="330"/>
      <c r="FQH7" s="330"/>
      <c r="FQI7" s="330"/>
      <c r="FQJ7" s="330"/>
      <c r="FQK7" s="330"/>
      <c r="FQL7" s="330"/>
      <c r="FQM7" s="330"/>
      <c r="FQN7" s="330"/>
      <c r="FQO7" s="330"/>
      <c r="FQP7" s="330"/>
      <c r="FQQ7" s="330"/>
      <c r="FQR7" s="330"/>
      <c r="FQS7" s="330"/>
      <c r="FQT7" s="330"/>
      <c r="FQU7" s="330"/>
      <c r="FQV7" s="330"/>
      <c r="FQW7" s="330"/>
      <c r="FQX7" s="330"/>
      <c r="FQY7" s="330"/>
      <c r="FQZ7" s="330"/>
      <c r="FRA7" s="330"/>
      <c r="FRB7" s="330"/>
      <c r="FRC7" s="330"/>
      <c r="FRD7" s="330"/>
      <c r="FRE7" s="330"/>
      <c r="FRF7" s="330"/>
      <c r="FRG7" s="330"/>
      <c r="FRH7" s="330"/>
      <c r="FRI7" s="330"/>
      <c r="FRJ7" s="330"/>
      <c r="FRK7" s="330"/>
      <c r="FRL7" s="330"/>
      <c r="FRM7" s="330"/>
      <c r="FRN7" s="330"/>
      <c r="FRO7" s="330"/>
      <c r="FRP7" s="330"/>
      <c r="FRQ7" s="330"/>
      <c r="FRR7" s="330"/>
      <c r="FRS7" s="330"/>
      <c r="FRT7" s="330"/>
      <c r="FRU7" s="330"/>
      <c r="FRV7" s="330"/>
      <c r="FRW7" s="330"/>
      <c r="FRX7" s="330"/>
      <c r="FRY7" s="330"/>
      <c r="FRZ7" s="330"/>
      <c r="FSA7" s="330"/>
      <c r="FSB7" s="330"/>
      <c r="FSC7" s="330"/>
      <c r="FSD7" s="330"/>
      <c r="FSE7" s="330"/>
      <c r="FSF7" s="330"/>
      <c r="FSG7" s="330"/>
      <c r="FSH7" s="330"/>
      <c r="FSI7" s="330"/>
      <c r="FSJ7" s="330"/>
      <c r="FSK7" s="330"/>
      <c r="FSL7" s="330"/>
      <c r="FSM7" s="330"/>
      <c r="FSN7" s="330"/>
      <c r="FSO7" s="330"/>
      <c r="FSP7" s="330"/>
      <c r="FSQ7" s="330"/>
      <c r="FSR7" s="330"/>
      <c r="FSS7" s="330"/>
      <c r="FST7" s="330"/>
      <c r="FSU7" s="330"/>
      <c r="FSV7" s="330"/>
      <c r="FSW7" s="330"/>
      <c r="FSX7" s="330"/>
      <c r="FSY7" s="330"/>
      <c r="FSZ7" s="330"/>
      <c r="FTA7" s="330"/>
      <c r="FTB7" s="330"/>
      <c r="FTC7" s="330"/>
      <c r="FTD7" s="330"/>
      <c r="FTE7" s="330"/>
      <c r="FTF7" s="330"/>
      <c r="FTG7" s="330"/>
      <c r="FTH7" s="330"/>
      <c r="FTI7" s="330"/>
      <c r="FTJ7" s="330"/>
      <c r="FTK7" s="330"/>
      <c r="FTL7" s="330"/>
      <c r="FTM7" s="330"/>
      <c r="FTN7" s="330"/>
      <c r="FTO7" s="330"/>
      <c r="FTP7" s="330"/>
      <c r="FTQ7" s="330"/>
      <c r="FTR7" s="330"/>
      <c r="FTS7" s="330"/>
      <c r="FTT7" s="330"/>
      <c r="FTU7" s="330"/>
      <c r="FTV7" s="330"/>
      <c r="FTW7" s="330"/>
      <c r="FTX7" s="330"/>
      <c r="FTY7" s="330"/>
      <c r="FTZ7" s="330"/>
      <c r="FUA7" s="330"/>
      <c r="FUB7" s="330"/>
      <c r="FUC7" s="330"/>
      <c r="FUD7" s="330"/>
      <c r="FUE7" s="330"/>
      <c r="FUF7" s="330"/>
      <c r="FUG7" s="330"/>
      <c r="FUH7" s="330"/>
      <c r="FUI7" s="330"/>
      <c r="FUJ7" s="330"/>
      <c r="FUK7" s="330"/>
      <c r="FUL7" s="330"/>
      <c r="FUM7" s="330"/>
      <c r="FUN7" s="330"/>
      <c r="FUO7" s="330"/>
      <c r="FUP7" s="330"/>
      <c r="FUQ7" s="330"/>
      <c r="FUR7" s="330"/>
      <c r="FUS7" s="330"/>
      <c r="FUT7" s="330"/>
      <c r="FUU7" s="330"/>
      <c r="FUV7" s="330"/>
      <c r="FUW7" s="330"/>
      <c r="FUX7" s="330"/>
      <c r="FUY7" s="330"/>
      <c r="FUZ7" s="330"/>
      <c r="FVA7" s="330"/>
      <c r="FVB7" s="330"/>
      <c r="FVC7" s="330"/>
      <c r="FVD7" s="330"/>
      <c r="FVE7" s="330"/>
      <c r="FVF7" s="330"/>
      <c r="FVG7" s="330"/>
      <c r="FVH7" s="330"/>
      <c r="FVI7" s="330"/>
      <c r="FVJ7" s="330"/>
      <c r="FVK7" s="330"/>
      <c r="FVL7" s="330"/>
      <c r="FVM7" s="330"/>
      <c r="FVN7" s="330"/>
      <c r="FVO7" s="330"/>
      <c r="FVP7" s="330"/>
      <c r="FVQ7" s="330"/>
      <c r="FVR7" s="330"/>
      <c r="FVS7" s="330"/>
      <c r="FVT7" s="330"/>
      <c r="FVU7" s="330"/>
      <c r="FVV7" s="330"/>
      <c r="FVW7" s="330"/>
      <c r="FVX7" s="330"/>
      <c r="FVY7" s="330"/>
      <c r="FVZ7" s="330"/>
      <c r="FWA7" s="330"/>
      <c r="FWB7" s="330"/>
      <c r="FWC7" s="330"/>
      <c r="FWD7" s="330"/>
      <c r="FWE7" s="330"/>
      <c r="FWF7" s="330"/>
      <c r="FWG7" s="330"/>
      <c r="FWH7" s="330"/>
      <c r="FWI7" s="330"/>
      <c r="FWJ7" s="330"/>
      <c r="FWK7" s="330"/>
      <c r="FWL7" s="330"/>
      <c r="FWM7" s="330"/>
      <c r="FWN7" s="330"/>
      <c r="FWO7" s="330"/>
      <c r="FWP7" s="330"/>
      <c r="FWQ7" s="330"/>
      <c r="FWR7" s="330"/>
      <c r="FWS7" s="330"/>
      <c r="FWT7" s="330"/>
      <c r="FWU7" s="330"/>
      <c r="FWV7" s="330"/>
      <c r="FWW7" s="330"/>
      <c r="FWX7" s="330"/>
      <c r="FWY7" s="330"/>
      <c r="FWZ7" s="330"/>
      <c r="FXA7" s="330"/>
      <c r="FXB7" s="330"/>
      <c r="FXC7" s="330"/>
      <c r="FXD7" s="330"/>
      <c r="FXE7" s="330"/>
      <c r="FXF7" s="330"/>
      <c r="FXG7" s="330"/>
      <c r="FXH7" s="330"/>
      <c r="FXI7" s="330"/>
      <c r="FXJ7" s="330"/>
      <c r="FXK7" s="330"/>
      <c r="FXL7" s="330"/>
      <c r="FXM7" s="330"/>
      <c r="FXN7" s="330"/>
      <c r="FXO7" s="330"/>
      <c r="FXP7" s="330"/>
      <c r="FXQ7" s="330"/>
      <c r="FXR7" s="330"/>
      <c r="FXS7" s="330"/>
      <c r="FXT7" s="330"/>
      <c r="FXU7" s="330"/>
      <c r="FXV7" s="330"/>
      <c r="FXW7" s="330"/>
      <c r="FXX7" s="330"/>
      <c r="FXY7" s="330"/>
      <c r="FXZ7" s="330"/>
      <c r="FYA7" s="330"/>
      <c r="FYB7" s="330"/>
      <c r="FYC7" s="330"/>
      <c r="FYD7" s="330"/>
      <c r="FYE7" s="330"/>
      <c r="FYF7" s="330"/>
      <c r="FYG7" s="330"/>
      <c r="FYH7" s="330"/>
      <c r="FYI7" s="330"/>
      <c r="FYJ7" s="330"/>
      <c r="FYK7" s="330"/>
      <c r="FYL7" s="330"/>
      <c r="FYM7" s="330"/>
      <c r="FYN7" s="330"/>
      <c r="FYO7" s="330"/>
      <c r="FYP7" s="330"/>
      <c r="FYQ7" s="330"/>
      <c r="FYR7" s="330"/>
      <c r="FYS7" s="330"/>
      <c r="FYT7" s="330"/>
      <c r="FYU7" s="330"/>
      <c r="FYV7" s="330"/>
      <c r="FYW7" s="330"/>
      <c r="FYX7" s="330"/>
      <c r="FYY7" s="330"/>
      <c r="FYZ7" s="330"/>
      <c r="FZA7" s="330"/>
      <c r="FZB7" s="330"/>
      <c r="FZC7" s="330"/>
      <c r="FZD7" s="330"/>
      <c r="FZE7" s="330"/>
      <c r="FZF7" s="330"/>
      <c r="FZG7" s="330"/>
      <c r="FZH7" s="330"/>
      <c r="FZI7" s="330"/>
      <c r="FZJ7" s="330"/>
      <c r="FZK7" s="330"/>
      <c r="FZL7" s="330"/>
      <c r="FZM7" s="330"/>
      <c r="FZN7" s="330"/>
      <c r="FZO7" s="330"/>
      <c r="FZP7" s="330"/>
      <c r="FZQ7" s="330"/>
      <c r="FZR7" s="330"/>
      <c r="FZS7" s="330"/>
      <c r="FZT7" s="330"/>
      <c r="FZU7" s="330"/>
      <c r="FZV7" s="330"/>
      <c r="FZW7" s="330"/>
      <c r="FZX7" s="330"/>
      <c r="FZY7" s="330"/>
      <c r="FZZ7" s="330"/>
      <c r="GAA7" s="330"/>
      <c r="GAB7" s="330"/>
      <c r="GAC7" s="330"/>
      <c r="GAD7" s="330"/>
      <c r="GAE7" s="330"/>
      <c r="GAF7" s="330"/>
      <c r="GAG7" s="330"/>
      <c r="GAH7" s="330"/>
      <c r="GAI7" s="330"/>
      <c r="GAJ7" s="330"/>
      <c r="GAK7" s="330"/>
      <c r="GAL7" s="330"/>
      <c r="GAM7" s="330"/>
      <c r="GAN7" s="330"/>
      <c r="GAO7" s="330"/>
      <c r="GAP7" s="330"/>
      <c r="GAQ7" s="330"/>
      <c r="GAR7" s="330"/>
      <c r="GAS7" s="330"/>
      <c r="GAT7" s="330"/>
      <c r="GAU7" s="330"/>
      <c r="GAV7" s="330"/>
      <c r="GAW7" s="330"/>
      <c r="GAX7" s="330"/>
      <c r="GAY7" s="330"/>
      <c r="GAZ7" s="330"/>
      <c r="GBA7" s="330"/>
      <c r="GBB7" s="330"/>
      <c r="GBC7" s="330"/>
      <c r="GBD7" s="330"/>
      <c r="GBE7" s="330"/>
      <c r="GBF7" s="330"/>
      <c r="GBG7" s="330"/>
      <c r="GBH7" s="330"/>
      <c r="GBI7" s="330"/>
      <c r="GBJ7" s="330"/>
      <c r="GBK7" s="330"/>
      <c r="GBL7" s="330"/>
      <c r="GBM7" s="330"/>
      <c r="GBN7" s="330"/>
      <c r="GBO7" s="330"/>
      <c r="GBP7" s="330"/>
      <c r="GBQ7" s="330"/>
      <c r="GBR7" s="330"/>
      <c r="GBS7" s="330"/>
      <c r="GBT7" s="330"/>
      <c r="GBU7" s="330"/>
      <c r="GBV7" s="330"/>
      <c r="GBW7" s="330"/>
      <c r="GBX7" s="330"/>
      <c r="GBY7" s="330"/>
      <c r="GBZ7" s="330"/>
      <c r="GCA7" s="330"/>
      <c r="GCB7" s="330"/>
      <c r="GCC7" s="330"/>
      <c r="GCD7" s="330"/>
      <c r="GCE7" s="330"/>
      <c r="GCF7" s="330"/>
      <c r="GCG7" s="330"/>
      <c r="GCH7" s="330"/>
      <c r="GCI7" s="330"/>
      <c r="GCJ7" s="330"/>
      <c r="GCK7" s="330"/>
      <c r="GCL7" s="330"/>
      <c r="GCM7" s="330"/>
      <c r="GCN7" s="330"/>
      <c r="GCO7" s="330"/>
      <c r="GCP7" s="330"/>
      <c r="GCQ7" s="330"/>
      <c r="GCR7" s="330"/>
      <c r="GCS7" s="330"/>
      <c r="GCT7" s="330"/>
      <c r="GCU7" s="330"/>
      <c r="GCV7" s="330"/>
      <c r="GCW7" s="330"/>
      <c r="GCX7" s="330"/>
      <c r="GCY7" s="330"/>
      <c r="GCZ7" s="330"/>
      <c r="GDA7" s="330"/>
      <c r="GDB7" s="330"/>
      <c r="GDC7" s="330"/>
      <c r="GDD7" s="330"/>
      <c r="GDE7" s="330"/>
      <c r="GDF7" s="330"/>
      <c r="GDG7" s="330"/>
      <c r="GDH7" s="330"/>
      <c r="GDI7" s="330"/>
      <c r="GDJ7" s="330"/>
      <c r="GDK7" s="330"/>
      <c r="GDL7" s="330"/>
      <c r="GDM7" s="330"/>
      <c r="GDN7" s="330"/>
      <c r="GDO7" s="330"/>
      <c r="GDP7" s="330"/>
      <c r="GDQ7" s="330"/>
      <c r="GDR7" s="330"/>
      <c r="GDS7" s="330"/>
      <c r="GDT7" s="330"/>
      <c r="GDU7" s="330"/>
      <c r="GDV7" s="330"/>
      <c r="GDW7" s="330"/>
      <c r="GDX7" s="330"/>
      <c r="GDY7" s="330"/>
      <c r="GDZ7" s="330"/>
      <c r="GEA7" s="330"/>
      <c r="GEB7" s="330"/>
      <c r="GEC7" s="330"/>
      <c r="GED7" s="330"/>
      <c r="GEE7" s="330"/>
      <c r="GEF7" s="330"/>
      <c r="GEG7" s="330"/>
      <c r="GEH7" s="330"/>
      <c r="GEI7" s="330"/>
      <c r="GEJ7" s="330"/>
      <c r="GEK7" s="330"/>
      <c r="GEL7" s="330"/>
      <c r="GEM7" s="330"/>
      <c r="GEN7" s="330"/>
      <c r="GEO7" s="330"/>
      <c r="GEP7" s="330"/>
      <c r="GEQ7" s="330"/>
      <c r="GER7" s="330"/>
      <c r="GES7" s="330"/>
      <c r="GET7" s="330"/>
      <c r="GEU7" s="330"/>
      <c r="GEV7" s="330"/>
      <c r="GEW7" s="330"/>
      <c r="GEX7" s="330"/>
      <c r="GEY7" s="330"/>
      <c r="GEZ7" s="330"/>
      <c r="GFA7" s="330"/>
      <c r="GFB7" s="330"/>
      <c r="GFC7" s="330"/>
      <c r="GFD7" s="330"/>
      <c r="GFE7" s="330"/>
      <c r="GFF7" s="330"/>
      <c r="GFG7" s="330"/>
      <c r="GFH7" s="330"/>
      <c r="GFI7" s="330"/>
      <c r="GFJ7" s="330"/>
      <c r="GFK7" s="330"/>
      <c r="GFL7" s="330"/>
      <c r="GFM7" s="330"/>
      <c r="GFN7" s="330"/>
      <c r="GFO7" s="330"/>
      <c r="GFP7" s="330"/>
      <c r="GFQ7" s="330"/>
      <c r="GFR7" s="330"/>
      <c r="GFS7" s="330"/>
      <c r="GFT7" s="330"/>
      <c r="GFU7" s="330"/>
      <c r="GFV7" s="330"/>
      <c r="GFW7" s="330"/>
      <c r="GFX7" s="330"/>
      <c r="GFY7" s="330"/>
      <c r="GFZ7" s="330"/>
      <c r="GGA7" s="330"/>
      <c r="GGB7" s="330"/>
      <c r="GGC7" s="330"/>
      <c r="GGD7" s="330"/>
      <c r="GGE7" s="330"/>
      <c r="GGF7" s="330"/>
      <c r="GGG7" s="330"/>
      <c r="GGH7" s="330"/>
      <c r="GGI7" s="330"/>
      <c r="GGJ7" s="330"/>
      <c r="GGK7" s="330"/>
      <c r="GGL7" s="330"/>
      <c r="GGM7" s="330"/>
      <c r="GGN7" s="330"/>
      <c r="GGO7" s="330"/>
      <c r="GGP7" s="330"/>
      <c r="GGQ7" s="330"/>
      <c r="GGR7" s="330"/>
      <c r="GGS7" s="330"/>
      <c r="GGT7" s="330"/>
      <c r="GGU7" s="330"/>
      <c r="GGV7" s="330"/>
      <c r="GGW7" s="330"/>
      <c r="GGX7" s="330"/>
      <c r="GGY7" s="330"/>
      <c r="GGZ7" s="330"/>
      <c r="GHA7" s="330"/>
      <c r="GHB7" s="330"/>
      <c r="GHC7" s="330"/>
      <c r="GHD7" s="330"/>
      <c r="GHE7" s="330"/>
      <c r="GHF7" s="330"/>
      <c r="GHG7" s="330"/>
      <c r="GHH7" s="330"/>
      <c r="GHI7" s="330"/>
      <c r="GHJ7" s="330"/>
      <c r="GHK7" s="330"/>
      <c r="GHL7" s="330"/>
      <c r="GHM7" s="330"/>
      <c r="GHN7" s="330"/>
      <c r="GHO7" s="330"/>
      <c r="GHP7" s="330"/>
      <c r="GHQ7" s="330"/>
      <c r="GHR7" s="330"/>
      <c r="GHS7" s="330"/>
      <c r="GHT7" s="330"/>
      <c r="GHU7" s="330"/>
      <c r="GHV7" s="330"/>
      <c r="GHW7" s="330"/>
      <c r="GHX7" s="330"/>
      <c r="GHY7" s="330"/>
      <c r="GHZ7" s="330"/>
      <c r="GIA7" s="330"/>
      <c r="GIB7" s="330"/>
      <c r="GIC7" s="330"/>
      <c r="GID7" s="330"/>
      <c r="GIE7" s="330"/>
      <c r="GIF7" s="330"/>
      <c r="GIG7" s="330"/>
      <c r="GIH7" s="330"/>
      <c r="GII7" s="330"/>
      <c r="GIJ7" s="330"/>
      <c r="GIK7" s="330"/>
      <c r="GIL7" s="330"/>
      <c r="GIM7" s="330"/>
      <c r="GIN7" s="330"/>
      <c r="GIO7" s="330"/>
      <c r="GIP7" s="330"/>
      <c r="GIQ7" s="330"/>
      <c r="GIR7" s="330"/>
      <c r="GIS7" s="330"/>
      <c r="GIT7" s="330"/>
      <c r="GIU7" s="330"/>
      <c r="GIV7" s="330"/>
      <c r="GIW7" s="330"/>
      <c r="GIX7" s="330"/>
      <c r="GIY7" s="330"/>
      <c r="GIZ7" s="330"/>
      <c r="GJA7" s="330"/>
      <c r="GJB7" s="330"/>
      <c r="GJC7" s="330"/>
      <c r="GJD7" s="330"/>
      <c r="GJE7" s="330"/>
      <c r="GJF7" s="330"/>
      <c r="GJG7" s="330"/>
      <c r="GJH7" s="330"/>
      <c r="GJI7" s="330"/>
      <c r="GJJ7" s="330"/>
      <c r="GJK7" s="330"/>
      <c r="GJL7" s="330"/>
      <c r="GJM7" s="330"/>
      <c r="GJN7" s="330"/>
      <c r="GJO7" s="330"/>
      <c r="GJP7" s="330"/>
      <c r="GJQ7" s="330"/>
      <c r="GJR7" s="330"/>
      <c r="GJS7" s="330"/>
      <c r="GJT7" s="330"/>
      <c r="GJU7" s="330"/>
      <c r="GJV7" s="330"/>
      <c r="GJW7" s="330"/>
      <c r="GJX7" s="330"/>
      <c r="GJY7" s="330"/>
      <c r="GJZ7" s="330"/>
      <c r="GKA7" s="330"/>
      <c r="GKB7" s="330"/>
      <c r="GKC7" s="330"/>
      <c r="GKD7" s="330"/>
      <c r="GKE7" s="330"/>
      <c r="GKF7" s="330"/>
      <c r="GKG7" s="330"/>
      <c r="GKH7" s="330"/>
      <c r="GKI7" s="330"/>
      <c r="GKJ7" s="330"/>
      <c r="GKK7" s="330"/>
      <c r="GKL7" s="330"/>
      <c r="GKM7" s="330"/>
      <c r="GKN7" s="330"/>
      <c r="GKO7" s="330"/>
      <c r="GKP7" s="330"/>
      <c r="GKQ7" s="330"/>
      <c r="GKR7" s="330"/>
      <c r="GKS7" s="330"/>
      <c r="GKT7" s="330"/>
      <c r="GKU7" s="330"/>
      <c r="GKV7" s="330"/>
      <c r="GKW7" s="330"/>
      <c r="GKX7" s="330"/>
      <c r="GKY7" s="330"/>
      <c r="GKZ7" s="330"/>
      <c r="GLA7" s="330"/>
      <c r="GLB7" s="330"/>
      <c r="GLC7" s="330"/>
      <c r="GLD7" s="330"/>
      <c r="GLE7" s="330"/>
      <c r="GLF7" s="330"/>
      <c r="GLG7" s="330"/>
      <c r="GLH7" s="330"/>
      <c r="GLI7" s="330"/>
      <c r="GLJ7" s="330"/>
      <c r="GLK7" s="330"/>
      <c r="GLL7" s="330"/>
      <c r="GLM7" s="330"/>
      <c r="GLN7" s="330"/>
      <c r="GLO7" s="330"/>
      <c r="GLP7" s="330"/>
      <c r="GLQ7" s="330"/>
      <c r="GLR7" s="330"/>
      <c r="GLS7" s="330"/>
      <c r="GLT7" s="330"/>
      <c r="GLU7" s="330"/>
      <c r="GLV7" s="330"/>
      <c r="GLW7" s="330"/>
      <c r="GLX7" s="330"/>
      <c r="GLY7" s="330"/>
      <c r="GLZ7" s="330"/>
      <c r="GMA7" s="330"/>
      <c r="GMB7" s="330"/>
      <c r="GMC7" s="330"/>
      <c r="GMD7" s="330"/>
      <c r="GME7" s="330"/>
      <c r="GMF7" s="330"/>
      <c r="GMG7" s="330"/>
      <c r="GMH7" s="330"/>
      <c r="GMI7" s="330"/>
      <c r="GMJ7" s="330"/>
      <c r="GMK7" s="330"/>
      <c r="GML7" s="330"/>
      <c r="GMM7" s="330"/>
      <c r="GMN7" s="330"/>
      <c r="GMO7" s="330"/>
      <c r="GMP7" s="330"/>
      <c r="GMQ7" s="330"/>
      <c r="GMR7" s="330"/>
      <c r="GMS7" s="330"/>
      <c r="GMT7" s="330"/>
      <c r="GMU7" s="330"/>
      <c r="GMV7" s="330"/>
      <c r="GMW7" s="330"/>
      <c r="GMX7" s="330"/>
      <c r="GMY7" s="330"/>
      <c r="GMZ7" s="330"/>
      <c r="GNA7" s="330"/>
      <c r="GNB7" s="330"/>
      <c r="GNC7" s="330"/>
      <c r="GND7" s="330"/>
      <c r="GNE7" s="330"/>
      <c r="GNF7" s="330"/>
      <c r="GNG7" s="330"/>
      <c r="GNH7" s="330"/>
      <c r="GNI7" s="330"/>
      <c r="GNJ7" s="330"/>
      <c r="GNK7" s="330"/>
      <c r="GNL7" s="330"/>
      <c r="GNM7" s="330"/>
      <c r="GNN7" s="330"/>
      <c r="GNO7" s="330"/>
      <c r="GNP7" s="330"/>
      <c r="GNQ7" s="330"/>
      <c r="GNR7" s="330"/>
      <c r="GNS7" s="330"/>
      <c r="GNT7" s="330"/>
      <c r="GNU7" s="330"/>
      <c r="GNV7" s="330"/>
      <c r="GNW7" s="330"/>
      <c r="GNX7" s="330"/>
      <c r="GNY7" s="330"/>
      <c r="GNZ7" s="330"/>
      <c r="GOA7" s="330"/>
      <c r="GOB7" s="330"/>
      <c r="GOC7" s="330"/>
      <c r="GOD7" s="330"/>
      <c r="GOE7" s="330"/>
      <c r="GOF7" s="330"/>
      <c r="GOG7" s="330"/>
      <c r="GOH7" s="330"/>
      <c r="GOI7" s="330"/>
      <c r="GOJ7" s="330"/>
      <c r="GOK7" s="330"/>
      <c r="GOL7" s="330"/>
      <c r="GOM7" s="330"/>
      <c r="GON7" s="330"/>
      <c r="GOO7" s="330"/>
      <c r="GOP7" s="330"/>
      <c r="GOQ7" s="330"/>
      <c r="GOR7" s="330"/>
      <c r="GOS7" s="330"/>
      <c r="GOT7" s="330"/>
      <c r="GOU7" s="330"/>
      <c r="GOV7" s="330"/>
      <c r="GOW7" s="330"/>
      <c r="GOX7" s="330"/>
      <c r="GOY7" s="330"/>
      <c r="GOZ7" s="330"/>
      <c r="GPA7" s="330"/>
      <c r="GPB7" s="330"/>
      <c r="GPC7" s="330"/>
      <c r="GPD7" s="330"/>
      <c r="GPE7" s="330"/>
      <c r="GPF7" s="330"/>
      <c r="GPG7" s="330"/>
      <c r="GPH7" s="330"/>
      <c r="GPI7" s="330"/>
      <c r="GPJ7" s="330"/>
      <c r="GPK7" s="330"/>
      <c r="GPL7" s="330"/>
      <c r="GPM7" s="330"/>
      <c r="GPN7" s="330"/>
      <c r="GPO7" s="330"/>
      <c r="GPP7" s="330"/>
      <c r="GPQ7" s="330"/>
      <c r="GPR7" s="330"/>
      <c r="GPS7" s="330"/>
      <c r="GPT7" s="330"/>
      <c r="GPU7" s="330"/>
      <c r="GPV7" s="330"/>
      <c r="GPW7" s="330"/>
      <c r="GPX7" s="330"/>
      <c r="GPY7" s="330"/>
      <c r="GPZ7" s="330"/>
      <c r="GQA7" s="330"/>
      <c r="GQB7" s="330"/>
      <c r="GQC7" s="330"/>
      <c r="GQD7" s="330"/>
      <c r="GQE7" s="330"/>
      <c r="GQF7" s="330"/>
      <c r="GQG7" s="330"/>
      <c r="GQH7" s="330"/>
      <c r="GQI7" s="330"/>
      <c r="GQJ7" s="330"/>
      <c r="GQK7" s="330"/>
      <c r="GQL7" s="330"/>
      <c r="GQM7" s="330"/>
      <c r="GQN7" s="330"/>
      <c r="GQO7" s="330"/>
      <c r="GQP7" s="330"/>
      <c r="GQQ7" s="330"/>
      <c r="GQR7" s="330"/>
      <c r="GQS7" s="330"/>
      <c r="GQT7" s="330"/>
      <c r="GQU7" s="330"/>
      <c r="GQV7" s="330"/>
      <c r="GQW7" s="330"/>
      <c r="GQX7" s="330"/>
      <c r="GQY7" s="330"/>
      <c r="GQZ7" s="330"/>
      <c r="GRA7" s="330"/>
      <c r="GRB7" s="330"/>
      <c r="GRC7" s="330"/>
      <c r="GRD7" s="330"/>
      <c r="GRE7" s="330"/>
      <c r="GRF7" s="330"/>
      <c r="GRG7" s="330"/>
      <c r="GRH7" s="330"/>
      <c r="GRI7" s="330"/>
      <c r="GRJ7" s="330"/>
      <c r="GRK7" s="330"/>
      <c r="GRL7" s="330"/>
      <c r="GRM7" s="330"/>
      <c r="GRN7" s="330"/>
      <c r="GRO7" s="330"/>
      <c r="GRP7" s="330"/>
      <c r="GRQ7" s="330"/>
      <c r="GRR7" s="330"/>
      <c r="GRS7" s="330"/>
      <c r="GRT7" s="330"/>
      <c r="GRU7" s="330"/>
      <c r="GRV7" s="330"/>
      <c r="GRW7" s="330"/>
      <c r="GRX7" s="330"/>
      <c r="GRY7" s="330"/>
      <c r="GRZ7" s="330"/>
      <c r="GSA7" s="330"/>
      <c r="GSB7" s="330"/>
      <c r="GSC7" s="330"/>
      <c r="GSD7" s="330"/>
      <c r="GSE7" s="330"/>
      <c r="GSF7" s="330"/>
      <c r="GSG7" s="330"/>
      <c r="GSH7" s="330"/>
      <c r="GSI7" s="330"/>
      <c r="GSJ7" s="330"/>
      <c r="GSK7" s="330"/>
      <c r="GSL7" s="330"/>
      <c r="GSM7" s="330"/>
      <c r="GSN7" s="330"/>
      <c r="GSO7" s="330"/>
      <c r="GSP7" s="330"/>
      <c r="GSQ7" s="330"/>
      <c r="GSR7" s="330"/>
      <c r="GSS7" s="330"/>
      <c r="GST7" s="330"/>
      <c r="GSU7" s="330"/>
      <c r="GSV7" s="330"/>
      <c r="GSW7" s="330"/>
      <c r="GSX7" s="330"/>
      <c r="GSY7" s="330"/>
      <c r="GSZ7" s="330"/>
      <c r="GTA7" s="330"/>
      <c r="GTB7" s="330"/>
      <c r="GTC7" s="330"/>
      <c r="GTD7" s="330"/>
      <c r="GTE7" s="330"/>
      <c r="GTF7" s="330"/>
      <c r="GTG7" s="330"/>
      <c r="GTH7" s="330"/>
      <c r="GTI7" s="330"/>
      <c r="GTJ7" s="330"/>
      <c r="GTK7" s="330"/>
      <c r="GTL7" s="330"/>
      <c r="GTM7" s="330"/>
      <c r="GTN7" s="330"/>
      <c r="GTO7" s="330"/>
      <c r="GTP7" s="330"/>
      <c r="GTQ7" s="330"/>
      <c r="GTR7" s="330"/>
      <c r="GTS7" s="330"/>
      <c r="GTT7" s="330"/>
      <c r="GTU7" s="330"/>
      <c r="GTV7" s="330"/>
      <c r="GTW7" s="330"/>
      <c r="GTX7" s="330"/>
      <c r="GTY7" s="330"/>
      <c r="GTZ7" s="330"/>
      <c r="GUA7" s="330"/>
      <c r="GUB7" s="330"/>
      <c r="GUC7" s="330"/>
      <c r="GUD7" s="330"/>
      <c r="GUE7" s="330"/>
      <c r="GUF7" s="330"/>
      <c r="GUG7" s="330"/>
      <c r="GUH7" s="330"/>
      <c r="GUI7" s="330"/>
      <c r="GUJ7" s="330"/>
      <c r="GUK7" s="330"/>
      <c r="GUL7" s="330"/>
      <c r="GUM7" s="330"/>
      <c r="GUN7" s="330"/>
      <c r="GUO7" s="330"/>
      <c r="GUP7" s="330"/>
      <c r="GUQ7" s="330"/>
      <c r="GUR7" s="330"/>
      <c r="GUS7" s="330"/>
      <c r="GUT7" s="330"/>
      <c r="GUU7" s="330"/>
      <c r="GUV7" s="330"/>
      <c r="GUW7" s="330"/>
      <c r="GUX7" s="330"/>
      <c r="GUY7" s="330"/>
      <c r="GUZ7" s="330"/>
      <c r="GVA7" s="330"/>
      <c r="GVB7" s="330"/>
      <c r="GVC7" s="330"/>
      <c r="GVD7" s="330"/>
      <c r="GVE7" s="330"/>
      <c r="GVF7" s="330"/>
      <c r="GVG7" s="330"/>
      <c r="GVH7" s="330"/>
      <c r="GVI7" s="330"/>
      <c r="GVJ7" s="330"/>
      <c r="GVK7" s="330"/>
      <c r="GVL7" s="330"/>
      <c r="GVM7" s="330"/>
      <c r="GVN7" s="330"/>
      <c r="GVO7" s="330"/>
      <c r="GVP7" s="330"/>
      <c r="GVQ7" s="330"/>
      <c r="GVR7" s="330"/>
      <c r="GVS7" s="330"/>
      <c r="GVT7" s="330"/>
      <c r="GVU7" s="330"/>
      <c r="GVV7" s="330"/>
      <c r="GVW7" s="330"/>
      <c r="GVX7" s="330"/>
      <c r="GVY7" s="330"/>
      <c r="GVZ7" s="330"/>
      <c r="GWA7" s="330"/>
      <c r="GWB7" s="330"/>
      <c r="GWC7" s="330"/>
      <c r="GWD7" s="330"/>
      <c r="GWE7" s="330"/>
      <c r="GWF7" s="330"/>
      <c r="GWG7" s="330"/>
      <c r="GWH7" s="330"/>
      <c r="GWI7" s="330"/>
      <c r="GWJ7" s="330"/>
      <c r="GWK7" s="330"/>
      <c r="GWL7" s="330"/>
      <c r="GWM7" s="330"/>
      <c r="GWN7" s="330"/>
      <c r="GWO7" s="330"/>
      <c r="GWP7" s="330"/>
      <c r="GWQ7" s="330"/>
      <c r="GWR7" s="330"/>
      <c r="GWS7" s="330"/>
      <c r="GWT7" s="330"/>
      <c r="GWU7" s="330"/>
      <c r="GWV7" s="330"/>
      <c r="GWW7" s="330"/>
      <c r="GWX7" s="330"/>
      <c r="GWY7" s="330"/>
      <c r="GWZ7" s="330"/>
      <c r="GXA7" s="330"/>
      <c r="GXB7" s="330"/>
      <c r="GXC7" s="330"/>
      <c r="GXD7" s="330"/>
      <c r="GXE7" s="330"/>
      <c r="GXF7" s="330"/>
      <c r="GXG7" s="330"/>
      <c r="GXH7" s="330"/>
      <c r="GXI7" s="330"/>
      <c r="GXJ7" s="330"/>
      <c r="GXK7" s="330"/>
      <c r="GXL7" s="330"/>
      <c r="GXM7" s="330"/>
      <c r="GXN7" s="330"/>
      <c r="GXO7" s="330"/>
      <c r="GXP7" s="330"/>
      <c r="GXQ7" s="330"/>
      <c r="GXR7" s="330"/>
      <c r="GXS7" s="330"/>
      <c r="GXT7" s="330"/>
      <c r="GXU7" s="330"/>
      <c r="GXV7" s="330"/>
      <c r="GXW7" s="330"/>
      <c r="GXX7" s="330"/>
      <c r="GXY7" s="330"/>
      <c r="GXZ7" s="330"/>
      <c r="GYA7" s="330"/>
      <c r="GYB7" s="330"/>
      <c r="GYC7" s="330"/>
      <c r="GYD7" s="330"/>
      <c r="GYE7" s="330"/>
      <c r="GYF7" s="330"/>
      <c r="GYG7" s="330"/>
      <c r="GYH7" s="330"/>
      <c r="GYI7" s="330"/>
      <c r="GYJ7" s="330"/>
      <c r="GYK7" s="330"/>
      <c r="GYL7" s="330"/>
      <c r="GYM7" s="330"/>
      <c r="GYN7" s="330"/>
      <c r="GYO7" s="330"/>
      <c r="GYP7" s="330"/>
      <c r="GYQ7" s="330"/>
      <c r="GYR7" s="330"/>
      <c r="GYS7" s="330"/>
      <c r="GYT7" s="330"/>
      <c r="GYU7" s="330"/>
      <c r="GYV7" s="330"/>
      <c r="GYW7" s="330"/>
      <c r="GYX7" s="330"/>
      <c r="GYY7" s="330"/>
      <c r="GYZ7" s="330"/>
      <c r="GZA7" s="330"/>
      <c r="GZB7" s="330"/>
      <c r="GZC7" s="330"/>
      <c r="GZD7" s="330"/>
      <c r="GZE7" s="330"/>
      <c r="GZF7" s="330"/>
      <c r="GZG7" s="330"/>
      <c r="GZH7" s="330"/>
      <c r="GZI7" s="330"/>
      <c r="GZJ7" s="330"/>
      <c r="GZK7" s="330"/>
      <c r="GZL7" s="330"/>
      <c r="GZM7" s="330"/>
      <c r="GZN7" s="330"/>
      <c r="GZO7" s="330"/>
      <c r="GZP7" s="330"/>
      <c r="GZQ7" s="330"/>
      <c r="GZR7" s="330"/>
      <c r="GZS7" s="330"/>
      <c r="GZT7" s="330"/>
      <c r="GZU7" s="330"/>
      <c r="GZV7" s="330"/>
      <c r="GZW7" s="330"/>
      <c r="GZX7" s="330"/>
      <c r="GZY7" s="330"/>
      <c r="GZZ7" s="330"/>
      <c r="HAA7" s="330"/>
      <c r="HAB7" s="330"/>
      <c r="HAC7" s="330"/>
      <c r="HAD7" s="330"/>
      <c r="HAE7" s="330"/>
      <c r="HAF7" s="330"/>
      <c r="HAG7" s="330"/>
      <c r="HAH7" s="330"/>
      <c r="HAI7" s="330"/>
      <c r="HAJ7" s="330"/>
      <c r="HAK7" s="330"/>
      <c r="HAL7" s="330"/>
      <c r="HAM7" s="330"/>
      <c r="HAN7" s="330"/>
      <c r="HAO7" s="330"/>
      <c r="HAP7" s="330"/>
      <c r="HAQ7" s="330"/>
      <c r="HAR7" s="330"/>
      <c r="HAS7" s="330"/>
      <c r="HAT7" s="330"/>
      <c r="HAU7" s="330"/>
      <c r="HAV7" s="330"/>
      <c r="HAW7" s="330"/>
      <c r="HAX7" s="330"/>
      <c r="HAY7" s="330"/>
      <c r="HAZ7" s="330"/>
      <c r="HBA7" s="330"/>
      <c r="HBB7" s="330"/>
      <c r="HBC7" s="330"/>
      <c r="HBD7" s="330"/>
      <c r="HBE7" s="330"/>
      <c r="HBF7" s="330"/>
      <c r="HBG7" s="330"/>
      <c r="HBH7" s="330"/>
      <c r="HBI7" s="330"/>
      <c r="HBJ7" s="330"/>
      <c r="HBK7" s="330"/>
      <c r="HBL7" s="330"/>
      <c r="HBM7" s="330"/>
      <c r="HBN7" s="330"/>
      <c r="HBO7" s="330"/>
      <c r="HBP7" s="330"/>
      <c r="HBQ7" s="330"/>
      <c r="HBR7" s="330"/>
      <c r="HBS7" s="330"/>
      <c r="HBT7" s="330"/>
      <c r="HBU7" s="330"/>
      <c r="HBV7" s="330"/>
      <c r="HBW7" s="330"/>
      <c r="HBX7" s="330"/>
      <c r="HBY7" s="330"/>
      <c r="HBZ7" s="330"/>
      <c r="HCA7" s="330"/>
      <c r="HCB7" s="330"/>
      <c r="HCC7" s="330"/>
      <c r="HCD7" s="330"/>
      <c r="HCE7" s="330"/>
      <c r="HCF7" s="330"/>
      <c r="HCG7" s="330"/>
      <c r="HCH7" s="330"/>
      <c r="HCI7" s="330"/>
      <c r="HCJ7" s="330"/>
      <c r="HCK7" s="330"/>
      <c r="HCL7" s="330"/>
      <c r="HCM7" s="330"/>
      <c r="HCN7" s="330"/>
      <c r="HCO7" s="330"/>
      <c r="HCP7" s="330"/>
      <c r="HCQ7" s="330"/>
      <c r="HCR7" s="330"/>
      <c r="HCS7" s="330"/>
      <c r="HCT7" s="330"/>
      <c r="HCU7" s="330"/>
      <c r="HCV7" s="330"/>
      <c r="HCW7" s="330"/>
      <c r="HCX7" s="330"/>
      <c r="HCY7" s="330"/>
      <c r="HCZ7" s="330"/>
      <c r="HDA7" s="330"/>
      <c r="HDB7" s="330"/>
      <c r="HDC7" s="330"/>
      <c r="HDD7" s="330"/>
      <c r="HDE7" s="330"/>
      <c r="HDF7" s="330"/>
      <c r="HDG7" s="330"/>
      <c r="HDH7" s="330"/>
      <c r="HDI7" s="330"/>
      <c r="HDJ7" s="330"/>
      <c r="HDK7" s="330"/>
      <c r="HDL7" s="330"/>
      <c r="HDM7" s="330"/>
      <c r="HDN7" s="330"/>
      <c r="HDO7" s="330"/>
      <c r="HDP7" s="330"/>
      <c r="HDQ7" s="330"/>
      <c r="HDR7" s="330"/>
      <c r="HDS7" s="330"/>
      <c r="HDT7" s="330"/>
      <c r="HDU7" s="330"/>
      <c r="HDV7" s="330"/>
      <c r="HDW7" s="330"/>
      <c r="HDX7" s="330"/>
      <c r="HDY7" s="330"/>
      <c r="HDZ7" s="330"/>
      <c r="HEA7" s="330"/>
      <c r="HEB7" s="330"/>
      <c r="HEC7" s="330"/>
      <c r="HED7" s="330"/>
      <c r="HEE7" s="330"/>
      <c r="HEF7" s="330"/>
      <c r="HEG7" s="330"/>
      <c r="HEH7" s="330"/>
      <c r="HEI7" s="330"/>
      <c r="HEJ7" s="330"/>
      <c r="HEK7" s="330"/>
      <c r="HEL7" s="330"/>
      <c r="HEM7" s="330"/>
      <c r="HEN7" s="330"/>
      <c r="HEO7" s="330"/>
      <c r="HEP7" s="330"/>
      <c r="HEQ7" s="330"/>
      <c r="HER7" s="330"/>
      <c r="HES7" s="330"/>
      <c r="HET7" s="330"/>
      <c r="HEU7" s="330"/>
      <c r="HEV7" s="330"/>
      <c r="HEW7" s="330"/>
      <c r="HEX7" s="330"/>
      <c r="HEY7" s="330"/>
      <c r="HEZ7" s="330"/>
      <c r="HFA7" s="330"/>
      <c r="HFB7" s="330"/>
      <c r="HFC7" s="330"/>
      <c r="HFD7" s="330"/>
      <c r="HFE7" s="330"/>
      <c r="HFF7" s="330"/>
      <c r="HFG7" s="330"/>
      <c r="HFH7" s="330"/>
      <c r="HFI7" s="330"/>
      <c r="HFJ7" s="330"/>
      <c r="HFK7" s="330"/>
      <c r="HFL7" s="330"/>
      <c r="HFM7" s="330"/>
      <c r="HFN7" s="330"/>
      <c r="HFO7" s="330"/>
      <c r="HFP7" s="330"/>
      <c r="HFQ7" s="330"/>
      <c r="HFR7" s="330"/>
      <c r="HFS7" s="330"/>
      <c r="HFT7" s="330"/>
      <c r="HFU7" s="330"/>
      <c r="HFV7" s="330"/>
      <c r="HFW7" s="330"/>
      <c r="HFX7" s="330"/>
      <c r="HFY7" s="330"/>
      <c r="HFZ7" s="330"/>
      <c r="HGA7" s="330"/>
      <c r="HGB7" s="330"/>
      <c r="HGC7" s="330"/>
      <c r="HGD7" s="330"/>
      <c r="HGE7" s="330"/>
      <c r="HGF7" s="330"/>
      <c r="HGG7" s="330"/>
      <c r="HGH7" s="330"/>
      <c r="HGI7" s="330"/>
      <c r="HGJ7" s="330"/>
      <c r="HGK7" s="330"/>
      <c r="HGL7" s="330"/>
      <c r="HGM7" s="330"/>
      <c r="HGN7" s="330"/>
      <c r="HGO7" s="330"/>
      <c r="HGP7" s="330"/>
      <c r="HGQ7" s="330"/>
      <c r="HGR7" s="330"/>
      <c r="HGS7" s="330"/>
      <c r="HGT7" s="330"/>
      <c r="HGU7" s="330"/>
      <c r="HGV7" s="330"/>
      <c r="HGW7" s="330"/>
      <c r="HGX7" s="330"/>
      <c r="HGY7" s="330"/>
      <c r="HGZ7" s="330"/>
      <c r="HHA7" s="330"/>
      <c r="HHB7" s="330"/>
      <c r="HHC7" s="330"/>
      <c r="HHD7" s="330"/>
      <c r="HHE7" s="330"/>
      <c r="HHF7" s="330"/>
      <c r="HHG7" s="330"/>
      <c r="HHH7" s="330"/>
      <c r="HHI7" s="330"/>
      <c r="HHJ7" s="330"/>
      <c r="HHK7" s="330"/>
      <c r="HHL7" s="330"/>
      <c r="HHM7" s="330"/>
      <c r="HHN7" s="330"/>
      <c r="HHO7" s="330"/>
      <c r="HHP7" s="330"/>
      <c r="HHQ7" s="330"/>
      <c r="HHR7" s="330"/>
      <c r="HHS7" s="330"/>
      <c r="HHT7" s="330"/>
      <c r="HHU7" s="330"/>
      <c r="HHV7" s="330"/>
      <c r="HHW7" s="330"/>
      <c r="HHX7" s="330"/>
      <c r="HHY7" s="330"/>
      <c r="HHZ7" s="330"/>
      <c r="HIA7" s="330"/>
      <c r="HIB7" s="330"/>
      <c r="HIC7" s="330"/>
      <c r="HID7" s="330"/>
      <c r="HIE7" s="330"/>
      <c r="HIF7" s="330"/>
      <c r="HIG7" s="330"/>
      <c r="HIH7" s="330"/>
      <c r="HII7" s="330"/>
      <c r="HIJ7" s="330"/>
      <c r="HIK7" s="330"/>
      <c r="HIL7" s="330"/>
      <c r="HIM7" s="330"/>
      <c r="HIN7" s="330"/>
      <c r="HIO7" s="330"/>
      <c r="HIP7" s="330"/>
      <c r="HIQ7" s="330"/>
      <c r="HIR7" s="330"/>
      <c r="HIS7" s="330"/>
      <c r="HIT7" s="330"/>
      <c r="HIU7" s="330"/>
      <c r="HIV7" s="330"/>
      <c r="HIW7" s="330"/>
      <c r="HIX7" s="330"/>
      <c r="HIY7" s="330"/>
      <c r="HIZ7" s="330"/>
      <c r="HJA7" s="330"/>
      <c r="HJB7" s="330"/>
      <c r="HJC7" s="330"/>
      <c r="HJD7" s="330"/>
      <c r="HJE7" s="330"/>
      <c r="HJF7" s="330"/>
      <c r="HJG7" s="330"/>
      <c r="HJH7" s="330"/>
      <c r="HJI7" s="330"/>
      <c r="HJJ7" s="330"/>
      <c r="HJK7" s="330"/>
      <c r="HJL7" s="330"/>
      <c r="HJM7" s="330"/>
      <c r="HJN7" s="330"/>
      <c r="HJO7" s="330"/>
      <c r="HJP7" s="330"/>
      <c r="HJQ7" s="330"/>
      <c r="HJR7" s="330"/>
      <c r="HJS7" s="330"/>
      <c r="HJT7" s="330"/>
      <c r="HJU7" s="330"/>
      <c r="HJV7" s="330"/>
      <c r="HJW7" s="330"/>
      <c r="HJX7" s="330"/>
      <c r="HJY7" s="330"/>
      <c r="HJZ7" s="330"/>
      <c r="HKA7" s="330"/>
      <c r="HKB7" s="330"/>
      <c r="HKC7" s="330"/>
      <c r="HKD7" s="330"/>
      <c r="HKE7" s="330"/>
      <c r="HKF7" s="330"/>
      <c r="HKG7" s="330"/>
      <c r="HKH7" s="330"/>
      <c r="HKI7" s="330"/>
      <c r="HKJ7" s="330"/>
      <c r="HKK7" s="330"/>
      <c r="HKL7" s="330"/>
      <c r="HKM7" s="330"/>
      <c r="HKN7" s="330"/>
      <c r="HKO7" s="330"/>
      <c r="HKP7" s="330"/>
      <c r="HKQ7" s="330"/>
      <c r="HKR7" s="330"/>
      <c r="HKS7" s="330"/>
      <c r="HKT7" s="330"/>
      <c r="HKU7" s="330"/>
      <c r="HKV7" s="330"/>
      <c r="HKW7" s="330"/>
      <c r="HKX7" s="330"/>
      <c r="HKY7" s="330"/>
      <c r="HKZ7" s="330"/>
      <c r="HLA7" s="330"/>
      <c r="HLB7" s="330"/>
      <c r="HLC7" s="330"/>
      <c r="HLD7" s="330"/>
      <c r="HLE7" s="330"/>
      <c r="HLF7" s="330"/>
      <c r="HLG7" s="330"/>
      <c r="HLH7" s="330"/>
      <c r="HLI7" s="330"/>
      <c r="HLJ7" s="330"/>
      <c r="HLK7" s="330"/>
      <c r="HLL7" s="330"/>
      <c r="HLM7" s="330"/>
      <c r="HLN7" s="330"/>
      <c r="HLO7" s="330"/>
      <c r="HLP7" s="330"/>
      <c r="HLQ7" s="330"/>
      <c r="HLR7" s="330"/>
      <c r="HLS7" s="330"/>
      <c r="HLT7" s="330"/>
      <c r="HLU7" s="330"/>
      <c r="HLV7" s="330"/>
      <c r="HLW7" s="330"/>
      <c r="HLX7" s="330"/>
      <c r="HLY7" s="330"/>
      <c r="HLZ7" s="330"/>
      <c r="HMA7" s="330"/>
      <c r="HMB7" s="330"/>
      <c r="HMC7" s="330"/>
      <c r="HMD7" s="330"/>
      <c r="HME7" s="330"/>
      <c r="HMF7" s="330"/>
      <c r="HMG7" s="330"/>
      <c r="HMH7" s="330"/>
      <c r="HMI7" s="330"/>
      <c r="HMJ7" s="330"/>
      <c r="HMK7" s="330"/>
      <c r="HML7" s="330"/>
      <c r="HMM7" s="330"/>
      <c r="HMN7" s="330"/>
      <c r="HMO7" s="330"/>
      <c r="HMP7" s="330"/>
      <c r="HMQ7" s="330"/>
      <c r="HMR7" s="330"/>
      <c r="HMS7" s="330"/>
      <c r="HMT7" s="330"/>
      <c r="HMU7" s="330"/>
      <c r="HMV7" s="330"/>
      <c r="HMW7" s="330"/>
      <c r="HMX7" s="330"/>
      <c r="HMY7" s="330"/>
      <c r="HMZ7" s="330"/>
      <c r="HNA7" s="330"/>
      <c r="HNB7" s="330"/>
      <c r="HNC7" s="330"/>
      <c r="HND7" s="330"/>
      <c r="HNE7" s="330"/>
      <c r="HNF7" s="330"/>
      <c r="HNG7" s="330"/>
      <c r="HNH7" s="330"/>
      <c r="HNI7" s="330"/>
      <c r="HNJ7" s="330"/>
      <c r="HNK7" s="330"/>
      <c r="HNL7" s="330"/>
      <c r="HNM7" s="330"/>
      <c r="HNN7" s="330"/>
      <c r="HNO7" s="330"/>
      <c r="HNP7" s="330"/>
      <c r="HNQ7" s="330"/>
      <c r="HNR7" s="330"/>
      <c r="HNS7" s="330"/>
      <c r="HNT7" s="330"/>
      <c r="HNU7" s="330"/>
      <c r="HNV7" s="330"/>
      <c r="HNW7" s="330"/>
      <c r="HNX7" s="330"/>
      <c r="HNY7" s="330"/>
      <c r="HNZ7" s="330"/>
      <c r="HOA7" s="330"/>
      <c r="HOB7" s="330"/>
      <c r="HOC7" s="330"/>
      <c r="HOD7" s="330"/>
      <c r="HOE7" s="330"/>
      <c r="HOF7" s="330"/>
      <c r="HOG7" s="330"/>
      <c r="HOH7" s="330"/>
      <c r="HOI7" s="330"/>
      <c r="HOJ7" s="330"/>
      <c r="HOK7" s="330"/>
      <c r="HOL7" s="330"/>
      <c r="HOM7" s="330"/>
      <c r="HON7" s="330"/>
      <c r="HOO7" s="330"/>
      <c r="HOP7" s="330"/>
      <c r="HOQ7" s="330"/>
      <c r="HOR7" s="330"/>
      <c r="HOS7" s="330"/>
      <c r="HOT7" s="330"/>
      <c r="HOU7" s="330"/>
      <c r="HOV7" s="330"/>
      <c r="HOW7" s="330"/>
      <c r="HOX7" s="330"/>
      <c r="HOY7" s="330"/>
      <c r="HOZ7" s="330"/>
      <c r="HPA7" s="330"/>
      <c r="HPB7" s="330"/>
      <c r="HPC7" s="330"/>
      <c r="HPD7" s="330"/>
      <c r="HPE7" s="330"/>
      <c r="HPF7" s="330"/>
      <c r="HPG7" s="330"/>
      <c r="HPH7" s="330"/>
      <c r="HPI7" s="330"/>
      <c r="HPJ7" s="330"/>
      <c r="HPK7" s="330"/>
      <c r="HPL7" s="330"/>
      <c r="HPM7" s="330"/>
      <c r="HPN7" s="330"/>
      <c r="HPO7" s="330"/>
      <c r="HPP7" s="330"/>
      <c r="HPQ7" s="330"/>
      <c r="HPR7" s="330"/>
      <c r="HPS7" s="330"/>
      <c r="HPT7" s="330"/>
      <c r="HPU7" s="330"/>
      <c r="HPV7" s="330"/>
      <c r="HPW7" s="330"/>
      <c r="HPX7" s="330"/>
      <c r="HPY7" s="330"/>
      <c r="HPZ7" s="330"/>
      <c r="HQA7" s="330"/>
      <c r="HQB7" s="330"/>
      <c r="HQC7" s="330"/>
      <c r="HQD7" s="330"/>
      <c r="HQE7" s="330"/>
      <c r="HQF7" s="330"/>
      <c r="HQG7" s="330"/>
      <c r="HQH7" s="330"/>
      <c r="HQI7" s="330"/>
      <c r="HQJ7" s="330"/>
      <c r="HQK7" s="330"/>
      <c r="HQL7" s="330"/>
      <c r="HQM7" s="330"/>
      <c r="HQN7" s="330"/>
      <c r="HQO7" s="330"/>
      <c r="HQP7" s="330"/>
      <c r="HQQ7" s="330"/>
      <c r="HQR7" s="330"/>
      <c r="HQS7" s="330"/>
      <c r="HQT7" s="330"/>
      <c r="HQU7" s="330"/>
      <c r="HQV7" s="330"/>
      <c r="HQW7" s="330"/>
      <c r="HQX7" s="330"/>
      <c r="HQY7" s="330"/>
      <c r="HQZ7" s="330"/>
      <c r="HRA7" s="330"/>
      <c r="HRB7" s="330"/>
      <c r="HRC7" s="330"/>
      <c r="HRD7" s="330"/>
      <c r="HRE7" s="330"/>
      <c r="HRF7" s="330"/>
      <c r="HRG7" s="330"/>
      <c r="HRH7" s="330"/>
      <c r="HRI7" s="330"/>
      <c r="HRJ7" s="330"/>
      <c r="HRK7" s="330"/>
      <c r="HRL7" s="330"/>
      <c r="HRM7" s="330"/>
      <c r="HRN7" s="330"/>
      <c r="HRO7" s="330"/>
      <c r="HRP7" s="330"/>
      <c r="HRQ7" s="330"/>
      <c r="HRR7" s="330"/>
      <c r="HRS7" s="330"/>
      <c r="HRT7" s="330"/>
      <c r="HRU7" s="330"/>
      <c r="HRV7" s="330"/>
      <c r="HRW7" s="330"/>
      <c r="HRX7" s="330"/>
      <c r="HRY7" s="330"/>
      <c r="HRZ7" s="330"/>
      <c r="HSA7" s="330"/>
      <c r="HSB7" s="330"/>
      <c r="HSC7" s="330"/>
      <c r="HSD7" s="330"/>
      <c r="HSE7" s="330"/>
      <c r="HSF7" s="330"/>
      <c r="HSG7" s="330"/>
      <c r="HSH7" s="330"/>
      <c r="HSI7" s="330"/>
      <c r="HSJ7" s="330"/>
      <c r="HSK7" s="330"/>
      <c r="HSL7" s="330"/>
      <c r="HSM7" s="330"/>
      <c r="HSN7" s="330"/>
      <c r="HSO7" s="330"/>
      <c r="HSP7" s="330"/>
      <c r="HSQ7" s="330"/>
      <c r="HSR7" s="330"/>
      <c r="HSS7" s="330"/>
      <c r="HST7" s="330"/>
      <c r="HSU7" s="330"/>
      <c r="HSV7" s="330"/>
      <c r="HSW7" s="330"/>
      <c r="HSX7" s="330"/>
      <c r="HSY7" s="330"/>
      <c r="HSZ7" s="330"/>
      <c r="HTA7" s="330"/>
      <c r="HTB7" s="330"/>
      <c r="HTC7" s="330"/>
      <c r="HTD7" s="330"/>
      <c r="HTE7" s="330"/>
      <c r="HTF7" s="330"/>
      <c r="HTG7" s="330"/>
      <c r="HTH7" s="330"/>
      <c r="HTI7" s="330"/>
      <c r="HTJ7" s="330"/>
      <c r="HTK7" s="330"/>
      <c r="HTL7" s="330"/>
      <c r="HTM7" s="330"/>
      <c r="HTN7" s="330"/>
      <c r="HTO7" s="330"/>
      <c r="HTP7" s="330"/>
      <c r="HTQ7" s="330"/>
      <c r="HTR7" s="330"/>
      <c r="HTS7" s="330"/>
      <c r="HTT7" s="330"/>
      <c r="HTU7" s="330"/>
      <c r="HTV7" s="330"/>
      <c r="HTW7" s="330"/>
      <c r="HTX7" s="330"/>
      <c r="HTY7" s="330"/>
      <c r="HTZ7" s="330"/>
      <c r="HUA7" s="330"/>
      <c r="HUB7" s="330"/>
      <c r="HUC7" s="330"/>
      <c r="HUD7" s="330"/>
      <c r="HUE7" s="330"/>
      <c r="HUF7" s="330"/>
      <c r="HUG7" s="330"/>
      <c r="HUH7" s="330"/>
      <c r="HUI7" s="330"/>
      <c r="HUJ7" s="330"/>
      <c r="HUK7" s="330"/>
      <c r="HUL7" s="330"/>
      <c r="HUM7" s="330"/>
      <c r="HUN7" s="330"/>
      <c r="HUO7" s="330"/>
      <c r="HUP7" s="330"/>
      <c r="HUQ7" s="330"/>
      <c r="HUR7" s="330"/>
      <c r="HUS7" s="330"/>
      <c r="HUT7" s="330"/>
      <c r="HUU7" s="330"/>
      <c r="HUV7" s="330"/>
      <c r="HUW7" s="330"/>
      <c r="HUX7" s="330"/>
      <c r="HUY7" s="330"/>
      <c r="HUZ7" s="330"/>
      <c r="HVA7" s="330"/>
      <c r="HVB7" s="330"/>
      <c r="HVC7" s="330"/>
      <c r="HVD7" s="330"/>
      <c r="HVE7" s="330"/>
      <c r="HVF7" s="330"/>
      <c r="HVG7" s="330"/>
      <c r="HVH7" s="330"/>
      <c r="HVI7" s="330"/>
      <c r="HVJ7" s="330"/>
      <c r="HVK7" s="330"/>
      <c r="HVL7" s="330"/>
      <c r="HVM7" s="330"/>
      <c r="HVN7" s="330"/>
      <c r="HVO7" s="330"/>
      <c r="HVP7" s="330"/>
      <c r="HVQ7" s="330"/>
      <c r="HVR7" s="330"/>
      <c r="HVS7" s="330"/>
      <c r="HVT7" s="330"/>
      <c r="HVU7" s="330"/>
      <c r="HVV7" s="330"/>
      <c r="HVW7" s="330"/>
      <c r="HVX7" s="330"/>
      <c r="HVY7" s="330"/>
      <c r="HVZ7" s="330"/>
      <c r="HWA7" s="330"/>
      <c r="HWB7" s="330"/>
      <c r="HWC7" s="330"/>
      <c r="HWD7" s="330"/>
      <c r="HWE7" s="330"/>
      <c r="HWF7" s="330"/>
      <c r="HWG7" s="330"/>
      <c r="HWH7" s="330"/>
      <c r="HWI7" s="330"/>
      <c r="HWJ7" s="330"/>
      <c r="HWK7" s="330"/>
      <c r="HWL7" s="330"/>
      <c r="HWM7" s="330"/>
      <c r="HWN7" s="330"/>
      <c r="HWO7" s="330"/>
      <c r="HWP7" s="330"/>
      <c r="HWQ7" s="330"/>
      <c r="HWR7" s="330"/>
      <c r="HWS7" s="330"/>
      <c r="HWT7" s="330"/>
      <c r="HWU7" s="330"/>
      <c r="HWV7" s="330"/>
      <c r="HWW7" s="330"/>
      <c r="HWX7" s="330"/>
      <c r="HWY7" s="330"/>
      <c r="HWZ7" s="330"/>
      <c r="HXA7" s="330"/>
      <c r="HXB7" s="330"/>
      <c r="HXC7" s="330"/>
      <c r="HXD7" s="330"/>
      <c r="HXE7" s="330"/>
      <c r="HXF7" s="330"/>
      <c r="HXG7" s="330"/>
      <c r="HXH7" s="330"/>
      <c r="HXI7" s="330"/>
      <c r="HXJ7" s="330"/>
      <c r="HXK7" s="330"/>
      <c r="HXL7" s="330"/>
      <c r="HXM7" s="330"/>
      <c r="HXN7" s="330"/>
      <c r="HXO7" s="330"/>
      <c r="HXP7" s="330"/>
      <c r="HXQ7" s="330"/>
      <c r="HXR7" s="330"/>
      <c r="HXS7" s="330"/>
      <c r="HXT7" s="330"/>
      <c r="HXU7" s="330"/>
      <c r="HXV7" s="330"/>
      <c r="HXW7" s="330"/>
      <c r="HXX7" s="330"/>
      <c r="HXY7" s="330"/>
      <c r="HXZ7" s="330"/>
      <c r="HYA7" s="330"/>
      <c r="HYB7" s="330"/>
      <c r="HYC7" s="330"/>
      <c r="HYD7" s="330"/>
      <c r="HYE7" s="330"/>
      <c r="HYF7" s="330"/>
      <c r="HYG7" s="330"/>
      <c r="HYH7" s="330"/>
      <c r="HYI7" s="330"/>
      <c r="HYJ7" s="330"/>
      <c r="HYK7" s="330"/>
      <c r="HYL7" s="330"/>
      <c r="HYM7" s="330"/>
      <c r="HYN7" s="330"/>
      <c r="HYO7" s="330"/>
      <c r="HYP7" s="330"/>
      <c r="HYQ7" s="330"/>
      <c r="HYR7" s="330"/>
      <c r="HYS7" s="330"/>
      <c r="HYT7" s="330"/>
      <c r="HYU7" s="330"/>
      <c r="HYV7" s="330"/>
      <c r="HYW7" s="330"/>
      <c r="HYX7" s="330"/>
      <c r="HYY7" s="330"/>
      <c r="HYZ7" s="330"/>
      <c r="HZA7" s="330"/>
      <c r="HZB7" s="330"/>
      <c r="HZC7" s="330"/>
      <c r="HZD7" s="330"/>
      <c r="HZE7" s="330"/>
      <c r="HZF7" s="330"/>
      <c r="HZG7" s="330"/>
      <c r="HZH7" s="330"/>
      <c r="HZI7" s="330"/>
      <c r="HZJ7" s="330"/>
      <c r="HZK7" s="330"/>
      <c r="HZL7" s="330"/>
      <c r="HZM7" s="330"/>
      <c r="HZN7" s="330"/>
      <c r="HZO7" s="330"/>
      <c r="HZP7" s="330"/>
      <c r="HZQ7" s="330"/>
      <c r="HZR7" s="330"/>
      <c r="HZS7" s="330"/>
      <c r="HZT7" s="330"/>
      <c r="HZU7" s="330"/>
      <c r="HZV7" s="330"/>
      <c r="HZW7" s="330"/>
      <c r="HZX7" s="330"/>
      <c r="HZY7" s="330"/>
      <c r="HZZ7" s="330"/>
      <c r="IAA7" s="330"/>
      <c r="IAB7" s="330"/>
      <c r="IAC7" s="330"/>
      <c r="IAD7" s="330"/>
      <c r="IAE7" s="330"/>
      <c r="IAF7" s="330"/>
      <c r="IAG7" s="330"/>
      <c r="IAH7" s="330"/>
      <c r="IAI7" s="330"/>
      <c r="IAJ7" s="330"/>
      <c r="IAK7" s="330"/>
      <c r="IAL7" s="330"/>
      <c r="IAM7" s="330"/>
      <c r="IAN7" s="330"/>
      <c r="IAO7" s="330"/>
      <c r="IAP7" s="330"/>
      <c r="IAQ7" s="330"/>
      <c r="IAR7" s="330"/>
      <c r="IAS7" s="330"/>
      <c r="IAT7" s="330"/>
      <c r="IAU7" s="330"/>
      <c r="IAV7" s="330"/>
      <c r="IAW7" s="330"/>
      <c r="IAX7" s="330"/>
      <c r="IAY7" s="330"/>
      <c r="IAZ7" s="330"/>
      <c r="IBA7" s="330"/>
      <c r="IBB7" s="330"/>
      <c r="IBC7" s="330"/>
      <c r="IBD7" s="330"/>
      <c r="IBE7" s="330"/>
      <c r="IBF7" s="330"/>
      <c r="IBG7" s="330"/>
      <c r="IBH7" s="330"/>
      <c r="IBI7" s="330"/>
      <c r="IBJ7" s="330"/>
      <c r="IBK7" s="330"/>
      <c r="IBL7" s="330"/>
      <c r="IBM7" s="330"/>
      <c r="IBN7" s="330"/>
      <c r="IBO7" s="330"/>
      <c r="IBP7" s="330"/>
      <c r="IBQ7" s="330"/>
      <c r="IBR7" s="330"/>
      <c r="IBS7" s="330"/>
      <c r="IBT7" s="330"/>
      <c r="IBU7" s="330"/>
      <c r="IBV7" s="330"/>
      <c r="IBW7" s="330"/>
      <c r="IBX7" s="330"/>
      <c r="IBY7" s="330"/>
      <c r="IBZ7" s="330"/>
      <c r="ICA7" s="330"/>
      <c r="ICB7" s="330"/>
      <c r="ICC7" s="330"/>
      <c r="ICD7" s="330"/>
      <c r="ICE7" s="330"/>
      <c r="ICF7" s="330"/>
      <c r="ICG7" s="330"/>
      <c r="ICH7" s="330"/>
      <c r="ICI7" s="330"/>
      <c r="ICJ7" s="330"/>
      <c r="ICK7" s="330"/>
      <c r="ICL7" s="330"/>
      <c r="ICM7" s="330"/>
      <c r="ICN7" s="330"/>
      <c r="ICO7" s="330"/>
      <c r="ICP7" s="330"/>
      <c r="ICQ7" s="330"/>
      <c r="ICR7" s="330"/>
      <c r="ICS7" s="330"/>
      <c r="ICT7" s="330"/>
      <c r="ICU7" s="330"/>
      <c r="ICV7" s="330"/>
      <c r="ICW7" s="330"/>
      <c r="ICX7" s="330"/>
      <c r="ICY7" s="330"/>
      <c r="ICZ7" s="330"/>
      <c r="IDA7" s="330"/>
      <c r="IDB7" s="330"/>
      <c r="IDC7" s="330"/>
      <c r="IDD7" s="330"/>
      <c r="IDE7" s="330"/>
      <c r="IDF7" s="330"/>
      <c r="IDG7" s="330"/>
      <c r="IDH7" s="330"/>
      <c r="IDI7" s="330"/>
      <c r="IDJ7" s="330"/>
      <c r="IDK7" s="330"/>
      <c r="IDL7" s="330"/>
      <c r="IDM7" s="330"/>
      <c r="IDN7" s="330"/>
      <c r="IDO7" s="330"/>
      <c r="IDP7" s="330"/>
      <c r="IDQ7" s="330"/>
      <c r="IDR7" s="330"/>
      <c r="IDS7" s="330"/>
      <c r="IDT7" s="330"/>
      <c r="IDU7" s="330"/>
      <c r="IDV7" s="330"/>
      <c r="IDW7" s="330"/>
      <c r="IDX7" s="330"/>
      <c r="IDY7" s="330"/>
      <c r="IDZ7" s="330"/>
      <c r="IEA7" s="330"/>
      <c r="IEB7" s="330"/>
      <c r="IEC7" s="330"/>
      <c r="IED7" s="330"/>
      <c r="IEE7" s="330"/>
      <c r="IEF7" s="330"/>
      <c r="IEG7" s="330"/>
      <c r="IEH7" s="330"/>
      <c r="IEI7" s="330"/>
      <c r="IEJ7" s="330"/>
      <c r="IEK7" s="330"/>
      <c r="IEL7" s="330"/>
      <c r="IEM7" s="330"/>
      <c r="IEN7" s="330"/>
      <c r="IEO7" s="330"/>
      <c r="IEP7" s="330"/>
      <c r="IEQ7" s="330"/>
      <c r="IER7" s="330"/>
      <c r="IES7" s="330"/>
      <c r="IET7" s="330"/>
      <c r="IEU7" s="330"/>
      <c r="IEV7" s="330"/>
      <c r="IEW7" s="330"/>
      <c r="IEX7" s="330"/>
      <c r="IEY7" s="330"/>
      <c r="IEZ7" s="330"/>
      <c r="IFA7" s="330"/>
      <c r="IFB7" s="330"/>
      <c r="IFC7" s="330"/>
      <c r="IFD7" s="330"/>
      <c r="IFE7" s="330"/>
      <c r="IFF7" s="330"/>
      <c r="IFG7" s="330"/>
      <c r="IFH7" s="330"/>
      <c r="IFI7" s="330"/>
      <c r="IFJ7" s="330"/>
      <c r="IFK7" s="330"/>
      <c r="IFL7" s="330"/>
      <c r="IFM7" s="330"/>
      <c r="IFN7" s="330"/>
      <c r="IFO7" s="330"/>
      <c r="IFP7" s="330"/>
      <c r="IFQ7" s="330"/>
      <c r="IFR7" s="330"/>
      <c r="IFS7" s="330"/>
      <c r="IFT7" s="330"/>
      <c r="IFU7" s="330"/>
      <c r="IFV7" s="330"/>
      <c r="IFW7" s="330"/>
      <c r="IFX7" s="330"/>
      <c r="IFY7" s="330"/>
      <c r="IFZ7" s="330"/>
      <c r="IGA7" s="330"/>
      <c r="IGB7" s="330"/>
      <c r="IGC7" s="330"/>
      <c r="IGD7" s="330"/>
      <c r="IGE7" s="330"/>
      <c r="IGF7" s="330"/>
      <c r="IGG7" s="330"/>
      <c r="IGH7" s="330"/>
      <c r="IGI7" s="330"/>
      <c r="IGJ7" s="330"/>
      <c r="IGK7" s="330"/>
      <c r="IGL7" s="330"/>
      <c r="IGM7" s="330"/>
      <c r="IGN7" s="330"/>
      <c r="IGO7" s="330"/>
      <c r="IGP7" s="330"/>
      <c r="IGQ7" s="330"/>
      <c r="IGR7" s="330"/>
      <c r="IGS7" s="330"/>
      <c r="IGT7" s="330"/>
      <c r="IGU7" s="330"/>
      <c r="IGV7" s="330"/>
      <c r="IGW7" s="330"/>
      <c r="IGX7" s="330"/>
      <c r="IGY7" s="330"/>
      <c r="IGZ7" s="330"/>
      <c r="IHA7" s="330"/>
      <c r="IHB7" s="330"/>
      <c r="IHC7" s="330"/>
      <c r="IHD7" s="330"/>
      <c r="IHE7" s="330"/>
      <c r="IHF7" s="330"/>
      <c r="IHG7" s="330"/>
      <c r="IHH7" s="330"/>
      <c r="IHI7" s="330"/>
      <c r="IHJ7" s="330"/>
      <c r="IHK7" s="330"/>
      <c r="IHL7" s="330"/>
      <c r="IHM7" s="330"/>
      <c r="IHN7" s="330"/>
      <c r="IHO7" s="330"/>
      <c r="IHP7" s="330"/>
      <c r="IHQ7" s="330"/>
      <c r="IHR7" s="330"/>
      <c r="IHS7" s="330"/>
      <c r="IHT7" s="330"/>
      <c r="IHU7" s="330"/>
      <c r="IHV7" s="330"/>
      <c r="IHW7" s="330"/>
      <c r="IHX7" s="330"/>
      <c r="IHY7" s="330"/>
      <c r="IHZ7" s="330"/>
      <c r="IIA7" s="330"/>
      <c r="IIB7" s="330"/>
      <c r="IIC7" s="330"/>
      <c r="IID7" s="330"/>
      <c r="IIE7" s="330"/>
      <c r="IIF7" s="330"/>
      <c r="IIG7" s="330"/>
      <c r="IIH7" s="330"/>
      <c r="III7" s="330"/>
      <c r="IIJ7" s="330"/>
      <c r="IIK7" s="330"/>
      <c r="IIL7" s="330"/>
      <c r="IIM7" s="330"/>
      <c r="IIN7" s="330"/>
      <c r="IIO7" s="330"/>
      <c r="IIP7" s="330"/>
      <c r="IIQ7" s="330"/>
      <c r="IIR7" s="330"/>
      <c r="IIS7" s="330"/>
      <c r="IIT7" s="330"/>
      <c r="IIU7" s="330"/>
      <c r="IIV7" s="330"/>
      <c r="IIW7" s="330"/>
      <c r="IIX7" s="330"/>
      <c r="IIY7" s="330"/>
      <c r="IIZ7" s="330"/>
      <c r="IJA7" s="330"/>
      <c r="IJB7" s="330"/>
      <c r="IJC7" s="330"/>
      <c r="IJD7" s="330"/>
      <c r="IJE7" s="330"/>
      <c r="IJF7" s="330"/>
      <c r="IJG7" s="330"/>
      <c r="IJH7" s="330"/>
      <c r="IJI7" s="330"/>
      <c r="IJJ7" s="330"/>
      <c r="IJK7" s="330"/>
      <c r="IJL7" s="330"/>
      <c r="IJM7" s="330"/>
      <c r="IJN7" s="330"/>
      <c r="IJO7" s="330"/>
      <c r="IJP7" s="330"/>
      <c r="IJQ7" s="330"/>
      <c r="IJR7" s="330"/>
      <c r="IJS7" s="330"/>
      <c r="IJT7" s="330"/>
      <c r="IJU7" s="330"/>
      <c r="IJV7" s="330"/>
      <c r="IJW7" s="330"/>
      <c r="IJX7" s="330"/>
      <c r="IJY7" s="330"/>
      <c r="IJZ7" s="330"/>
      <c r="IKA7" s="330"/>
      <c r="IKB7" s="330"/>
      <c r="IKC7" s="330"/>
      <c r="IKD7" s="330"/>
      <c r="IKE7" s="330"/>
      <c r="IKF7" s="330"/>
      <c r="IKG7" s="330"/>
      <c r="IKH7" s="330"/>
      <c r="IKI7" s="330"/>
      <c r="IKJ7" s="330"/>
      <c r="IKK7" s="330"/>
      <c r="IKL7" s="330"/>
      <c r="IKM7" s="330"/>
      <c r="IKN7" s="330"/>
      <c r="IKO7" s="330"/>
      <c r="IKP7" s="330"/>
      <c r="IKQ7" s="330"/>
      <c r="IKR7" s="330"/>
      <c r="IKS7" s="330"/>
      <c r="IKT7" s="330"/>
      <c r="IKU7" s="330"/>
      <c r="IKV7" s="330"/>
      <c r="IKW7" s="330"/>
      <c r="IKX7" s="330"/>
      <c r="IKY7" s="330"/>
      <c r="IKZ7" s="330"/>
      <c r="ILA7" s="330"/>
      <c r="ILB7" s="330"/>
      <c r="ILC7" s="330"/>
      <c r="ILD7" s="330"/>
      <c r="ILE7" s="330"/>
      <c r="ILF7" s="330"/>
      <c r="ILG7" s="330"/>
      <c r="ILH7" s="330"/>
      <c r="ILI7" s="330"/>
      <c r="ILJ7" s="330"/>
      <c r="ILK7" s="330"/>
      <c r="ILL7" s="330"/>
      <c r="ILM7" s="330"/>
      <c r="ILN7" s="330"/>
      <c r="ILO7" s="330"/>
      <c r="ILP7" s="330"/>
      <c r="ILQ7" s="330"/>
      <c r="ILR7" s="330"/>
      <c r="ILS7" s="330"/>
      <c r="ILT7" s="330"/>
      <c r="ILU7" s="330"/>
      <c r="ILV7" s="330"/>
      <c r="ILW7" s="330"/>
      <c r="ILX7" s="330"/>
      <c r="ILY7" s="330"/>
      <c r="ILZ7" s="330"/>
      <c r="IMA7" s="330"/>
      <c r="IMB7" s="330"/>
      <c r="IMC7" s="330"/>
      <c r="IMD7" s="330"/>
      <c r="IME7" s="330"/>
      <c r="IMF7" s="330"/>
      <c r="IMG7" s="330"/>
      <c r="IMH7" s="330"/>
      <c r="IMI7" s="330"/>
      <c r="IMJ7" s="330"/>
      <c r="IMK7" s="330"/>
      <c r="IML7" s="330"/>
      <c r="IMM7" s="330"/>
      <c r="IMN7" s="330"/>
      <c r="IMO7" s="330"/>
      <c r="IMP7" s="330"/>
      <c r="IMQ7" s="330"/>
      <c r="IMR7" s="330"/>
      <c r="IMS7" s="330"/>
      <c r="IMT7" s="330"/>
      <c r="IMU7" s="330"/>
      <c r="IMV7" s="330"/>
      <c r="IMW7" s="330"/>
      <c r="IMX7" s="330"/>
      <c r="IMY7" s="330"/>
      <c r="IMZ7" s="330"/>
      <c r="INA7" s="330"/>
      <c r="INB7" s="330"/>
      <c r="INC7" s="330"/>
      <c r="IND7" s="330"/>
      <c r="INE7" s="330"/>
      <c r="INF7" s="330"/>
      <c r="ING7" s="330"/>
      <c r="INH7" s="330"/>
      <c r="INI7" s="330"/>
      <c r="INJ7" s="330"/>
      <c r="INK7" s="330"/>
      <c r="INL7" s="330"/>
      <c r="INM7" s="330"/>
      <c r="INN7" s="330"/>
      <c r="INO7" s="330"/>
      <c r="INP7" s="330"/>
      <c r="INQ7" s="330"/>
      <c r="INR7" s="330"/>
      <c r="INS7" s="330"/>
      <c r="INT7" s="330"/>
      <c r="INU7" s="330"/>
      <c r="INV7" s="330"/>
      <c r="INW7" s="330"/>
      <c r="INX7" s="330"/>
      <c r="INY7" s="330"/>
      <c r="INZ7" s="330"/>
      <c r="IOA7" s="330"/>
      <c r="IOB7" s="330"/>
      <c r="IOC7" s="330"/>
      <c r="IOD7" s="330"/>
      <c r="IOE7" s="330"/>
      <c r="IOF7" s="330"/>
      <c r="IOG7" s="330"/>
      <c r="IOH7" s="330"/>
      <c r="IOI7" s="330"/>
      <c r="IOJ7" s="330"/>
      <c r="IOK7" s="330"/>
      <c r="IOL7" s="330"/>
      <c r="IOM7" s="330"/>
      <c r="ION7" s="330"/>
      <c r="IOO7" s="330"/>
      <c r="IOP7" s="330"/>
      <c r="IOQ7" s="330"/>
      <c r="IOR7" s="330"/>
      <c r="IOS7" s="330"/>
      <c r="IOT7" s="330"/>
      <c r="IOU7" s="330"/>
      <c r="IOV7" s="330"/>
      <c r="IOW7" s="330"/>
      <c r="IOX7" s="330"/>
      <c r="IOY7" s="330"/>
      <c r="IOZ7" s="330"/>
      <c r="IPA7" s="330"/>
      <c r="IPB7" s="330"/>
      <c r="IPC7" s="330"/>
      <c r="IPD7" s="330"/>
      <c r="IPE7" s="330"/>
      <c r="IPF7" s="330"/>
      <c r="IPG7" s="330"/>
      <c r="IPH7" s="330"/>
      <c r="IPI7" s="330"/>
      <c r="IPJ7" s="330"/>
      <c r="IPK7" s="330"/>
      <c r="IPL7" s="330"/>
      <c r="IPM7" s="330"/>
      <c r="IPN7" s="330"/>
      <c r="IPO7" s="330"/>
      <c r="IPP7" s="330"/>
      <c r="IPQ7" s="330"/>
      <c r="IPR7" s="330"/>
      <c r="IPS7" s="330"/>
      <c r="IPT7" s="330"/>
      <c r="IPU7" s="330"/>
      <c r="IPV7" s="330"/>
      <c r="IPW7" s="330"/>
      <c r="IPX7" s="330"/>
      <c r="IPY7" s="330"/>
      <c r="IPZ7" s="330"/>
      <c r="IQA7" s="330"/>
      <c r="IQB7" s="330"/>
      <c r="IQC7" s="330"/>
      <c r="IQD7" s="330"/>
      <c r="IQE7" s="330"/>
      <c r="IQF7" s="330"/>
      <c r="IQG7" s="330"/>
      <c r="IQH7" s="330"/>
      <c r="IQI7" s="330"/>
      <c r="IQJ7" s="330"/>
      <c r="IQK7" s="330"/>
      <c r="IQL7" s="330"/>
      <c r="IQM7" s="330"/>
      <c r="IQN7" s="330"/>
      <c r="IQO7" s="330"/>
      <c r="IQP7" s="330"/>
      <c r="IQQ7" s="330"/>
      <c r="IQR7" s="330"/>
      <c r="IQS7" s="330"/>
      <c r="IQT7" s="330"/>
      <c r="IQU7" s="330"/>
      <c r="IQV7" s="330"/>
      <c r="IQW7" s="330"/>
      <c r="IQX7" s="330"/>
      <c r="IQY7" s="330"/>
      <c r="IQZ7" s="330"/>
      <c r="IRA7" s="330"/>
      <c r="IRB7" s="330"/>
      <c r="IRC7" s="330"/>
      <c r="IRD7" s="330"/>
      <c r="IRE7" s="330"/>
      <c r="IRF7" s="330"/>
      <c r="IRG7" s="330"/>
      <c r="IRH7" s="330"/>
      <c r="IRI7" s="330"/>
      <c r="IRJ7" s="330"/>
      <c r="IRK7" s="330"/>
      <c r="IRL7" s="330"/>
      <c r="IRM7" s="330"/>
      <c r="IRN7" s="330"/>
      <c r="IRO7" s="330"/>
      <c r="IRP7" s="330"/>
      <c r="IRQ7" s="330"/>
      <c r="IRR7" s="330"/>
      <c r="IRS7" s="330"/>
      <c r="IRT7" s="330"/>
      <c r="IRU7" s="330"/>
      <c r="IRV7" s="330"/>
      <c r="IRW7" s="330"/>
      <c r="IRX7" s="330"/>
      <c r="IRY7" s="330"/>
      <c r="IRZ7" s="330"/>
      <c r="ISA7" s="330"/>
      <c r="ISB7" s="330"/>
      <c r="ISC7" s="330"/>
      <c r="ISD7" s="330"/>
      <c r="ISE7" s="330"/>
      <c r="ISF7" s="330"/>
      <c r="ISG7" s="330"/>
      <c r="ISH7" s="330"/>
      <c r="ISI7" s="330"/>
      <c r="ISJ7" s="330"/>
      <c r="ISK7" s="330"/>
      <c r="ISL7" s="330"/>
      <c r="ISM7" s="330"/>
      <c r="ISN7" s="330"/>
      <c r="ISO7" s="330"/>
      <c r="ISP7" s="330"/>
      <c r="ISQ7" s="330"/>
      <c r="ISR7" s="330"/>
      <c r="ISS7" s="330"/>
      <c r="IST7" s="330"/>
      <c r="ISU7" s="330"/>
      <c r="ISV7" s="330"/>
      <c r="ISW7" s="330"/>
      <c r="ISX7" s="330"/>
      <c r="ISY7" s="330"/>
      <c r="ISZ7" s="330"/>
      <c r="ITA7" s="330"/>
      <c r="ITB7" s="330"/>
      <c r="ITC7" s="330"/>
      <c r="ITD7" s="330"/>
      <c r="ITE7" s="330"/>
      <c r="ITF7" s="330"/>
      <c r="ITG7" s="330"/>
      <c r="ITH7" s="330"/>
      <c r="ITI7" s="330"/>
      <c r="ITJ7" s="330"/>
      <c r="ITK7" s="330"/>
      <c r="ITL7" s="330"/>
      <c r="ITM7" s="330"/>
      <c r="ITN7" s="330"/>
      <c r="ITO7" s="330"/>
      <c r="ITP7" s="330"/>
      <c r="ITQ7" s="330"/>
      <c r="ITR7" s="330"/>
      <c r="ITS7" s="330"/>
      <c r="ITT7" s="330"/>
      <c r="ITU7" s="330"/>
      <c r="ITV7" s="330"/>
      <c r="ITW7" s="330"/>
      <c r="ITX7" s="330"/>
      <c r="ITY7" s="330"/>
      <c r="ITZ7" s="330"/>
      <c r="IUA7" s="330"/>
      <c r="IUB7" s="330"/>
      <c r="IUC7" s="330"/>
      <c r="IUD7" s="330"/>
      <c r="IUE7" s="330"/>
      <c r="IUF7" s="330"/>
      <c r="IUG7" s="330"/>
      <c r="IUH7" s="330"/>
      <c r="IUI7" s="330"/>
      <c r="IUJ7" s="330"/>
      <c r="IUK7" s="330"/>
      <c r="IUL7" s="330"/>
      <c r="IUM7" s="330"/>
      <c r="IUN7" s="330"/>
      <c r="IUO7" s="330"/>
      <c r="IUP7" s="330"/>
      <c r="IUQ7" s="330"/>
      <c r="IUR7" s="330"/>
      <c r="IUS7" s="330"/>
      <c r="IUT7" s="330"/>
      <c r="IUU7" s="330"/>
      <c r="IUV7" s="330"/>
      <c r="IUW7" s="330"/>
      <c r="IUX7" s="330"/>
      <c r="IUY7" s="330"/>
      <c r="IUZ7" s="330"/>
      <c r="IVA7" s="330"/>
      <c r="IVB7" s="330"/>
      <c r="IVC7" s="330"/>
      <c r="IVD7" s="330"/>
      <c r="IVE7" s="330"/>
      <c r="IVF7" s="330"/>
      <c r="IVG7" s="330"/>
      <c r="IVH7" s="330"/>
      <c r="IVI7" s="330"/>
      <c r="IVJ7" s="330"/>
      <c r="IVK7" s="330"/>
      <c r="IVL7" s="330"/>
      <c r="IVM7" s="330"/>
      <c r="IVN7" s="330"/>
      <c r="IVO7" s="330"/>
      <c r="IVP7" s="330"/>
      <c r="IVQ7" s="330"/>
      <c r="IVR7" s="330"/>
      <c r="IVS7" s="330"/>
      <c r="IVT7" s="330"/>
      <c r="IVU7" s="330"/>
      <c r="IVV7" s="330"/>
      <c r="IVW7" s="330"/>
      <c r="IVX7" s="330"/>
      <c r="IVY7" s="330"/>
      <c r="IVZ7" s="330"/>
      <c r="IWA7" s="330"/>
      <c r="IWB7" s="330"/>
      <c r="IWC7" s="330"/>
      <c r="IWD7" s="330"/>
      <c r="IWE7" s="330"/>
      <c r="IWF7" s="330"/>
      <c r="IWG7" s="330"/>
      <c r="IWH7" s="330"/>
      <c r="IWI7" s="330"/>
      <c r="IWJ7" s="330"/>
      <c r="IWK7" s="330"/>
      <c r="IWL7" s="330"/>
      <c r="IWM7" s="330"/>
      <c r="IWN7" s="330"/>
      <c r="IWO7" s="330"/>
      <c r="IWP7" s="330"/>
      <c r="IWQ7" s="330"/>
      <c r="IWR7" s="330"/>
      <c r="IWS7" s="330"/>
      <c r="IWT7" s="330"/>
      <c r="IWU7" s="330"/>
      <c r="IWV7" s="330"/>
      <c r="IWW7" s="330"/>
      <c r="IWX7" s="330"/>
      <c r="IWY7" s="330"/>
      <c r="IWZ7" s="330"/>
      <c r="IXA7" s="330"/>
      <c r="IXB7" s="330"/>
      <c r="IXC7" s="330"/>
      <c r="IXD7" s="330"/>
      <c r="IXE7" s="330"/>
      <c r="IXF7" s="330"/>
      <c r="IXG7" s="330"/>
      <c r="IXH7" s="330"/>
      <c r="IXI7" s="330"/>
      <c r="IXJ7" s="330"/>
      <c r="IXK7" s="330"/>
      <c r="IXL7" s="330"/>
      <c r="IXM7" s="330"/>
      <c r="IXN7" s="330"/>
      <c r="IXO7" s="330"/>
      <c r="IXP7" s="330"/>
      <c r="IXQ7" s="330"/>
      <c r="IXR7" s="330"/>
      <c r="IXS7" s="330"/>
      <c r="IXT7" s="330"/>
      <c r="IXU7" s="330"/>
      <c r="IXV7" s="330"/>
      <c r="IXW7" s="330"/>
      <c r="IXX7" s="330"/>
      <c r="IXY7" s="330"/>
      <c r="IXZ7" s="330"/>
      <c r="IYA7" s="330"/>
      <c r="IYB7" s="330"/>
      <c r="IYC7" s="330"/>
      <c r="IYD7" s="330"/>
      <c r="IYE7" s="330"/>
      <c r="IYF7" s="330"/>
      <c r="IYG7" s="330"/>
      <c r="IYH7" s="330"/>
      <c r="IYI7" s="330"/>
      <c r="IYJ7" s="330"/>
      <c r="IYK7" s="330"/>
      <c r="IYL7" s="330"/>
      <c r="IYM7" s="330"/>
      <c r="IYN7" s="330"/>
      <c r="IYO7" s="330"/>
      <c r="IYP7" s="330"/>
      <c r="IYQ7" s="330"/>
      <c r="IYR7" s="330"/>
      <c r="IYS7" s="330"/>
      <c r="IYT7" s="330"/>
      <c r="IYU7" s="330"/>
      <c r="IYV7" s="330"/>
      <c r="IYW7" s="330"/>
      <c r="IYX7" s="330"/>
      <c r="IYY7" s="330"/>
      <c r="IYZ7" s="330"/>
      <c r="IZA7" s="330"/>
      <c r="IZB7" s="330"/>
      <c r="IZC7" s="330"/>
      <c r="IZD7" s="330"/>
      <c r="IZE7" s="330"/>
      <c r="IZF7" s="330"/>
      <c r="IZG7" s="330"/>
      <c r="IZH7" s="330"/>
      <c r="IZI7" s="330"/>
      <c r="IZJ7" s="330"/>
      <c r="IZK7" s="330"/>
      <c r="IZL7" s="330"/>
      <c r="IZM7" s="330"/>
      <c r="IZN7" s="330"/>
      <c r="IZO7" s="330"/>
      <c r="IZP7" s="330"/>
      <c r="IZQ7" s="330"/>
      <c r="IZR7" s="330"/>
      <c r="IZS7" s="330"/>
      <c r="IZT7" s="330"/>
      <c r="IZU7" s="330"/>
      <c r="IZV7" s="330"/>
      <c r="IZW7" s="330"/>
      <c r="IZX7" s="330"/>
      <c r="IZY7" s="330"/>
      <c r="IZZ7" s="330"/>
      <c r="JAA7" s="330"/>
      <c r="JAB7" s="330"/>
      <c r="JAC7" s="330"/>
      <c r="JAD7" s="330"/>
      <c r="JAE7" s="330"/>
      <c r="JAF7" s="330"/>
      <c r="JAG7" s="330"/>
      <c r="JAH7" s="330"/>
      <c r="JAI7" s="330"/>
      <c r="JAJ7" s="330"/>
      <c r="JAK7" s="330"/>
      <c r="JAL7" s="330"/>
      <c r="JAM7" s="330"/>
      <c r="JAN7" s="330"/>
      <c r="JAO7" s="330"/>
      <c r="JAP7" s="330"/>
      <c r="JAQ7" s="330"/>
      <c r="JAR7" s="330"/>
      <c r="JAS7" s="330"/>
      <c r="JAT7" s="330"/>
      <c r="JAU7" s="330"/>
      <c r="JAV7" s="330"/>
      <c r="JAW7" s="330"/>
      <c r="JAX7" s="330"/>
      <c r="JAY7" s="330"/>
      <c r="JAZ7" s="330"/>
      <c r="JBA7" s="330"/>
      <c r="JBB7" s="330"/>
      <c r="JBC7" s="330"/>
      <c r="JBD7" s="330"/>
      <c r="JBE7" s="330"/>
      <c r="JBF7" s="330"/>
      <c r="JBG7" s="330"/>
      <c r="JBH7" s="330"/>
      <c r="JBI7" s="330"/>
      <c r="JBJ7" s="330"/>
      <c r="JBK7" s="330"/>
      <c r="JBL7" s="330"/>
      <c r="JBM7" s="330"/>
      <c r="JBN7" s="330"/>
      <c r="JBO7" s="330"/>
      <c r="JBP7" s="330"/>
      <c r="JBQ7" s="330"/>
      <c r="JBR7" s="330"/>
      <c r="JBS7" s="330"/>
      <c r="JBT7" s="330"/>
      <c r="JBU7" s="330"/>
      <c r="JBV7" s="330"/>
      <c r="JBW7" s="330"/>
      <c r="JBX7" s="330"/>
      <c r="JBY7" s="330"/>
      <c r="JBZ7" s="330"/>
      <c r="JCA7" s="330"/>
      <c r="JCB7" s="330"/>
      <c r="JCC7" s="330"/>
      <c r="JCD7" s="330"/>
      <c r="JCE7" s="330"/>
      <c r="JCF7" s="330"/>
      <c r="JCG7" s="330"/>
      <c r="JCH7" s="330"/>
      <c r="JCI7" s="330"/>
      <c r="JCJ7" s="330"/>
      <c r="JCK7" s="330"/>
      <c r="JCL7" s="330"/>
      <c r="JCM7" s="330"/>
      <c r="JCN7" s="330"/>
      <c r="JCO7" s="330"/>
      <c r="JCP7" s="330"/>
      <c r="JCQ7" s="330"/>
      <c r="JCR7" s="330"/>
      <c r="JCS7" s="330"/>
      <c r="JCT7" s="330"/>
      <c r="JCU7" s="330"/>
      <c r="JCV7" s="330"/>
      <c r="JCW7" s="330"/>
      <c r="JCX7" s="330"/>
      <c r="JCY7" s="330"/>
      <c r="JCZ7" s="330"/>
      <c r="JDA7" s="330"/>
      <c r="JDB7" s="330"/>
      <c r="JDC7" s="330"/>
      <c r="JDD7" s="330"/>
      <c r="JDE7" s="330"/>
      <c r="JDF7" s="330"/>
      <c r="JDG7" s="330"/>
      <c r="JDH7" s="330"/>
      <c r="JDI7" s="330"/>
      <c r="JDJ7" s="330"/>
      <c r="JDK7" s="330"/>
      <c r="JDL7" s="330"/>
      <c r="JDM7" s="330"/>
      <c r="JDN7" s="330"/>
      <c r="JDO7" s="330"/>
      <c r="JDP7" s="330"/>
      <c r="JDQ7" s="330"/>
      <c r="JDR7" s="330"/>
      <c r="JDS7" s="330"/>
      <c r="JDT7" s="330"/>
      <c r="JDU7" s="330"/>
      <c r="JDV7" s="330"/>
      <c r="JDW7" s="330"/>
      <c r="JDX7" s="330"/>
      <c r="JDY7" s="330"/>
      <c r="JDZ7" s="330"/>
      <c r="JEA7" s="330"/>
      <c r="JEB7" s="330"/>
      <c r="JEC7" s="330"/>
      <c r="JED7" s="330"/>
      <c r="JEE7" s="330"/>
      <c r="JEF7" s="330"/>
      <c r="JEG7" s="330"/>
      <c r="JEH7" s="330"/>
      <c r="JEI7" s="330"/>
      <c r="JEJ7" s="330"/>
      <c r="JEK7" s="330"/>
      <c r="JEL7" s="330"/>
      <c r="JEM7" s="330"/>
      <c r="JEN7" s="330"/>
      <c r="JEO7" s="330"/>
      <c r="JEP7" s="330"/>
      <c r="JEQ7" s="330"/>
      <c r="JER7" s="330"/>
      <c r="JES7" s="330"/>
      <c r="JET7" s="330"/>
      <c r="JEU7" s="330"/>
      <c r="JEV7" s="330"/>
      <c r="JEW7" s="330"/>
      <c r="JEX7" s="330"/>
      <c r="JEY7" s="330"/>
      <c r="JEZ7" s="330"/>
      <c r="JFA7" s="330"/>
      <c r="JFB7" s="330"/>
      <c r="JFC7" s="330"/>
      <c r="JFD7" s="330"/>
      <c r="JFE7" s="330"/>
      <c r="JFF7" s="330"/>
      <c r="JFG7" s="330"/>
      <c r="JFH7" s="330"/>
      <c r="JFI7" s="330"/>
      <c r="JFJ7" s="330"/>
      <c r="JFK7" s="330"/>
      <c r="JFL7" s="330"/>
      <c r="JFM7" s="330"/>
      <c r="JFN7" s="330"/>
      <c r="JFO7" s="330"/>
      <c r="JFP7" s="330"/>
      <c r="JFQ7" s="330"/>
      <c r="JFR7" s="330"/>
      <c r="JFS7" s="330"/>
      <c r="JFT7" s="330"/>
      <c r="JFU7" s="330"/>
      <c r="JFV7" s="330"/>
      <c r="JFW7" s="330"/>
      <c r="JFX7" s="330"/>
      <c r="JFY7" s="330"/>
      <c r="JFZ7" s="330"/>
      <c r="JGA7" s="330"/>
      <c r="JGB7" s="330"/>
      <c r="JGC7" s="330"/>
      <c r="JGD7" s="330"/>
      <c r="JGE7" s="330"/>
      <c r="JGF7" s="330"/>
      <c r="JGG7" s="330"/>
      <c r="JGH7" s="330"/>
      <c r="JGI7" s="330"/>
      <c r="JGJ7" s="330"/>
      <c r="JGK7" s="330"/>
      <c r="JGL7" s="330"/>
      <c r="JGM7" s="330"/>
      <c r="JGN7" s="330"/>
      <c r="JGO7" s="330"/>
      <c r="JGP7" s="330"/>
      <c r="JGQ7" s="330"/>
      <c r="JGR7" s="330"/>
      <c r="JGS7" s="330"/>
      <c r="JGT7" s="330"/>
      <c r="JGU7" s="330"/>
      <c r="JGV7" s="330"/>
      <c r="JGW7" s="330"/>
      <c r="JGX7" s="330"/>
      <c r="JGY7" s="330"/>
      <c r="JGZ7" s="330"/>
      <c r="JHA7" s="330"/>
      <c r="JHB7" s="330"/>
      <c r="JHC7" s="330"/>
      <c r="JHD7" s="330"/>
      <c r="JHE7" s="330"/>
      <c r="JHF7" s="330"/>
      <c r="JHG7" s="330"/>
      <c r="JHH7" s="330"/>
      <c r="JHI7" s="330"/>
      <c r="JHJ7" s="330"/>
      <c r="JHK7" s="330"/>
      <c r="JHL7" s="330"/>
      <c r="JHM7" s="330"/>
      <c r="JHN7" s="330"/>
      <c r="JHO7" s="330"/>
      <c r="JHP7" s="330"/>
      <c r="JHQ7" s="330"/>
      <c r="JHR7" s="330"/>
      <c r="JHS7" s="330"/>
      <c r="JHT7" s="330"/>
      <c r="JHU7" s="330"/>
      <c r="JHV7" s="330"/>
      <c r="JHW7" s="330"/>
      <c r="JHX7" s="330"/>
      <c r="JHY7" s="330"/>
      <c r="JHZ7" s="330"/>
      <c r="JIA7" s="330"/>
      <c r="JIB7" s="330"/>
      <c r="JIC7" s="330"/>
      <c r="JID7" s="330"/>
      <c r="JIE7" s="330"/>
      <c r="JIF7" s="330"/>
      <c r="JIG7" s="330"/>
      <c r="JIH7" s="330"/>
      <c r="JII7" s="330"/>
      <c r="JIJ7" s="330"/>
      <c r="JIK7" s="330"/>
      <c r="JIL7" s="330"/>
      <c r="JIM7" s="330"/>
      <c r="JIN7" s="330"/>
      <c r="JIO7" s="330"/>
      <c r="JIP7" s="330"/>
      <c r="JIQ7" s="330"/>
      <c r="JIR7" s="330"/>
      <c r="JIS7" s="330"/>
      <c r="JIT7" s="330"/>
      <c r="JIU7" s="330"/>
      <c r="JIV7" s="330"/>
      <c r="JIW7" s="330"/>
      <c r="JIX7" s="330"/>
      <c r="JIY7" s="330"/>
      <c r="JIZ7" s="330"/>
      <c r="JJA7" s="330"/>
      <c r="JJB7" s="330"/>
      <c r="JJC7" s="330"/>
      <c r="JJD7" s="330"/>
      <c r="JJE7" s="330"/>
      <c r="JJF7" s="330"/>
      <c r="JJG7" s="330"/>
      <c r="JJH7" s="330"/>
      <c r="JJI7" s="330"/>
      <c r="JJJ7" s="330"/>
      <c r="JJK7" s="330"/>
      <c r="JJL7" s="330"/>
      <c r="JJM7" s="330"/>
      <c r="JJN7" s="330"/>
      <c r="JJO7" s="330"/>
      <c r="JJP7" s="330"/>
      <c r="JJQ7" s="330"/>
      <c r="JJR7" s="330"/>
      <c r="JJS7" s="330"/>
      <c r="JJT7" s="330"/>
      <c r="JJU7" s="330"/>
      <c r="JJV7" s="330"/>
      <c r="JJW7" s="330"/>
      <c r="JJX7" s="330"/>
      <c r="JJY7" s="330"/>
      <c r="JJZ7" s="330"/>
      <c r="JKA7" s="330"/>
      <c r="JKB7" s="330"/>
      <c r="JKC7" s="330"/>
      <c r="JKD7" s="330"/>
      <c r="JKE7" s="330"/>
      <c r="JKF7" s="330"/>
      <c r="JKG7" s="330"/>
      <c r="JKH7" s="330"/>
      <c r="JKI7" s="330"/>
      <c r="JKJ7" s="330"/>
      <c r="JKK7" s="330"/>
      <c r="JKL7" s="330"/>
      <c r="JKM7" s="330"/>
      <c r="JKN7" s="330"/>
      <c r="JKO7" s="330"/>
      <c r="JKP7" s="330"/>
      <c r="JKQ7" s="330"/>
      <c r="JKR7" s="330"/>
      <c r="JKS7" s="330"/>
      <c r="JKT7" s="330"/>
      <c r="JKU7" s="330"/>
      <c r="JKV7" s="330"/>
      <c r="JKW7" s="330"/>
      <c r="JKX7" s="330"/>
      <c r="JKY7" s="330"/>
      <c r="JKZ7" s="330"/>
      <c r="JLA7" s="330"/>
      <c r="JLB7" s="330"/>
      <c r="JLC7" s="330"/>
      <c r="JLD7" s="330"/>
      <c r="JLE7" s="330"/>
      <c r="JLF7" s="330"/>
      <c r="JLG7" s="330"/>
      <c r="JLH7" s="330"/>
      <c r="JLI7" s="330"/>
      <c r="JLJ7" s="330"/>
      <c r="JLK7" s="330"/>
      <c r="JLL7" s="330"/>
      <c r="JLM7" s="330"/>
      <c r="JLN7" s="330"/>
      <c r="JLO7" s="330"/>
      <c r="JLP7" s="330"/>
      <c r="JLQ7" s="330"/>
      <c r="JLR7" s="330"/>
      <c r="JLS7" s="330"/>
      <c r="JLT7" s="330"/>
      <c r="JLU7" s="330"/>
      <c r="JLV7" s="330"/>
      <c r="JLW7" s="330"/>
      <c r="JLX7" s="330"/>
      <c r="JLY7" s="330"/>
      <c r="JLZ7" s="330"/>
      <c r="JMA7" s="330"/>
      <c r="JMB7" s="330"/>
      <c r="JMC7" s="330"/>
      <c r="JMD7" s="330"/>
      <c r="JME7" s="330"/>
      <c r="JMF7" s="330"/>
      <c r="JMG7" s="330"/>
      <c r="JMH7" s="330"/>
      <c r="JMI7" s="330"/>
      <c r="JMJ7" s="330"/>
      <c r="JMK7" s="330"/>
      <c r="JML7" s="330"/>
      <c r="JMM7" s="330"/>
      <c r="JMN7" s="330"/>
      <c r="JMO7" s="330"/>
      <c r="JMP7" s="330"/>
      <c r="JMQ7" s="330"/>
      <c r="JMR7" s="330"/>
      <c r="JMS7" s="330"/>
      <c r="JMT7" s="330"/>
      <c r="JMU7" s="330"/>
      <c r="JMV7" s="330"/>
      <c r="JMW7" s="330"/>
      <c r="JMX7" s="330"/>
      <c r="JMY7" s="330"/>
      <c r="JMZ7" s="330"/>
      <c r="JNA7" s="330"/>
      <c r="JNB7" s="330"/>
      <c r="JNC7" s="330"/>
      <c r="JND7" s="330"/>
      <c r="JNE7" s="330"/>
      <c r="JNF7" s="330"/>
      <c r="JNG7" s="330"/>
      <c r="JNH7" s="330"/>
      <c r="JNI7" s="330"/>
      <c r="JNJ7" s="330"/>
      <c r="JNK7" s="330"/>
      <c r="JNL7" s="330"/>
      <c r="JNM7" s="330"/>
      <c r="JNN7" s="330"/>
      <c r="JNO7" s="330"/>
      <c r="JNP7" s="330"/>
      <c r="JNQ7" s="330"/>
      <c r="JNR7" s="330"/>
      <c r="JNS7" s="330"/>
      <c r="JNT7" s="330"/>
      <c r="JNU7" s="330"/>
      <c r="JNV7" s="330"/>
      <c r="JNW7" s="330"/>
      <c r="JNX7" s="330"/>
      <c r="JNY7" s="330"/>
      <c r="JNZ7" s="330"/>
      <c r="JOA7" s="330"/>
      <c r="JOB7" s="330"/>
      <c r="JOC7" s="330"/>
      <c r="JOD7" s="330"/>
      <c r="JOE7" s="330"/>
      <c r="JOF7" s="330"/>
      <c r="JOG7" s="330"/>
      <c r="JOH7" s="330"/>
      <c r="JOI7" s="330"/>
      <c r="JOJ7" s="330"/>
      <c r="JOK7" s="330"/>
      <c r="JOL7" s="330"/>
      <c r="JOM7" s="330"/>
      <c r="JON7" s="330"/>
      <c r="JOO7" s="330"/>
      <c r="JOP7" s="330"/>
      <c r="JOQ7" s="330"/>
      <c r="JOR7" s="330"/>
      <c r="JOS7" s="330"/>
      <c r="JOT7" s="330"/>
      <c r="JOU7" s="330"/>
      <c r="JOV7" s="330"/>
      <c r="JOW7" s="330"/>
      <c r="JOX7" s="330"/>
      <c r="JOY7" s="330"/>
      <c r="JOZ7" s="330"/>
      <c r="JPA7" s="330"/>
      <c r="JPB7" s="330"/>
      <c r="JPC7" s="330"/>
      <c r="JPD7" s="330"/>
      <c r="JPE7" s="330"/>
      <c r="JPF7" s="330"/>
      <c r="JPG7" s="330"/>
      <c r="JPH7" s="330"/>
      <c r="JPI7" s="330"/>
      <c r="JPJ7" s="330"/>
      <c r="JPK7" s="330"/>
      <c r="JPL7" s="330"/>
      <c r="JPM7" s="330"/>
      <c r="JPN7" s="330"/>
      <c r="JPO7" s="330"/>
      <c r="JPP7" s="330"/>
      <c r="JPQ7" s="330"/>
      <c r="JPR7" s="330"/>
      <c r="JPS7" s="330"/>
      <c r="JPT7" s="330"/>
      <c r="JPU7" s="330"/>
      <c r="JPV7" s="330"/>
      <c r="JPW7" s="330"/>
      <c r="JPX7" s="330"/>
      <c r="JPY7" s="330"/>
      <c r="JPZ7" s="330"/>
      <c r="JQA7" s="330"/>
      <c r="JQB7" s="330"/>
      <c r="JQC7" s="330"/>
      <c r="JQD7" s="330"/>
      <c r="JQE7" s="330"/>
      <c r="JQF7" s="330"/>
      <c r="JQG7" s="330"/>
      <c r="JQH7" s="330"/>
      <c r="JQI7" s="330"/>
      <c r="JQJ7" s="330"/>
      <c r="JQK7" s="330"/>
      <c r="JQL7" s="330"/>
      <c r="JQM7" s="330"/>
      <c r="JQN7" s="330"/>
      <c r="JQO7" s="330"/>
      <c r="JQP7" s="330"/>
      <c r="JQQ7" s="330"/>
      <c r="JQR7" s="330"/>
      <c r="JQS7" s="330"/>
      <c r="JQT7" s="330"/>
      <c r="JQU7" s="330"/>
      <c r="JQV7" s="330"/>
      <c r="JQW7" s="330"/>
      <c r="JQX7" s="330"/>
      <c r="JQY7" s="330"/>
      <c r="JQZ7" s="330"/>
      <c r="JRA7" s="330"/>
      <c r="JRB7" s="330"/>
      <c r="JRC7" s="330"/>
      <c r="JRD7" s="330"/>
      <c r="JRE7" s="330"/>
      <c r="JRF7" s="330"/>
      <c r="JRG7" s="330"/>
      <c r="JRH7" s="330"/>
      <c r="JRI7" s="330"/>
      <c r="JRJ7" s="330"/>
      <c r="JRK7" s="330"/>
      <c r="JRL7" s="330"/>
      <c r="JRM7" s="330"/>
      <c r="JRN7" s="330"/>
      <c r="JRO7" s="330"/>
      <c r="JRP7" s="330"/>
      <c r="JRQ7" s="330"/>
      <c r="JRR7" s="330"/>
      <c r="JRS7" s="330"/>
      <c r="JRT7" s="330"/>
      <c r="JRU7" s="330"/>
      <c r="JRV7" s="330"/>
      <c r="JRW7" s="330"/>
      <c r="JRX7" s="330"/>
      <c r="JRY7" s="330"/>
      <c r="JRZ7" s="330"/>
      <c r="JSA7" s="330"/>
      <c r="JSB7" s="330"/>
      <c r="JSC7" s="330"/>
      <c r="JSD7" s="330"/>
      <c r="JSE7" s="330"/>
      <c r="JSF7" s="330"/>
      <c r="JSG7" s="330"/>
      <c r="JSH7" s="330"/>
      <c r="JSI7" s="330"/>
      <c r="JSJ7" s="330"/>
      <c r="JSK7" s="330"/>
      <c r="JSL7" s="330"/>
      <c r="JSM7" s="330"/>
      <c r="JSN7" s="330"/>
      <c r="JSO7" s="330"/>
      <c r="JSP7" s="330"/>
      <c r="JSQ7" s="330"/>
      <c r="JSR7" s="330"/>
      <c r="JSS7" s="330"/>
      <c r="JST7" s="330"/>
      <c r="JSU7" s="330"/>
      <c r="JSV7" s="330"/>
      <c r="JSW7" s="330"/>
      <c r="JSX7" s="330"/>
      <c r="JSY7" s="330"/>
      <c r="JSZ7" s="330"/>
      <c r="JTA7" s="330"/>
      <c r="JTB7" s="330"/>
      <c r="JTC7" s="330"/>
      <c r="JTD7" s="330"/>
      <c r="JTE7" s="330"/>
      <c r="JTF7" s="330"/>
      <c r="JTG7" s="330"/>
      <c r="JTH7" s="330"/>
      <c r="JTI7" s="330"/>
      <c r="JTJ7" s="330"/>
      <c r="JTK7" s="330"/>
      <c r="JTL7" s="330"/>
      <c r="JTM7" s="330"/>
      <c r="JTN7" s="330"/>
      <c r="JTO7" s="330"/>
      <c r="JTP7" s="330"/>
      <c r="JTQ7" s="330"/>
      <c r="JTR7" s="330"/>
      <c r="JTS7" s="330"/>
      <c r="JTT7" s="330"/>
      <c r="JTU7" s="330"/>
      <c r="JTV7" s="330"/>
      <c r="JTW7" s="330"/>
      <c r="JTX7" s="330"/>
      <c r="JTY7" s="330"/>
      <c r="JTZ7" s="330"/>
      <c r="JUA7" s="330"/>
      <c r="JUB7" s="330"/>
      <c r="JUC7" s="330"/>
      <c r="JUD7" s="330"/>
      <c r="JUE7" s="330"/>
      <c r="JUF7" s="330"/>
      <c r="JUG7" s="330"/>
      <c r="JUH7" s="330"/>
      <c r="JUI7" s="330"/>
      <c r="JUJ7" s="330"/>
      <c r="JUK7" s="330"/>
      <c r="JUL7" s="330"/>
      <c r="JUM7" s="330"/>
      <c r="JUN7" s="330"/>
      <c r="JUO7" s="330"/>
      <c r="JUP7" s="330"/>
      <c r="JUQ7" s="330"/>
      <c r="JUR7" s="330"/>
      <c r="JUS7" s="330"/>
      <c r="JUT7" s="330"/>
      <c r="JUU7" s="330"/>
      <c r="JUV7" s="330"/>
      <c r="JUW7" s="330"/>
      <c r="JUX7" s="330"/>
      <c r="JUY7" s="330"/>
      <c r="JUZ7" s="330"/>
      <c r="JVA7" s="330"/>
      <c r="JVB7" s="330"/>
      <c r="JVC7" s="330"/>
      <c r="JVD7" s="330"/>
      <c r="JVE7" s="330"/>
      <c r="JVF7" s="330"/>
      <c r="JVG7" s="330"/>
      <c r="JVH7" s="330"/>
      <c r="JVI7" s="330"/>
      <c r="JVJ7" s="330"/>
      <c r="JVK7" s="330"/>
      <c r="JVL7" s="330"/>
      <c r="JVM7" s="330"/>
      <c r="JVN7" s="330"/>
      <c r="JVO7" s="330"/>
      <c r="JVP7" s="330"/>
      <c r="JVQ7" s="330"/>
      <c r="JVR7" s="330"/>
      <c r="JVS7" s="330"/>
      <c r="JVT7" s="330"/>
      <c r="JVU7" s="330"/>
      <c r="JVV7" s="330"/>
      <c r="JVW7" s="330"/>
      <c r="JVX7" s="330"/>
      <c r="JVY7" s="330"/>
      <c r="JVZ7" s="330"/>
      <c r="JWA7" s="330"/>
      <c r="JWB7" s="330"/>
      <c r="JWC7" s="330"/>
      <c r="JWD7" s="330"/>
      <c r="JWE7" s="330"/>
      <c r="JWF7" s="330"/>
      <c r="JWG7" s="330"/>
      <c r="JWH7" s="330"/>
      <c r="JWI7" s="330"/>
      <c r="JWJ7" s="330"/>
      <c r="JWK7" s="330"/>
      <c r="JWL7" s="330"/>
      <c r="JWM7" s="330"/>
      <c r="JWN7" s="330"/>
      <c r="JWO7" s="330"/>
      <c r="JWP7" s="330"/>
      <c r="JWQ7" s="330"/>
      <c r="JWR7" s="330"/>
      <c r="JWS7" s="330"/>
      <c r="JWT7" s="330"/>
      <c r="JWU7" s="330"/>
      <c r="JWV7" s="330"/>
      <c r="JWW7" s="330"/>
      <c r="JWX7" s="330"/>
      <c r="JWY7" s="330"/>
      <c r="JWZ7" s="330"/>
      <c r="JXA7" s="330"/>
      <c r="JXB7" s="330"/>
      <c r="JXC7" s="330"/>
      <c r="JXD7" s="330"/>
      <c r="JXE7" s="330"/>
      <c r="JXF7" s="330"/>
      <c r="JXG7" s="330"/>
      <c r="JXH7" s="330"/>
      <c r="JXI7" s="330"/>
      <c r="JXJ7" s="330"/>
      <c r="JXK7" s="330"/>
      <c r="JXL7" s="330"/>
      <c r="JXM7" s="330"/>
      <c r="JXN7" s="330"/>
      <c r="JXO7" s="330"/>
      <c r="JXP7" s="330"/>
      <c r="JXQ7" s="330"/>
      <c r="JXR7" s="330"/>
      <c r="JXS7" s="330"/>
      <c r="JXT7" s="330"/>
      <c r="JXU7" s="330"/>
      <c r="JXV7" s="330"/>
      <c r="JXW7" s="330"/>
      <c r="JXX7" s="330"/>
      <c r="JXY7" s="330"/>
      <c r="JXZ7" s="330"/>
      <c r="JYA7" s="330"/>
      <c r="JYB7" s="330"/>
      <c r="JYC7" s="330"/>
      <c r="JYD7" s="330"/>
      <c r="JYE7" s="330"/>
      <c r="JYF7" s="330"/>
      <c r="JYG7" s="330"/>
      <c r="JYH7" s="330"/>
      <c r="JYI7" s="330"/>
      <c r="JYJ7" s="330"/>
      <c r="JYK7" s="330"/>
      <c r="JYL7" s="330"/>
      <c r="JYM7" s="330"/>
      <c r="JYN7" s="330"/>
      <c r="JYO7" s="330"/>
      <c r="JYP7" s="330"/>
      <c r="JYQ7" s="330"/>
      <c r="JYR7" s="330"/>
      <c r="JYS7" s="330"/>
      <c r="JYT7" s="330"/>
      <c r="JYU7" s="330"/>
      <c r="JYV7" s="330"/>
      <c r="JYW7" s="330"/>
      <c r="JYX7" s="330"/>
      <c r="JYY7" s="330"/>
      <c r="JYZ7" s="330"/>
      <c r="JZA7" s="330"/>
      <c r="JZB7" s="330"/>
      <c r="JZC7" s="330"/>
      <c r="JZD7" s="330"/>
      <c r="JZE7" s="330"/>
      <c r="JZF7" s="330"/>
      <c r="JZG7" s="330"/>
      <c r="JZH7" s="330"/>
      <c r="JZI7" s="330"/>
      <c r="JZJ7" s="330"/>
      <c r="JZK7" s="330"/>
      <c r="JZL7" s="330"/>
      <c r="JZM7" s="330"/>
      <c r="JZN7" s="330"/>
      <c r="JZO7" s="330"/>
      <c r="JZP7" s="330"/>
      <c r="JZQ7" s="330"/>
      <c r="JZR7" s="330"/>
      <c r="JZS7" s="330"/>
      <c r="JZT7" s="330"/>
      <c r="JZU7" s="330"/>
      <c r="JZV7" s="330"/>
      <c r="JZW7" s="330"/>
      <c r="JZX7" s="330"/>
      <c r="JZY7" s="330"/>
      <c r="JZZ7" s="330"/>
      <c r="KAA7" s="330"/>
      <c r="KAB7" s="330"/>
      <c r="KAC7" s="330"/>
      <c r="KAD7" s="330"/>
      <c r="KAE7" s="330"/>
      <c r="KAF7" s="330"/>
      <c r="KAG7" s="330"/>
      <c r="KAH7" s="330"/>
      <c r="KAI7" s="330"/>
      <c r="KAJ7" s="330"/>
      <c r="KAK7" s="330"/>
      <c r="KAL7" s="330"/>
      <c r="KAM7" s="330"/>
      <c r="KAN7" s="330"/>
      <c r="KAO7" s="330"/>
      <c r="KAP7" s="330"/>
      <c r="KAQ7" s="330"/>
      <c r="KAR7" s="330"/>
      <c r="KAS7" s="330"/>
      <c r="KAT7" s="330"/>
      <c r="KAU7" s="330"/>
      <c r="KAV7" s="330"/>
      <c r="KAW7" s="330"/>
      <c r="KAX7" s="330"/>
      <c r="KAY7" s="330"/>
      <c r="KAZ7" s="330"/>
      <c r="KBA7" s="330"/>
      <c r="KBB7" s="330"/>
      <c r="KBC7" s="330"/>
      <c r="KBD7" s="330"/>
      <c r="KBE7" s="330"/>
      <c r="KBF7" s="330"/>
      <c r="KBG7" s="330"/>
      <c r="KBH7" s="330"/>
      <c r="KBI7" s="330"/>
      <c r="KBJ7" s="330"/>
      <c r="KBK7" s="330"/>
      <c r="KBL7" s="330"/>
      <c r="KBM7" s="330"/>
      <c r="KBN7" s="330"/>
      <c r="KBO7" s="330"/>
      <c r="KBP7" s="330"/>
      <c r="KBQ7" s="330"/>
      <c r="KBR7" s="330"/>
      <c r="KBS7" s="330"/>
      <c r="KBT7" s="330"/>
      <c r="KBU7" s="330"/>
      <c r="KBV7" s="330"/>
      <c r="KBW7" s="330"/>
      <c r="KBX7" s="330"/>
      <c r="KBY7" s="330"/>
      <c r="KBZ7" s="330"/>
      <c r="KCA7" s="330"/>
      <c r="KCB7" s="330"/>
      <c r="KCC7" s="330"/>
      <c r="KCD7" s="330"/>
      <c r="KCE7" s="330"/>
      <c r="KCF7" s="330"/>
      <c r="KCG7" s="330"/>
      <c r="KCH7" s="330"/>
      <c r="KCI7" s="330"/>
      <c r="KCJ7" s="330"/>
      <c r="KCK7" s="330"/>
      <c r="KCL7" s="330"/>
      <c r="KCM7" s="330"/>
      <c r="KCN7" s="330"/>
      <c r="KCO7" s="330"/>
      <c r="KCP7" s="330"/>
      <c r="KCQ7" s="330"/>
      <c r="KCR7" s="330"/>
      <c r="KCS7" s="330"/>
      <c r="KCT7" s="330"/>
      <c r="KCU7" s="330"/>
      <c r="KCV7" s="330"/>
      <c r="KCW7" s="330"/>
      <c r="KCX7" s="330"/>
      <c r="KCY7" s="330"/>
      <c r="KCZ7" s="330"/>
      <c r="KDA7" s="330"/>
      <c r="KDB7" s="330"/>
      <c r="KDC7" s="330"/>
      <c r="KDD7" s="330"/>
      <c r="KDE7" s="330"/>
      <c r="KDF7" s="330"/>
      <c r="KDG7" s="330"/>
      <c r="KDH7" s="330"/>
      <c r="KDI7" s="330"/>
      <c r="KDJ7" s="330"/>
      <c r="KDK7" s="330"/>
      <c r="KDL7" s="330"/>
      <c r="KDM7" s="330"/>
      <c r="KDN7" s="330"/>
      <c r="KDO7" s="330"/>
      <c r="KDP7" s="330"/>
      <c r="KDQ7" s="330"/>
      <c r="KDR7" s="330"/>
      <c r="KDS7" s="330"/>
      <c r="KDT7" s="330"/>
      <c r="KDU7" s="330"/>
      <c r="KDV7" s="330"/>
      <c r="KDW7" s="330"/>
      <c r="KDX7" s="330"/>
      <c r="KDY7" s="330"/>
      <c r="KDZ7" s="330"/>
      <c r="KEA7" s="330"/>
      <c r="KEB7" s="330"/>
      <c r="KEC7" s="330"/>
      <c r="KED7" s="330"/>
      <c r="KEE7" s="330"/>
      <c r="KEF7" s="330"/>
      <c r="KEG7" s="330"/>
      <c r="KEH7" s="330"/>
      <c r="KEI7" s="330"/>
      <c r="KEJ7" s="330"/>
      <c r="KEK7" s="330"/>
      <c r="KEL7" s="330"/>
      <c r="KEM7" s="330"/>
      <c r="KEN7" s="330"/>
      <c r="KEO7" s="330"/>
      <c r="KEP7" s="330"/>
      <c r="KEQ7" s="330"/>
      <c r="KER7" s="330"/>
      <c r="KES7" s="330"/>
      <c r="KET7" s="330"/>
      <c r="KEU7" s="330"/>
      <c r="KEV7" s="330"/>
      <c r="KEW7" s="330"/>
      <c r="KEX7" s="330"/>
      <c r="KEY7" s="330"/>
      <c r="KEZ7" s="330"/>
      <c r="KFA7" s="330"/>
      <c r="KFB7" s="330"/>
      <c r="KFC7" s="330"/>
      <c r="KFD7" s="330"/>
      <c r="KFE7" s="330"/>
      <c r="KFF7" s="330"/>
      <c r="KFG7" s="330"/>
      <c r="KFH7" s="330"/>
      <c r="KFI7" s="330"/>
      <c r="KFJ7" s="330"/>
      <c r="KFK7" s="330"/>
      <c r="KFL7" s="330"/>
      <c r="KFM7" s="330"/>
      <c r="KFN7" s="330"/>
      <c r="KFO7" s="330"/>
      <c r="KFP7" s="330"/>
      <c r="KFQ7" s="330"/>
      <c r="KFR7" s="330"/>
      <c r="KFS7" s="330"/>
      <c r="KFT7" s="330"/>
      <c r="KFU7" s="330"/>
      <c r="KFV7" s="330"/>
      <c r="KFW7" s="330"/>
      <c r="KFX7" s="330"/>
      <c r="KFY7" s="330"/>
      <c r="KFZ7" s="330"/>
      <c r="KGA7" s="330"/>
      <c r="KGB7" s="330"/>
      <c r="KGC7" s="330"/>
      <c r="KGD7" s="330"/>
      <c r="KGE7" s="330"/>
      <c r="KGF7" s="330"/>
      <c r="KGG7" s="330"/>
      <c r="KGH7" s="330"/>
      <c r="KGI7" s="330"/>
      <c r="KGJ7" s="330"/>
      <c r="KGK7" s="330"/>
      <c r="KGL7" s="330"/>
      <c r="KGM7" s="330"/>
      <c r="KGN7" s="330"/>
      <c r="KGO7" s="330"/>
      <c r="KGP7" s="330"/>
      <c r="KGQ7" s="330"/>
      <c r="KGR7" s="330"/>
      <c r="KGS7" s="330"/>
      <c r="KGT7" s="330"/>
      <c r="KGU7" s="330"/>
      <c r="KGV7" s="330"/>
      <c r="KGW7" s="330"/>
      <c r="KGX7" s="330"/>
      <c r="KGY7" s="330"/>
      <c r="KGZ7" s="330"/>
      <c r="KHA7" s="330"/>
      <c r="KHB7" s="330"/>
      <c r="KHC7" s="330"/>
      <c r="KHD7" s="330"/>
      <c r="KHE7" s="330"/>
      <c r="KHF7" s="330"/>
      <c r="KHG7" s="330"/>
      <c r="KHH7" s="330"/>
      <c r="KHI7" s="330"/>
      <c r="KHJ7" s="330"/>
      <c r="KHK7" s="330"/>
      <c r="KHL7" s="330"/>
      <c r="KHM7" s="330"/>
      <c r="KHN7" s="330"/>
      <c r="KHO7" s="330"/>
      <c r="KHP7" s="330"/>
      <c r="KHQ7" s="330"/>
      <c r="KHR7" s="330"/>
      <c r="KHS7" s="330"/>
      <c r="KHT7" s="330"/>
      <c r="KHU7" s="330"/>
      <c r="KHV7" s="330"/>
      <c r="KHW7" s="330"/>
      <c r="KHX7" s="330"/>
      <c r="KHY7" s="330"/>
      <c r="KHZ7" s="330"/>
      <c r="KIA7" s="330"/>
      <c r="KIB7" s="330"/>
      <c r="KIC7" s="330"/>
      <c r="KID7" s="330"/>
      <c r="KIE7" s="330"/>
      <c r="KIF7" s="330"/>
      <c r="KIG7" s="330"/>
      <c r="KIH7" s="330"/>
      <c r="KII7" s="330"/>
      <c r="KIJ7" s="330"/>
      <c r="KIK7" s="330"/>
      <c r="KIL7" s="330"/>
      <c r="KIM7" s="330"/>
      <c r="KIN7" s="330"/>
      <c r="KIO7" s="330"/>
      <c r="KIP7" s="330"/>
      <c r="KIQ7" s="330"/>
      <c r="KIR7" s="330"/>
      <c r="KIS7" s="330"/>
      <c r="KIT7" s="330"/>
      <c r="KIU7" s="330"/>
      <c r="KIV7" s="330"/>
      <c r="KIW7" s="330"/>
      <c r="KIX7" s="330"/>
      <c r="KIY7" s="330"/>
      <c r="KIZ7" s="330"/>
      <c r="KJA7" s="330"/>
      <c r="KJB7" s="330"/>
      <c r="KJC7" s="330"/>
      <c r="KJD7" s="330"/>
      <c r="KJE7" s="330"/>
      <c r="KJF7" s="330"/>
      <c r="KJG7" s="330"/>
      <c r="KJH7" s="330"/>
      <c r="KJI7" s="330"/>
      <c r="KJJ7" s="330"/>
      <c r="KJK7" s="330"/>
      <c r="KJL7" s="330"/>
      <c r="KJM7" s="330"/>
      <c r="KJN7" s="330"/>
      <c r="KJO7" s="330"/>
      <c r="KJP7" s="330"/>
      <c r="KJQ7" s="330"/>
      <c r="KJR7" s="330"/>
      <c r="KJS7" s="330"/>
      <c r="KJT7" s="330"/>
      <c r="KJU7" s="330"/>
      <c r="KJV7" s="330"/>
      <c r="KJW7" s="330"/>
      <c r="KJX7" s="330"/>
      <c r="KJY7" s="330"/>
      <c r="KJZ7" s="330"/>
      <c r="KKA7" s="330"/>
      <c r="KKB7" s="330"/>
      <c r="KKC7" s="330"/>
      <c r="KKD7" s="330"/>
      <c r="KKE7" s="330"/>
      <c r="KKF7" s="330"/>
      <c r="KKG7" s="330"/>
      <c r="KKH7" s="330"/>
      <c r="KKI7" s="330"/>
      <c r="KKJ7" s="330"/>
      <c r="KKK7" s="330"/>
      <c r="KKL7" s="330"/>
      <c r="KKM7" s="330"/>
      <c r="KKN7" s="330"/>
      <c r="KKO7" s="330"/>
      <c r="KKP7" s="330"/>
      <c r="KKQ7" s="330"/>
      <c r="KKR7" s="330"/>
      <c r="KKS7" s="330"/>
      <c r="KKT7" s="330"/>
      <c r="KKU7" s="330"/>
      <c r="KKV7" s="330"/>
      <c r="KKW7" s="330"/>
      <c r="KKX7" s="330"/>
      <c r="KKY7" s="330"/>
      <c r="KKZ7" s="330"/>
      <c r="KLA7" s="330"/>
      <c r="KLB7" s="330"/>
      <c r="KLC7" s="330"/>
      <c r="KLD7" s="330"/>
      <c r="KLE7" s="330"/>
      <c r="KLF7" s="330"/>
      <c r="KLG7" s="330"/>
      <c r="KLH7" s="330"/>
      <c r="KLI7" s="330"/>
      <c r="KLJ7" s="330"/>
      <c r="KLK7" s="330"/>
      <c r="KLL7" s="330"/>
      <c r="KLM7" s="330"/>
      <c r="KLN7" s="330"/>
      <c r="KLO7" s="330"/>
      <c r="KLP7" s="330"/>
      <c r="KLQ7" s="330"/>
      <c r="KLR7" s="330"/>
      <c r="KLS7" s="330"/>
      <c r="KLT7" s="330"/>
      <c r="KLU7" s="330"/>
      <c r="KLV7" s="330"/>
      <c r="KLW7" s="330"/>
      <c r="KLX7" s="330"/>
      <c r="KLY7" s="330"/>
      <c r="KLZ7" s="330"/>
      <c r="KMA7" s="330"/>
      <c r="KMB7" s="330"/>
      <c r="KMC7" s="330"/>
      <c r="KMD7" s="330"/>
      <c r="KME7" s="330"/>
      <c r="KMF7" s="330"/>
      <c r="KMG7" s="330"/>
      <c r="KMH7" s="330"/>
      <c r="KMI7" s="330"/>
      <c r="KMJ7" s="330"/>
      <c r="KMK7" s="330"/>
      <c r="KML7" s="330"/>
      <c r="KMM7" s="330"/>
      <c r="KMN7" s="330"/>
      <c r="KMO7" s="330"/>
      <c r="KMP7" s="330"/>
      <c r="KMQ7" s="330"/>
      <c r="KMR7" s="330"/>
      <c r="KMS7" s="330"/>
      <c r="KMT7" s="330"/>
      <c r="KMU7" s="330"/>
      <c r="KMV7" s="330"/>
      <c r="KMW7" s="330"/>
      <c r="KMX7" s="330"/>
      <c r="KMY7" s="330"/>
      <c r="KMZ7" s="330"/>
      <c r="KNA7" s="330"/>
      <c r="KNB7" s="330"/>
      <c r="KNC7" s="330"/>
      <c r="KND7" s="330"/>
      <c r="KNE7" s="330"/>
      <c r="KNF7" s="330"/>
      <c r="KNG7" s="330"/>
      <c r="KNH7" s="330"/>
      <c r="KNI7" s="330"/>
      <c r="KNJ7" s="330"/>
      <c r="KNK7" s="330"/>
      <c r="KNL7" s="330"/>
      <c r="KNM7" s="330"/>
      <c r="KNN7" s="330"/>
      <c r="KNO7" s="330"/>
      <c r="KNP7" s="330"/>
      <c r="KNQ7" s="330"/>
      <c r="KNR7" s="330"/>
      <c r="KNS7" s="330"/>
      <c r="KNT7" s="330"/>
      <c r="KNU7" s="330"/>
      <c r="KNV7" s="330"/>
      <c r="KNW7" s="330"/>
      <c r="KNX7" s="330"/>
      <c r="KNY7" s="330"/>
      <c r="KNZ7" s="330"/>
      <c r="KOA7" s="330"/>
      <c r="KOB7" s="330"/>
      <c r="KOC7" s="330"/>
      <c r="KOD7" s="330"/>
      <c r="KOE7" s="330"/>
      <c r="KOF7" s="330"/>
      <c r="KOG7" s="330"/>
      <c r="KOH7" s="330"/>
      <c r="KOI7" s="330"/>
      <c r="KOJ7" s="330"/>
      <c r="KOK7" s="330"/>
      <c r="KOL7" s="330"/>
      <c r="KOM7" s="330"/>
      <c r="KON7" s="330"/>
      <c r="KOO7" s="330"/>
      <c r="KOP7" s="330"/>
      <c r="KOQ7" s="330"/>
      <c r="KOR7" s="330"/>
      <c r="KOS7" s="330"/>
      <c r="KOT7" s="330"/>
      <c r="KOU7" s="330"/>
      <c r="KOV7" s="330"/>
      <c r="KOW7" s="330"/>
      <c r="KOX7" s="330"/>
      <c r="KOY7" s="330"/>
      <c r="KOZ7" s="330"/>
      <c r="KPA7" s="330"/>
      <c r="KPB7" s="330"/>
      <c r="KPC7" s="330"/>
      <c r="KPD7" s="330"/>
      <c r="KPE7" s="330"/>
      <c r="KPF7" s="330"/>
      <c r="KPG7" s="330"/>
      <c r="KPH7" s="330"/>
      <c r="KPI7" s="330"/>
      <c r="KPJ7" s="330"/>
      <c r="KPK7" s="330"/>
      <c r="KPL7" s="330"/>
      <c r="KPM7" s="330"/>
      <c r="KPN7" s="330"/>
      <c r="KPO7" s="330"/>
      <c r="KPP7" s="330"/>
      <c r="KPQ7" s="330"/>
      <c r="KPR7" s="330"/>
      <c r="KPS7" s="330"/>
      <c r="KPT7" s="330"/>
      <c r="KPU7" s="330"/>
      <c r="KPV7" s="330"/>
      <c r="KPW7" s="330"/>
      <c r="KPX7" s="330"/>
      <c r="KPY7" s="330"/>
      <c r="KPZ7" s="330"/>
      <c r="KQA7" s="330"/>
      <c r="KQB7" s="330"/>
      <c r="KQC7" s="330"/>
      <c r="KQD7" s="330"/>
      <c r="KQE7" s="330"/>
      <c r="KQF7" s="330"/>
      <c r="KQG7" s="330"/>
      <c r="KQH7" s="330"/>
      <c r="KQI7" s="330"/>
      <c r="KQJ7" s="330"/>
      <c r="KQK7" s="330"/>
      <c r="KQL7" s="330"/>
      <c r="KQM7" s="330"/>
      <c r="KQN7" s="330"/>
      <c r="KQO7" s="330"/>
      <c r="KQP7" s="330"/>
      <c r="KQQ7" s="330"/>
      <c r="KQR7" s="330"/>
      <c r="KQS7" s="330"/>
      <c r="KQT7" s="330"/>
      <c r="KQU7" s="330"/>
      <c r="KQV7" s="330"/>
      <c r="KQW7" s="330"/>
      <c r="KQX7" s="330"/>
      <c r="KQY7" s="330"/>
      <c r="KQZ7" s="330"/>
      <c r="KRA7" s="330"/>
      <c r="KRB7" s="330"/>
      <c r="KRC7" s="330"/>
      <c r="KRD7" s="330"/>
      <c r="KRE7" s="330"/>
      <c r="KRF7" s="330"/>
      <c r="KRG7" s="330"/>
      <c r="KRH7" s="330"/>
      <c r="KRI7" s="330"/>
      <c r="KRJ7" s="330"/>
      <c r="KRK7" s="330"/>
      <c r="KRL7" s="330"/>
      <c r="KRM7" s="330"/>
      <c r="KRN7" s="330"/>
      <c r="KRO7" s="330"/>
      <c r="KRP7" s="330"/>
      <c r="KRQ7" s="330"/>
      <c r="KRR7" s="330"/>
      <c r="KRS7" s="330"/>
      <c r="KRT7" s="330"/>
      <c r="KRU7" s="330"/>
      <c r="KRV7" s="330"/>
      <c r="KRW7" s="330"/>
      <c r="KRX7" s="330"/>
      <c r="KRY7" s="330"/>
      <c r="KRZ7" s="330"/>
      <c r="KSA7" s="330"/>
      <c r="KSB7" s="330"/>
      <c r="KSC7" s="330"/>
      <c r="KSD7" s="330"/>
      <c r="KSE7" s="330"/>
      <c r="KSF7" s="330"/>
      <c r="KSG7" s="330"/>
      <c r="KSH7" s="330"/>
      <c r="KSI7" s="330"/>
      <c r="KSJ7" s="330"/>
      <c r="KSK7" s="330"/>
      <c r="KSL7" s="330"/>
      <c r="KSM7" s="330"/>
      <c r="KSN7" s="330"/>
      <c r="KSO7" s="330"/>
      <c r="KSP7" s="330"/>
      <c r="KSQ7" s="330"/>
      <c r="KSR7" s="330"/>
      <c r="KSS7" s="330"/>
      <c r="KST7" s="330"/>
      <c r="KSU7" s="330"/>
      <c r="KSV7" s="330"/>
      <c r="KSW7" s="330"/>
      <c r="KSX7" s="330"/>
      <c r="KSY7" s="330"/>
      <c r="KSZ7" s="330"/>
      <c r="KTA7" s="330"/>
      <c r="KTB7" s="330"/>
      <c r="KTC7" s="330"/>
      <c r="KTD7" s="330"/>
      <c r="KTE7" s="330"/>
      <c r="KTF7" s="330"/>
      <c r="KTG7" s="330"/>
      <c r="KTH7" s="330"/>
      <c r="KTI7" s="330"/>
      <c r="KTJ7" s="330"/>
      <c r="KTK7" s="330"/>
      <c r="KTL7" s="330"/>
      <c r="KTM7" s="330"/>
      <c r="KTN7" s="330"/>
      <c r="KTO7" s="330"/>
      <c r="KTP7" s="330"/>
      <c r="KTQ7" s="330"/>
      <c r="KTR7" s="330"/>
      <c r="KTS7" s="330"/>
      <c r="KTT7" s="330"/>
      <c r="KTU7" s="330"/>
      <c r="KTV7" s="330"/>
      <c r="KTW7" s="330"/>
      <c r="KTX7" s="330"/>
      <c r="KTY7" s="330"/>
      <c r="KTZ7" s="330"/>
      <c r="KUA7" s="330"/>
      <c r="KUB7" s="330"/>
      <c r="KUC7" s="330"/>
      <c r="KUD7" s="330"/>
      <c r="KUE7" s="330"/>
      <c r="KUF7" s="330"/>
      <c r="KUG7" s="330"/>
      <c r="KUH7" s="330"/>
      <c r="KUI7" s="330"/>
      <c r="KUJ7" s="330"/>
      <c r="KUK7" s="330"/>
      <c r="KUL7" s="330"/>
      <c r="KUM7" s="330"/>
      <c r="KUN7" s="330"/>
      <c r="KUO7" s="330"/>
      <c r="KUP7" s="330"/>
      <c r="KUQ7" s="330"/>
      <c r="KUR7" s="330"/>
      <c r="KUS7" s="330"/>
      <c r="KUT7" s="330"/>
      <c r="KUU7" s="330"/>
      <c r="KUV7" s="330"/>
      <c r="KUW7" s="330"/>
      <c r="KUX7" s="330"/>
      <c r="KUY7" s="330"/>
      <c r="KUZ7" s="330"/>
      <c r="KVA7" s="330"/>
      <c r="KVB7" s="330"/>
      <c r="KVC7" s="330"/>
      <c r="KVD7" s="330"/>
      <c r="KVE7" s="330"/>
      <c r="KVF7" s="330"/>
      <c r="KVG7" s="330"/>
      <c r="KVH7" s="330"/>
      <c r="KVI7" s="330"/>
      <c r="KVJ7" s="330"/>
      <c r="KVK7" s="330"/>
      <c r="KVL7" s="330"/>
      <c r="KVM7" s="330"/>
      <c r="KVN7" s="330"/>
      <c r="KVO7" s="330"/>
      <c r="KVP7" s="330"/>
      <c r="KVQ7" s="330"/>
      <c r="KVR7" s="330"/>
      <c r="KVS7" s="330"/>
      <c r="KVT7" s="330"/>
      <c r="KVU7" s="330"/>
      <c r="KVV7" s="330"/>
      <c r="KVW7" s="330"/>
      <c r="KVX7" s="330"/>
      <c r="KVY7" s="330"/>
      <c r="KVZ7" s="330"/>
      <c r="KWA7" s="330"/>
      <c r="KWB7" s="330"/>
      <c r="KWC7" s="330"/>
      <c r="KWD7" s="330"/>
      <c r="KWE7" s="330"/>
      <c r="KWF7" s="330"/>
      <c r="KWG7" s="330"/>
      <c r="KWH7" s="330"/>
      <c r="KWI7" s="330"/>
      <c r="KWJ7" s="330"/>
      <c r="KWK7" s="330"/>
      <c r="KWL7" s="330"/>
      <c r="KWM7" s="330"/>
      <c r="KWN7" s="330"/>
      <c r="KWO7" s="330"/>
      <c r="KWP7" s="330"/>
      <c r="KWQ7" s="330"/>
      <c r="KWR7" s="330"/>
      <c r="KWS7" s="330"/>
      <c r="KWT7" s="330"/>
      <c r="KWU7" s="330"/>
      <c r="KWV7" s="330"/>
      <c r="KWW7" s="330"/>
      <c r="KWX7" s="330"/>
      <c r="KWY7" s="330"/>
      <c r="KWZ7" s="330"/>
      <c r="KXA7" s="330"/>
      <c r="KXB7" s="330"/>
      <c r="KXC7" s="330"/>
      <c r="KXD7" s="330"/>
      <c r="KXE7" s="330"/>
      <c r="KXF7" s="330"/>
      <c r="KXG7" s="330"/>
      <c r="KXH7" s="330"/>
      <c r="KXI7" s="330"/>
      <c r="KXJ7" s="330"/>
      <c r="KXK7" s="330"/>
      <c r="KXL7" s="330"/>
      <c r="KXM7" s="330"/>
      <c r="KXN7" s="330"/>
      <c r="KXO7" s="330"/>
      <c r="KXP7" s="330"/>
      <c r="KXQ7" s="330"/>
      <c r="KXR7" s="330"/>
      <c r="KXS7" s="330"/>
      <c r="KXT7" s="330"/>
      <c r="KXU7" s="330"/>
      <c r="KXV7" s="330"/>
      <c r="KXW7" s="330"/>
      <c r="KXX7" s="330"/>
      <c r="KXY7" s="330"/>
      <c r="KXZ7" s="330"/>
      <c r="KYA7" s="330"/>
      <c r="KYB7" s="330"/>
      <c r="KYC7" s="330"/>
      <c r="KYD7" s="330"/>
      <c r="KYE7" s="330"/>
      <c r="KYF7" s="330"/>
      <c r="KYG7" s="330"/>
      <c r="KYH7" s="330"/>
      <c r="KYI7" s="330"/>
      <c r="KYJ7" s="330"/>
      <c r="KYK7" s="330"/>
      <c r="KYL7" s="330"/>
      <c r="KYM7" s="330"/>
      <c r="KYN7" s="330"/>
      <c r="KYO7" s="330"/>
      <c r="KYP7" s="330"/>
      <c r="KYQ7" s="330"/>
      <c r="KYR7" s="330"/>
      <c r="KYS7" s="330"/>
      <c r="KYT7" s="330"/>
      <c r="KYU7" s="330"/>
      <c r="KYV7" s="330"/>
      <c r="KYW7" s="330"/>
      <c r="KYX7" s="330"/>
      <c r="KYY7" s="330"/>
      <c r="KYZ7" s="330"/>
      <c r="KZA7" s="330"/>
      <c r="KZB7" s="330"/>
      <c r="KZC7" s="330"/>
      <c r="KZD7" s="330"/>
      <c r="KZE7" s="330"/>
      <c r="KZF7" s="330"/>
      <c r="KZG7" s="330"/>
      <c r="KZH7" s="330"/>
      <c r="KZI7" s="330"/>
      <c r="KZJ7" s="330"/>
      <c r="KZK7" s="330"/>
      <c r="KZL7" s="330"/>
      <c r="KZM7" s="330"/>
      <c r="KZN7" s="330"/>
      <c r="KZO7" s="330"/>
      <c r="KZP7" s="330"/>
      <c r="KZQ7" s="330"/>
      <c r="KZR7" s="330"/>
      <c r="KZS7" s="330"/>
      <c r="KZT7" s="330"/>
      <c r="KZU7" s="330"/>
      <c r="KZV7" s="330"/>
      <c r="KZW7" s="330"/>
      <c r="KZX7" s="330"/>
      <c r="KZY7" s="330"/>
      <c r="KZZ7" s="330"/>
      <c r="LAA7" s="330"/>
      <c r="LAB7" s="330"/>
      <c r="LAC7" s="330"/>
      <c r="LAD7" s="330"/>
      <c r="LAE7" s="330"/>
      <c r="LAF7" s="330"/>
      <c r="LAG7" s="330"/>
      <c r="LAH7" s="330"/>
      <c r="LAI7" s="330"/>
      <c r="LAJ7" s="330"/>
      <c r="LAK7" s="330"/>
      <c r="LAL7" s="330"/>
      <c r="LAM7" s="330"/>
      <c r="LAN7" s="330"/>
      <c r="LAO7" s="330"/>
      <c r="LAP7" s="330"/>
      <c r="LAQ7" s="330"/>
      <c r="LAR7" s="330"/>
      <c r="LAS7" s="330"/>
      <c r="LAT7" s="330"/>
      <c r="LAU7" s="330"/>
      <c r="LAV7" s="330"/>
      <c r="LAW7" s="330"/>
      <c r="LAX7" s="330"/>
      <c r="LAY7" s="330"/>
      <c r="LAZ7" s="330"/>
      <c r="LBA7" s="330"/>
      <c r="LBB7" s="330"/>
      <c r="LBC7" s="330"/>
      <c r="LBD7" s="330"/>
      <c r="LBE7" s="330"/>
      <c r="LBF7" s="330"/>
      <c r="LBG7" s="330"/>
      <c r="LBH7" s="330"/>
      <c r="LBI7" s="330"/>
      <c r="LBJ7" s="330"/>
      <c r="LBK7" s="330"/>
      <c r="LBL7" s="330"/>
      <c r="LBM7" s="330"/>
      <c r="LBN7" s="330"/>
      <c r="LBO7" s="330"/>
      <c r="LBP7" s="330"/>
      <c r="LBQ7" s="330"/>
      <c r="LBR7" s="330"/>
      <c r="LBS7" s="330"/>
      <c r="LBT7" s="330"/>
      <c r="LBU7" s="330"/>
      <c r="LBV7" s="330"/>
      <c r="LBW7" s="330"/>
      <c r="LBX7" s="330"/>
      <c r="LBY7" s="330"/>
      <c r="LBZ7" s="330"/>
      <c r="LCA7" s="330"/>
      <c r="LCB7" s="330"/>
      <c r="LCC7" s="330"/>
      <c r="LCD7" s="330"/>
      <c r="LCE7" s="330"/>
      <c r="LCF7" s="330"/>
      <c r="LCG7" s="330"/>
      <c r="LCH7" s="330"/>
      <c r="LCI7" s="330"/>
      <c r="LCJ7" s="330"/>
      <c r="LCK7" s="330"/>
      <c r="LCL7" s="330"/>
      <c r="LCM7" s="330"/>
      <c r="LCN7" s="330"/>
      <c r="LCO7" s="330"/>
      <c r="LCP7" s="330"/>
      <c r="LCQ7" s="330"/>
      <c r="LCR7" s="330"/>
      <c r="LCS7" s="330"/>
      <c r="LCT7" s="330"/>
      <c r="LCU7" s="330"/>
      <c r="LCV7" s="330"/>
      <c r="LCW7" s="330"/>
      <c r="LCX7" s="330"/>
      <c r="LCY7" s="330"/>
      <c r="LCZ7" s="330"/>
      <c r="LDA7" s="330"/>
      <c r="LDB7" s="330"/>
      <c r="LDC7" s="330"/>
      <c r="LDD7" s="330"/>
      <c r="LDE7" s="330"/>
      <c r="LDF7" s="330"/>
      <c r="LDG7" s="330"/>
      <c r="LDH7" s="330"/>
      <c r="LDI7" s="330"/>
      <c r="LDJ7" s="330"/>
      <c r="LDK7" s="330"/>
      <c r="LDL7" s="330"/>
      <c r="LDM7" s="330"/>
      <c r="LDN7" s="330"/>
      <c r="LDO7" s="330"/>
      <c r="LDP7" s="330"/>
      <c r="LDQ7" s="330"/>
      <c r="LDR7" s="330"/>
      <c r="LDS7" s="330"/>
      <c r="LDT7" s="330"/>
      <c r="LDU7" s="330"/>
      <c r="LDV7" s="330"/>
      <c r="LDW7" s="330"/>
      <c r="LDX7" s="330"/>
      <c r="LDY7" s="330"/>
      <c r="LDZ7" s="330"/>
      <c r="LEA7" s="330"/>
      <c r="LEB7" s="330"/>
      <c r="LEC7" s="330"/>
      <c r="LED7" s="330"/>
      <c r="LEE7" s="330"/>
      <c r="LEF7" s="330"/>
      <c r="LEG7" s="330"/>
      <c r="LEH7" s="330"/>
      <c r="LEI7" s="330"/>
      <c r="LEJ7" s="330"/>
      <c r="LEK7" s="330"/>
      <c r="LEL7" s="330"/>
      <c r="LEM7" s="330"/>
      <c r="LEN7" s="330"/>
      <c r="LEO7" s="330"/>
      <c r="LEP7" s="330"/>
      <c r="LEQ7" s="330"/>
      <c r="LER7" s="330"/>
      <c r="LES7" s="330"/>
      <c r="LET7" s="330"/>
      <c r="LEU7" s="330"/>
      <c r="LEV7" s="330"/>
      <c r="LEW7" s="330"/>
      <c r="LEX7" s="330"/>
      <c r="LEY7" s="330"/>
      <c r="LEZ7" s="330"/>
      <c r="LFA7" s="330"/>
      <c r="LFB7" s="330"/>
      <c r="LFC7" s="330"/>
      <c r="LFD7" s="330"/>
      <c r="LFE7" s="330"/>
      <c r="LFF7" s="330"/>
      <c r="LFG7" s="330"/>
      <c r="LFH7" s="330"/>
      <c r="LFI7" s="330"/>
      <c r="LFJ7" s="330"/>
      <c r="LFK7" s="330"/>
      <c r="LFL7" s="330"/>
      <c r="LFM7" s="330"/>
      <c r="LFN7" s="330"/>
      <c r="LFO7" s="330"/>
      <c r="LFP7" s="330"/>
      <c r="LFQ7" s="330"/>
      <c r="LFR7" s="330"/>
      <c r="LFS7" s="330"/>
      <c r="LFT7" s="330"/>
      <c r="LFU7" s="330"/>
      <c r="LFV7" s="330"/>
      <c r="LFW7" s="330"/>
      <c r="LFX7" s="330"/>
      <c r="LFY7" s="330"/>
      <c r="LFZ7" s="330"/>
      <c r="LGA7" s="330"/>
      <c r="LGB7" s="330"/>
      <c r="LGC7" s="330"/>
      <c r="LGD7" s="330"/>
      <c r="LGE7" s="330"/>
      <c r="LGF7" s="330"/>
      <c r="LGG7" s="330"/>
      <c r="LGH7" s="330"/>
      <c r="LGI7" s="330"/>
      <c r="LGJ7" s="330"/>
      <c r="LGK7" s="330"/>
      <c r="LGL7" s="330"/>
      <c r="LGM7" s="330"/>
      <c r="LGN7" s="330"/>
      <c r="LGO7" s="330"/>
      <c r="LGP7" s="330"/>
      <c r="LGQ7" s="330"/>
      <c r="LGR7" s="330"/>
      <c r="LGS7" s="330"/>
      <c r="LGT7" s="330"/>
      <c r="LGU7" s="330"/>
      <c r="LGV7" s="330"/>
      <c r="LGW7" s="330"/>
      <c r="LGX7" s="330"/>
      <c r="LGY7" s="330"/>
      <c r="LGZ7" s="330"/>
      <c r="LHA7" s="330"/>
      <c r="LHB7" s="330"/>
      <c r="LHC7" s="330"/>
      <c r="LHD7" s="330"/>
      <c r="LHE7" s="330"/>
      <c r="LHF7" s="330"/>
      <c r="LHG7" s="330"/>
      <c r="LHH7" s="330"/>
      <c r="LHI7" s="330"/>
      <c r="LHJ7" s="330"/>
      <c r="LHK7" s="330"/>
      <c r="LHL7" s="330"/>
      <c r="LHM7" s="330"/>
      <c r="LHN7" s="330"/>
      <c r="LHO7" s="330"/>
      <c r="LHP7" s="330"/>
      <c r="LHQ7" s="330"/>
      <c r="LHR7" s="330"/>
      <c r="LHS7" s="330"/>
      <c r="LHT7" s="330"/>
      <c r="LHU7" s="330"/>
      <c r="LHV7" s="330"/>
      <c r="LHW7" s="330"/>
      <c r="LHX7" s="330"/>
      <c r="LHY7" s="330"/>
      <c r="LHZ7" s="330"/>
      <c r="LIA7" s="330"/>
      <c r="LIB7" s="330"/>
      <c r="LIC7" s="330"/>
      <c r="LID7" s="330"/>
      <c r="LIE7" s="330"/>
      <c r="LIF7" s="330"/>
      <c r="LIG7" s="330"/>
      <c r="LIH7" s="330"/>
      <c r="LII7" s="330"/>
      <c r="LIJ7" s="330"/>
      <c r="LIK7" s="330"/>
      <c r="LIL7" s="330"/>
      <c r="LIM7" s="330"/>
      <c r="LIN7" s="330"/>
      <c r="LIO7" s="330"/>
      <c r="LIP7" s="330"/>
      <c r="LIQ7" s="330"/>
      <c r="LIR7" s="330"/>
      <c r="LIS7" s="330"/>
      <c r="LIT7" s="330"/>
      <c r="LIU7" s="330"/>
      <c r="LIV7" s="330"/>
      <c r="LIW7" s="330"/>
      <c r="LIX7" s="330"/>
      <c r="LIY7" s="330"/>
      <c r="LIZ7" s="330"/>
      <c r="LJA7" s="330"/>
      <c r="LJB7" s="330"/>
      <c r="LJC7" s="330"/>
      <c r="LJD7" s="330"/>
      <c r="LJE7" s="330"/>
      <c r="LJF7" s="330"/>
      <c r="LJG7" s="330"/>
      <c r="LJH7" s="330"/>
      <c r="LJI7" s="330"/>
      <c r="LJJ7" s="330"/>
      <c r="LJK7" s="330"/>
      <c r="LJL7" s="330"/>
      <c r="LJM7" s="330"/>
      <c r="LJN7" s="330"/>
      <c r="LJO7" s="330"/>
      <c r="LJP7" s="330"/>
      <c r="LJQ7" s="330"/>
      <c r="LJR7" s="330"/>
      <c r="LJS7" s="330"/>
      <c r="LJT7" s="330"/>
      <c r="LJU7" s="330"/>
      <c r="LJV7" s="330"/>
      <c r="LJW7" s="330"/>
      <c r="LJX7" s="330"/>
      <c r="LJY7" s="330"/>
      <c r="LJZ7" s="330"/>
      <c r="LKA7" s="330"/>
      <c r="LKB7" s="330"/>
      <c r="LKC7" s="330"/>
      <c r="LKD7" s="330"/>
      <c r="LKE7" s="330"/>
      <c r="LKF7" s="330"/>
      <c r="LKG7" s="330"/>
      <c r="LKH7" s="330"/>
      <c r="LKI7" s="330"/>
      <c r="LKJ7" s="330"/>
      <c r="LKK7" s="330"/>
      <c r="LKL7" s="330"/>
      <c r="LKM7" s="330"/>
      <c r="LKN7" s="330"/>
      <c r="LKO7" s="330"/>
      <c r="LKP7" s="330"/>
      <c r="LKQ7" s="330"/>
      <c r="LKR7" s="330"/>
      <c r="LKS7" s="330"/>
      <c r="LKT7" s="330"/>
      <c r="LKU7" s="330"/>
      <c r="LKV7" s="330"/>
      <c r="LKW7" s="330"/>
      <c r="LKX7" s="330"/>
      <c r="LKY7" s="330"/>
      <c r="LKZ7" s="330"/>
      <c r="LLA7" s="330"/>
      <c r="LLB7" s="330"/>
      <c r="LLC7" s="330"/>
      <c r="LLD7" s="330"/>
      <c r="LLE7" s="330"/>
      <c r="LLF7" s="330"/>
      <c r="LLG7" s="330"/>
      <c r="LLH7" s="330"/>
      <c r="LLI7" s="330"/>
      <c r="LLJ7" s="330"/>
      <c r="LLK7" s="330"/>
      <c r="LLL7" s="330"/>
      <c r="LLM7" s="330"/>
      <c r="LLN7" s="330"/>
      <c r="LLO7" s="330"/>
      <c r="LLP7" s="330"/>
      <c r="LLQ7" s="330"/>
      <c r="LLR7" s="330"/>
      <c r="LLS7" s="330"/>
      <c r="LLT7" s="330"/>
      <c r="LLU7" s="330"/>
      <c r="LLV7" s="330"/>
      <c r="LLW7" s="330"/>
      <c r="LLX7" s="330"/>
      <c r="LLY7" s="330"/>
      <c r="LLZ7" s="330"/>
      <c r="LMA7" s="330"/>
      <c r="LMB7" s="330"/>
      <c r="LMC7" s="330"/>
      <c r="LMD7" s="330"/>
      <c r="LME7" s="330"/>
      <c r="LMF7" s="330"/>
      <c r="LMG7" s="330"/>
      <c r="LMH7" s="330"/>
      <c r="LMI7" s="330"/>
      <c r="LMJ7" s="330"/>
      <c r="LMK7" s="330"/>
      <c r="LML7" s="330"/>
      <c r="LMM7" s="330"/>
      <c r="LMN7" s="330"/>
      <c r="LMO7" s="330"/>
      <c r="LMP7" s="330"/>
      <c r="LMQ7" s="330"/>
      <c r="LMR7" s="330"/>
      <c r="LMS7" s="330"/>
      <c r="LMT7" s="330"/>
      <c r="LMU7" s="330"/>
      <c r="LMV7" s="330"/>
      <c r="LMW7" s="330"/>
      <c r="LMX7" s="330"/>
      <c r="LMY7" s="330"/>
      <c r="LMZ7" s="330"/>
      <c r="LNA7" s="330"/>
      <c r="LNB7" s="330"/>
      <c r="LNC7" s="330"/>
      <c r="LND7" s="330"/>
      <c r="LNE7" s="330"/>
      <c r="LNF7" s="330"/>
      <c r="LNG7" s="330"/>
      <c r="LNH7" s="330"/>
      <c r="LNI7" s="330"/>
      <c r="LNJ7" s="330"/>
      <c r="LNK7" s="330"/>
      <c r="LNL7" s="330"/>
      <c r="LNM7" s="330"/>
      <c r="LNN7" s="330"/>
      <c r="LNO7" s="330"/>
      <c r="LNP7" s="330"/>
      <c r="LNQ7" s="330"/>
      <c r="LNR7" s="330"/>
      <c r="LNS7" s="330"/>
      <c r="LNT7" s="330"/>
      <c r="LNU7" s="330"/>
      <c r="LNV7" s="330"/>
      <c r="LNW7" s="330"/>
      <c r="LNX7" s="330"/>
      <c r="LNY7" s="330"/>
      <c r="LNZ7" s="330"/>
      <c r="LOA7" s="330"/>
      <c r="LOB7" s="330"/>
      <c r="LOC7" s="330"/>
      <c r="LOD7" s="330"/>
      <c r="LOE7" s="330"/>
      <c r="LOF7" s="330"/>
      <c r="LOG7" s="330"/>
      <c r="LOH7" s="330"/>
      <c r="LOI7" s="330"/>
      <c r="LOJ7" s="330"/>
      <c r="LOK7" s="330"/>
      <c r="LOL7" s="330"/>
      <c r="LOM7" s="330"/>
      <c r="LON7" s="330"/>
      <c r="LOO7" s="330"/>
      <c r="LOP7" s="330"/>
      <c r="LOQ7" s="330"/>
      <c r="LOR7" s="330"/>
      <c r="LOS7" s="330"/>
      <c r="LOT7" s="330"/>
      <c r="LOU7" s="330"/>
      <c r="LOV7" s="330"/>
      <c r="LOW7" s="330"/>
      <c r="LOX7" s="330"/>
      <c r="LOY7" s="330"/>
      <c r="LOZ7" s="330"/>
      <c r="LPA7" s="330"/>
      <c r="LPB7" s="330"/>
      <c r="LPC7" s="330"/>
      <c r="LPD7" s="330"/>
      <c r="LPE7" s="330"/>
      <c r="LPF7" s="330"/>
      <c r="LPG7" s="330"/>
      <c r="LPH7" s="330"/>
      <c r="LPI7" s="330"/>
      <c r="LPJ7" s="330"/>
      <c r="LPK7" s="330"/>
      <c r="LPL7" s="330"/>
      <c r="LPM7" s="330"/>
      <c r="LPN7" s="330"/>
      <c r="LPO7" s="330"/>
      <c r="LPP7" s="330"/>
      <c r="LPQ7" s="330"/>
      <c r="LPR7" s="330"/>
      <c r="LPS7" s="330"/>
      <c r="LPT7" s="330"/>
      <c r="LPU7" s="330"/>
      <c r="LPV7" s="330"/>
      <c r="LPW7" s="330"/>
      <c r="LPX7" s="330"/>
      <c r="LPY7" s="330"/>
      <c r="LPZ7" s="330"/>
      <c r="LQA7" s="330"/>
      <c r="LQB7" s="330"/>
      <c r="LQC7" s="330"/>
      <c r="LQD7" s="330"/>
      <c r="LQE7" s="330"/>
      <c r="LQF7" s="330"/>
      <c r="LQG7" s="330"/>
      <c r="LQH7" s="330"/>
      <c r="LQI7" s="330"/>
      <c r="LQJ7" s="330"/>
      <c r="LQK7" s="330"/>
      <c r="LQL7" s="330"/>
      <c r="LQM7" s="330"/>
      <c r="LQN7" s="330"/>
      <c r="LQO7" s="330"/>
      <c r="LQP7" s="330"/>
      <c r="LQQ7" s="330"/>
      <c r="LQR7" s="330"/>
      <c r="LQS7" s="330"/>
      <c r="LQT7" s="330"/>
      <c r="LQU7" s="330"/>
      <c r="LQV7" s="330"/>
      <c r="LQW7" s="330"/>
      <c r="LQX7" s="330"/>
      <c r="LQY7" s="330"/>
      <c r="LQZ7" s="330"/>
      <c r="LRA7" s="330"/>
      <c r="LRB7" s="330"/>
      <c r="LRC7" s="330"/>
      <c r="LRD7" s="330"/>
      <c r="LRE7" s="330"/>
      <c r="LRF7" s="330"/>
      <c r="LRG7" s="330"/>
      <c r="LRH7" s="330"/>
      <c r="LRI7" s="330"/>
      <c r="LRJ7" s="330"/>
      <c r="LRK7" s="330"/>
      <c r="LRL7" s="330"/>
      <c r="LRM7" s="330"/>
      <c r="LRN7" s="330"/>
      <c r="LRO7" s="330"/>
      <c r="LRP7" s="330"/>
      <c r="LRQ7" s="330"/>
      <c r="LRR7" s="330"/>
      <c r="LRS7" s="330"/>
      <c r="LRT7" s="330"/>
      <c r="LRU7" s="330"/>
      <c r="LRV7" s="330"/>
      <c r="LRW7" s="330"/>
      <c r="LRX7" s="330"/>
      <c r="LRY7" s="330"/>
      <c r="LRZ7" s="330"/>
      <c r="LSA7" s="330"/>
      <c r="LSB7" s="330"/>
      <c r="LSC7" s="330"/>
      <c r="LSD7" s="330"/>
      <c r="LSE7" s="330"/>
      <c r="LSF7" s="330"/>
      <c r="LSG7" s="330"/>
      <c r="LSH7" s="330"/>
      <c r="LSI7" s="330"/>
      <c r="LSJ7" s="330"/>
      <c r="LSK7" s="330"/>
      <c r="LSL7" s="330"/>
      <c r="LSM7" s="330"/>
      <c r="LSN7" s="330"/>
      <c r="LSO7" s="330"/>
      <c r="LSP7" s="330"/>
      <c r="LSQ7" s="330"/>
      <c r="LSR7" s="330"/>
      <c r="LSS7" s="330"/>
      <c r="LST7" s="330"/>
      <c r="LSU7" s="330"/>
      <c r="LSV7" s="330"/>
      <c r="LSW7" s="330"/>
      <c r="LSX7" s="330"/>
      <c r="LSY7" s="330"/>
      <c r="LSZ7" s="330"/>
      <c r="LTA7" s="330"/>
      <c r="LTB7" s="330"/>
      <c r="LTC7" s="330"/>
      <c r="LTD7" s="330"/>
      <c r="LTE7" s="330"/>
      <c r="LTF7" s="330"/>
      <c r="LTG7" s="330"/>
      <c r="LTH7" s="330"/>
      <c r="LTI7" s="330"/>
      <c r="LTJ7" s="330"/>
      <c r="LTK7" s="330"/>
      <c r="LTL7" s="330"/>
      <c r="LTM7" s="330"/>
      <c r="LTN7" s="330"/>
      <c r="LTO7" s="330"/>
      <c r="LTP7" s="330"/>
      <c r="LTQ7" s="330"/>
      <c r="LTR7" s="330"/>
      <c r="LTS7" s="330"/>
      <c r="LTT7" s="330"/>
      <c r="LTU7" s="330"/>
      <c r="LTV7" s="330"/>
      <c r="LTW7" s="330"/>
      <c r="LTX7" s="330"/>
      <c r="LTY7" s="330"/>
      <c r="LTZ7" s="330"/>
      <c r="LUA7" s="330"/>
      <c r="LUB7" s="330"/>
      <c r="LUC7" s="330"/>
      <c r="LUD7" s="330"/>
      <c r="LUE7" s="330"/>
      <c r="LUF7" s="330"/>
      <c r="LUG7" s="330"/>
      <c r="LUH7" s="330"/>
      <c r="LUI7" s="330"/>
      <c r="LUJ7" s="330"/>
      <c r="LUK7" s="330"/>
      <c r="LUL7" s="330"/>
      <c r="LUM7" s="330"/>
      <c r="LUN7" s="330"/>
      <c r="LUO7" s="330"/>
      <c r="LUP7" s="330"/>
      <c r="LUQ7" s="330"/>
      <c r="LUR7" s="330"/>
      <c r="LUS7" s="330"/>
      <c r="LUT7" s="330"/>
      <c r="LUU7" s="330"/>
      <c r="LUV7" s="330"/>
      <c r="LUW7" s="330"/>
      <c r="LUX7" s="330"/>
      <c r="LUY7" s="330"/>
      <c r="LUZ7" s="330"/>
      <c r="LVA7" s="330"/>
      <c r="LVB7" s="330"/>
      <c r="LVC7" s="330"/>
      <c r="LVD7" s="330"/>
      <c r="LVE7" s="330"/>
      <c r="LVF7" s="330"/>
      <c r="LVG7" s="330"/>
      <c r="LVH7" s="330"/>
      <c r="LVI7" s="330"/>
      <c r="LVJ7" s="330"/>
      <c r="LVK7" s="330"/>
      <c r="LVL7" s="330"/>
      <c r="LVM7" s="330"/>
      <c r="LVN7" s="330"/>
      <c r="LVO7" s="330"/>
      <c r="LVP7" s="330"/>
      <c r="LVQ7" s="330"/>
      <c r="LVR7" s="330"/>
      <c r="LVS7" s="330"/>
      <c r="LVT7" s="330"/>
      <c r="LVU7" s="330"/>
      <c r="LVV7" s="330"/>
      <c r="LVW7" s="330"/>
      <c r="LVX7" s="330"/>
      <c r="LVY7" s="330"/>
      <c r="LVZ7" s="330"/>
      <c r="LWA7" s="330"/>
      <c r="LWB7" s="330"/>
      <c r="LWC7" s="330"/>
      <c r="LWD7" s="330"/>
      <c r="LWE7" s="330"/>
      <c r="LWF7" s="330"/>
      <c r="LWG7" s="330"/>
      <c r="LWH7" s="330"/>
      <c r="LWI7" s="330"/>
      <c r="LWJ7" s="330"/>
      <c r="LWK7" s="330"/>
      <c r="LWL7" s="330"/>
      <c r="LWM7" s="330"/>
      <c r="LWN7" s="330"/>
      <c r="LWO7" s="330"/>
      <c r="LWP7" s="330"/>
      <c r="LWQ7" s="330"/>
      <c r="LWR7" s="330"/>
      <c r="LWS7" s="330"/>
      <c r="LWT7" s="330"/>
      <c r="LWU7" s="330"/>
      <c r="LWV7" s="330"/>
      <c r="LWW7" s="330"/>
      <c r="LWX7" s="330"/>
      <c r="LWY7" s="330"/>
      <c r="LWZ7" s="330"/>
      <c r="LXA7" s="330"/>
      <c r="LXB7" s="330"/>
      <c r="LXC7" s="330"/>
      <c r="LXD7" s="330"/>
      <c r="LXE7" s="330"/>
      <c r="LXF7" s="330"/>
      <c r="LXG7" s="330"/>
      <c r="LXH7" s="330"/>
      <c r="LXI7" s="330"/>
      <c r="LXJ7" s="330"/>
      <c r="LXK7" s="330"/>
      <c r="LXL7" s="330"/>
      <c r="LXM7" s="330"/>
      <c r="LXN7" s="330"/>
      <c r="LXO7" s="330"/>
      <c r="LXP7" s="330"/>
      <c r="LXQ7" s="330"/>
      <c r="LXR7" s="330"/>
      <c r="LXS7" s="330"/>
      <c r="LXT7" s="330"/>
      <c r="LXU7" s="330"/>
      <c r="LXV7" s="330"/>
      <c r="LXW7" s="330"/>
      <c r="LXX7" s="330"/>
      <c r="LXY7" s="330"/>
      <c r="LXZ7" s="330"/>
      <c r="LYA7" s="330"/>
      <c r="LYB7" s="330"/>
      <c r="LYC7" s="330"/>
      <c r="LYD7" s="330"/>
      <c r="LYE7" s="330"/>
      <c r="LYF7" s="330"/>
      <c r="LYG7" s="330"/>
      <c r="LYH7" s="330"/>
      <c r="LYI7" s="330"/>
      <c r="LYJ7" s="330"/>
      <c r="LYK7" s="330"/>
      <c r="LYL7" s="330"/>
      <c r="LYM7" s="330"/>
      <c r="LYN7" s="330"/>
      <c r="LYO7" s="330"/>
      <c r="LYP7" s="330"/>
      <c r="LYQ7" s="330"/>
      <c r="LYR7" s="330"/>
      <c r="LYS7" s="330"/>
      <c r="LYT7" s="330"/>
      <c r="LYU7" s="330"/>
      <c r="LYV7" s="330"/>
      <c r="LYW7" s="330"/>
      <c r="LYX7" s="330"/>
      <c r="LYY7" s="330"/>
      <c r="LYZ7" s="330"/>
      <c r="LZA7" s="330"/>
      <c r="LZB7" s="330"/>
      <c r="LZC7" s="330"/>
      <c r="LZD7" s="330"/>
      <c r="LZE7" s="330"/>
      <c r="LZF7" s="330"/>
      <c r="LZG7" s="330"/>
      <c r="LZH7" s="330"/>
      <c r="LZI7" s="330"/>
      <c r="LZJ7" s="330"/>
      <c r="LZK7" s="330"/>
      <c r="LZL7" s="330"/>
      <c r="LZM7" s="330"/>
      <c r="LZN7" s="330"/>
      <c r="LZO7" s="330"/>
      <c r="LZP7" s="330"/>
      <c r="LZQ7" s="330"/>
      <c r="LZR7" s="330"/>
      <c r="LZS7" s="330"/>
      <c r="LZT7" s="330"/>
      <c r="LZU7" s="330"/>
      <c r="LZV7" s="330"/>
      <c r="LZW7" s="330"/>
      <c r="LZX7" s="330"/>
      <c r="LZY7" s="330"/>
      <c r="LZZ7" s="330"/>
      <c r="MAA7" s="330"/>
      <c r="MAB7" s="330"/>
      <c r="MAC7" s="330"/>
      <c r="MAD7" s="330"/>
      <c r="MAE7" s="330"/>
      <c r="MAF7" s="330"/>
      <c r="MAG7" s="330"/>
      <c r="MAH7" s="330"/>
      <c r="MAI7" s="330"/>
      <c r="MAJ7" s="330"/>
      <c r="MAK7" s="330"/>
      <c r="MAL7" s="330"/>
      <c r="MAM7" s="330"/>
      <c r="MAN7" s="330"/>
      <c r="MAO7" s="330"/>
      <c r="MAP7" s="330"/>
      <c r="MAQ7" s="330"/>
      <c r="MAR7" s="330"/>
      <c r="MAS7" s="330"/>
      <c r="MAT7" s="330"/>
      <c r="MAU7" s="330"/>
      <c r="MAV7" s="330"/>
      <c r="MAW7" s="330"/>
      <c r="MAX7" s="330"/>
      <c r="MAY7" s="330"/>
      <c r="MAZ7" s="330"/>
      <c r="MBA7" s="330"/>
      <c r="MBB7" s="330"/>
      <c r="MBC7" s="330"/>
      <c r="MBD7" s="330"/>
      <c r="MBE7" s="330"/>
      <c r="MBF7" s="330"/>
      <c r="MBG7" s="330"/>
      <c r="MBH7" s="330"/>
      <c r="MBI7" s="330"/>
      <c r="MBJ7" s="330"/>
      <c r="MBK7" s="330"/>
      <c r="MBL7" s="330"/>
      <c r="MBM7" s="330"/>
      <c r="MBN7" s="330"/>
      <c r="MBO7" s="330"/>
      <c r="MBP7" s="330"/>
      <c r="MBQ7" s="330"/>
      <c r="MBR7" s="330"/>
      <c r="MBS7" s="330"/>
      <c r="MBT7" s="330"/>
      <c r="MBU7" s="330"/>
      <c r="MBV7" s="330"/>
      <c r="MBW7" s="330"/>
      <c r="MBX7" s="330"/>
      <c r="MBY7" s="330"/>
      <c r="MBZ7" s="330"/>
      <c r="MCA7" s="330"/>
      <c r="MCB7" s="330"/>
      <c r="MCC7" s="330"/>
      <c r="MCD7" s="330"/>
      <c r="MCE7" s="330"/>
      <c r="MCF7" s="330"/>
      <c r="MCG7" s="330"/>
      <c r="MCH7" s="330"/>
      <c r="MCI7" s="330"/>
      <c r="MCJ7" s="330"/>
      <c r="MCK7" s="330"/>
      <c r="MCL7" s="330"/>
      <c r="MCM7" s="330"/>
      <c r="MCN7" s="330"/>
      <c r="MCO7" s="330"/>
      <c r="MCP7" s="330"/>
      <c r="MCQ7" s="330"/>
      <c r="MCR7" s="330"/>
      <c r="MCS7" s="330"/>
      <c r="MCT7" s="330"/>
      <c r="MCU7" s="330"/>
      <c r="MCV7" s="330"/>
      <c r="MCW7" s="330"/>
      <c r="MCX7" s="330"/>
      <c r="MCY7" s="330"/>
      <c r="MCZ7" s="330"/>
      <c r="MDA7" s="330"/>
      <c r="MDB7" s="330"/>
      <c r="MDC7" s="330"/>
      <c r="MDD7" s="330"/>
      <c r="MDE7" s="330"/>
      <c r="MDF7" s="330"/>
      <c r="MDG7" s="330"/>
      <c r="MDH7" s="330"/>
      <c r="MDI7" s="330"/>
      <c r="MDJ7" s="330"/>
      <c r="MDK7" s="330"/>
      <c r="MDL7" s="330"/>
      <c r="MDM7" s="330"/>
      <c r="MDN7" s="330"/>
      <c r="MDO7" s="330"/>
      <c r="MDP7" s="330"/>
      <c r="MDQ7" s="330"/>
      <c r="MDR7" s="330"/>
      <c r="MDS7" s="330"/>
      <c r="MDT7" s="330"/>
      <c r="MDU7" s="330"/>
      <c r="MDV7" s="330"/>
      <c r="MDW7" s="330"/>
      <c r="MDX7" s="330"/>
      <c r="MDY7" s="330"/>
      <c r="MDZ7" s="330"/>
      <c r="MEA7" s="330"/>
      <c r="MEB7" s="330"/>
      <c r="MEC7" s="330"/>
      <c r="MED7" s="330"/>
      <c r="MEE7" s="330"/>
      <c r="MEF7" s="330"/>
      <c r="MEG7" s="330"/>
      <c r="MEH7" s="330"/>
      <c r="MEI7" s="330"/>
      <c r="MEJ7" s="330"/>
      <c r="MEK7" s="330"/>
      <c r="MEL7" s="330"/>
      <c r="MEM7" s="330"/>
      <c r="MEN7" s="330"/>
      <c r="MEO7" s="330"/>
      <c r="MEP7" s="330"/>
      <c r="MEQ7" s="330"/>
      <c r="MER7" s="330"/>
      <c r="MES7" s="330"/>
      <c r="MET7" s="330"/>
      <c r="MEU7" s="330"/>
      <c r="MEV7" s="330"/>
      <c r="MEW7" s="330"/>
      <c r="MEX7" s="330"/>
      <c r="MEY7" s="330"/>
      <c r="MEZ7" s="330"/>
      <c r="MFA7" s="330"/>
      <c r="MFB7" s="330"/>
      <c r="MFC7" s="330"/>
      <c r="MFD7" s="330"/>
      <c r="MFE7" s="330"/>
      <c r="MFF7" s="330"/>
      <c r="MFG7" s="330"/>
      <c r="MFH7" s="330"/>
      <c r="MFI7" s="330"/>
      <c r="MFJ7" s="330"/>
      <c r="MFK7" s="330"/>
      <c r="MFL7" s="330"/>
      <c r="MFM7" s="330"/>
      <c r="MFN7" s="330"/>
      <c r="MFO7" s="330"/>
      <c r="MFP7" s="330"/>
      <c r="MFQ7" s="330"/>
      <c r="MFR7" s="330"/>
      <c r="MFS7" s="330"/>
      <c r="MFT7" s="330"/>
      <c r="MFU7" s="330"/>
      <c r="MFV7" s="330"/>
      <c r="MFW7" s="330"/>
      <c r="MFX7" s="330"/>
      <c r="MFY7" s="330"/>
      <c r="MFZ7" s="330"/>
      <c r="MGA7" s="330"/>
      <c r="MGB7" s="330"/>
      <c r="MGC7" s="330"/>
      <c r="MGD7" s="330"/>
      <c r="MGE7" s="330"/>
      <c r="MGF7" s="330"/>
      <c r="MGG7" s="330"/>
      <c r="MGH7" s="330"/>
      <c r="MGI7" s="330"/>
      <c r="MGJ7" s="330"/>
      <c r="MGK7" s="330"/>
      <c r="MGL7" s="330"/>
      <c r="MGM7" s="330"/>
      <c r="MGN7" s="330"/>
      <c r="MGO7" s="330"/>
      <c r="MGP7" s="330"/>
      <c r="MGQ7" s="330"/>
      <c r="MGR7" s="330"/>
      <c r="MGS7" s="330"/>
      <c r="MGT7" s="330"/>
      <c r="MGU7" s="330"/>
      <c r="MGV7" s="330"/>
      <c r="MGW7" s="330"/>
      <c r="MGX7" s="330"/>
      <c r="MGY7" s="330"/>
      <c r="MGZ7" s="330"/>
      <c r="MHA7" s="330"/>
      <c r="MHB7" s="330"/>
      <c r="MHC7" s="330"/>
      <c r="MHD7" s="330"/>
      <c r="MHE7" s="330"/>
      <c r="MHF7" s="330"/>
      <c r="MHG7" s="330"/>
      <c r="MHH7" s="330"/>
      <c r="MHI7" s="330"/>
      <c r="MHJ7" s="330"/>
      <c r="MHK7" s="330"/>
      <c r="MHL7" s="330"/>
      <c r="MHM7" s="330"/>
      <c r="MHN7" s="330"/>
      <c r="MHO7" s="330"/>
      <c r="MHP7" s="330"/>
      <c r="MHQ7" s="330"/>
      <c r="MHR7" s="330"/>
      <c r="MHS7" s="330"/>
      <c r="MHT7" s="330"/>
      <c r="MHU7" s="330"/>
      <c r="MHV7" s="330"/>
      <c r="MHW7" s="330"/>
      <c r="MHX7" s="330"/>
      <c r="MHY7" s="330"/>
      <c r="MHZ7" s="330"/>
      <c r="MIA7" s="330"/>
      <c r="MIB7" s="330"/>
      <c r="MIC7" s="330"/>
      <c r="MID7" s="330"/>
      <c r="MIE7" s="330"/>
      <c r="MIF7" s="330"/>
      <c r="MIG7" s="330"/>
      <c r="MIH7" s="330"/>
      <c r="MII7" s="330"/>
      <c r="MIJ7" s="330"/>
      <c r="MIK7" s="330"/>
      <c r="MIL7" s="330"/>
      <c r="MIM7" s="330"/>
      <c r="MIN7" s="330"/>
      <c r="MIO7" s="330"/>
      <c r="MIP7" s="330"/>
      <c r="MIQ7" s="330"/>
      <c r="MIR7" s="330"/>
      <c r="MIS7" s="330"/>
      <c r="MIT7" s="330"/>
      <c r="MIU7" s="330"/>
      <c r="MIV7" s="330"/>
      <c r="MIW7" s="330"/>
      <c r="MIX7" s="330"/>
      <c r="MIY7" s="330"/>
      <c r="MIZ7" s="330"/>
      <c r="MJA7" s="330"/>
      <c r="MJB7" s="330"/>
      <c r="MJC7" s="330"/>
      <c r="MJD7" s="330"/>
      <c r="MJE7" s="330"/>
      <c r="MJF7" s="330"/>
      <c r="MJG7" s="330"/>
      <c r="MJH7" s="330"/>
      <c r="MJI7" s="330"/>
      <c r="MJJ7" s="330"/>
      <c r="MJK7" s="330"/>
      <c r="MJL7" s="330"/>
      <c r="MJM7" s="330"/>
      <c r="MJN7" s="330"/>
      <c r="MJO7" s="330"/>
      <c r="MJP7" s="330"/>
      <c r="MJQ7" s="330"/>
      <c r="MJR7" s="330"/>
      <c r="MJS7" s="330"/>
      <c r="MJT7" s="330"/>
      <c r="MJU7" s="330"/>
      <c r="MJV7" s="330"/>
      <c r="MJW7" s="330"/>
      <c r="MJX7" s="330"/>
      <c r="MJY7" s="330"/>
      <c r="MJZ7" s="330"/>
      <c r="MKA7" s="330"/>
      <c r="MKB7" s="330"/>
      <c r="MKC7" s="330"/>
      <c r="MKD7" s="330"/>
      <c r="MKE7" s="330"/>
      <c r="MKF7" s="330"/>
      <c r="MKG7" s="330"/>
      <c r="MKH7" s="330"/>
      <c r="MKI7" s="330"/>
      <c r="MKJ7" s="330"/>
      <c r="MKK7" s="330"/>
      <c r="MKL7" s="330"/>
      <c r="MKM7" s="330"/>
      <c r="MKN7" s="330"/>
      <c r="MKO7" s="330"/>
      <c r="MKP7" s="330"/>
      <c r="MKQ7" s="330"/>
      <c r="MKR7" s="330"/>
      <c r="MKS7" s="330"/>
      <c r="MKT7" s="330"/>
      <c r="MKU7" s="330"/>
      <c r="MKV7" s="330"/>
      <c r="MKW7" s="330"/>
      <c r="MKX7" s="330"/>
      <c r="MKY7" s="330"/>
      <c r="MKZ7" s="330"/>
      <c r="MLA7" s="330"/>
      <c r="MLB7" s="330"/>
      <c r="MLC7" s="330"/>
      <c r="MLD7" s="330"/>
      <c r="MLE7" s="330"/>
      <c r="MLF7" s="330"/>
      <c r="MLG7" s="330"/>
      <c r="MLH7" s="330"/>
      <c r="MLI7" s="330"/>
      <c r="MLJ7" s="330"/>
      <c r="MLK7" s="330"/>
      <c r="MLL7" s="330"/>
      <c r="MLM7" s="330"/>
      <c r="MLN7" s="330"/>
      <c r="MLO7" s="330"/>
      <c r="MLP7" s="330"/>
      <c r="MLQ7" s="330"/>
      <c r="MLR7" s="330"/>
      <c r="MLS7" s="330"/>
      <c r="MLT7" s="330"/>
      <c r="MLU7" s="330"/>
      <c r="MLV7" s="330"/>
      <c r="MLW7" s="330"/>
      <c r="MLX7" s="330"/>
      <c r="MLY7" s="330"/>
      <c r="MLZ7" s="330"/>
      <c r="MMA7" s="330"/>
      <c r="MMB7" s="330"/>
      <c r="MMC7" s="330"/>
      <c r="MMD7" s="330"/>
      <c r="MME7" s="330"/>
      <c r="MMF7" s="330"/>
      <c r="MMG7" s="330"/>
      <c r="MMH7" s="330"/>
      <c r="MMI7" s="330"/>
      <c r="MMJ7" s="330"/>
      <c r="MMK7" s="330"/>
      <c r="MML7" s="330"/>
      <c r="MMM7" s="330"/>
      <c r="MMN7" s="330"/>
      <c r="MMO7" s="330"/>
      <c r="MMP7" s="330"/>
      <c r="MMQ7" s="330"/>
      <c r="MMR7" s="330"/>
      <c r="MMS7" s="330"/>
      <c r="MMT7" s="330"/>
      <c r="MMU7" s="330"/>
      <c r="MMV7" s="330"/>
      <c r="MMW7" s="330"/>
      <c r="MMX7" s="330"/>
      <c r="MMY7" s="330"/>
      <c r="MMZ7" s="330"/>
      <c r="MNA7" s="330"/>
      <c r="MNB7" s="330"/>
      <c r="MNC7" s="330"/>
      <c r="MND7" s="330"/>
      <c r="MNE7" s="330"/>
      <c r="MNF7" s="330"/>
      <c r="MNG7" s="330"/>
      <c r="MNH7" s="330"/>
      <c r="MNI7" s="330"/>
      <c r="MNJ7" s="330"/>
      <c r="MNK7" s="330"/>
      <c r="MNL7" s="330"/>
      <c r="MNM7" s="330"/>
      <c r="MNN7" s="330"/>
      <c r="MNO7" s="330"/>
      <c r="MNP7" s="330"/>
      <c r="MNQ7" s="330"/>
      <c r="MNR7" s="330"/>
      <c r="MNS7" s="330"/>
      <c r="MNT7" s="330"/>
      <c r="MNU7" s="330"/>
      <c r="MNV7" s="330"/>
      <c r="MNW7" s="330"/>
      <c r="MNX7" s="330"/>
      <c r="MNY7" s="330"/>
      <c r="MNZ7" s="330"/>
      <c r="MOA7" s="330"/>
      <c r="MOB7" s="330"/>
      <c r="MOC7" s="330"/>
      <c r="MOD7" s="330"/>
      <c r="MOE7" s="330"/>
      <c r="MOF7" s="330"/>
      <c r="MOG7" s="330"/>
      <c r="MOH7" s="330"/>
      <c r="MOI7" s="330"/>
      <c r="MOJ7" s="330"/>
      <c r="MOK7" s="330"/>
      <c r="MOL7" s="330"/>
      <c r="MOM7" s="330"/>
      <c r="MON7" s="330"/>
      <c r="MOO7" s="330"/>
      <c r="MOP7" s="330"/>
      <c r="MOQ7" s="330"/>
      <c r="MOR7" s="330"/>
      <c r="MOS7" s="330"/>
      <c r="MOT7" s="330"/>
      <c r="MOU7" s="330"/>
      <c r="MOV7" s="330"/>
      <c r="MOW7" s="330"/>
      <c r="MOX7" s="330"/>
      <c r="MOY7" s="330"/>
      <c r="MOZ7" s="330"/>
      <c r="MPA7" s="330"/>
      <c r="MPB7" s="330"/>
      <c r="MPC7" s="330"/>
      <c r="MPD7" s="330"/>
      <c r="MPE7" s="330"/>
      <c r="MPF7" s="330"/>
      <c r="MPG7" s="330"/>
      <c r="MPH7" s="330"/>
      <c r="MPI7" s="330"/>
      <c r="MPJ7" s="330"/>
      <c r="MPK7" s="330"/>
      <c r="MPL7" s="330"/>
      <c r="MPM7" s="330"/>
      <c r="MPN7" s="330"/>
      <c r="MPO7" s="330"/>
      <c r="MPP7" s="330"/>
      <c r="MPQ7" s="330"/>
      <c r="MPR7" s="330"/>
      <c r="MPS7" s="330"/>
      <c r="MPT7" s="330"/>
      <c r="MPU7" s="330"/>
      <c r="MPV7" s="330"/>
      <c r="MPW7" s="330"/>
      <c r="MPX7" s="330"/>
      <c r="MPY7" s="330"/>
      <c r="MPZ7" s="330"/>
      <c r="MQA7" s="330"/>
      <c r="MQB7" s="330"/>
      <c r="MQC7" s="330"/>
      <c r="MQD7" s="330"/>
      <c r="MQE7" s="330"/>
      <c r="MQF7" s="330"/>
      <c r="MQG7" s="330"/>
      <c r="MQH7" s="330"/>
      <c r="MQI7" s="330"/>
      <c r="MQJ7" s="330"/>
      <c r="MQK7" s="330"/>
      <c r="MQL7" s="330"/>
      <c r="MQM7" s="330"/>
      <c r="MQN7" s="330"/>
      <c r="MQO7" s="330"/>
      <c r="MQP7" s="330"/>
      <c r="MQQ7" s="330"/>
      <c r="MQR7" s="330"/>
      <c r="MQS7" s="330"/>
      <c r="MQT7" s="330"/>
      <c r="MQU7" s="330"/>
      <c r="MQV7" s="330"/>
      <c r="MQW7" s="330"/>
      <c r="MQX7" s="330"/>
      <c r="MQY7" s="330"/>
      <c r="MQZ7" s="330"/>
      <c r="MRA7" s="330"/>
      <c r="MRB7" s="330"/>
      <c r="MRC7" s="330"/>
      <c r="MRD7" s="330"/>
      <c r="MRE7" s="330"/>
      <c r="MRF7" s="330"/>
      <c r="MRG7" s="330"/>
      <c r="MRH7" s="330"/>
      <c r="MRI7" s="330"/>
      <c r="MRJ7" s="330"/>
      <c r="MRK7" s="330"/>
      <c r="MRL7" s="330"/>
      <c r="MRM7" s="330"/>
      <c r="MRN7" s="330"/>
      <c r="MRO7" s="330"/>
      <c r="MRP7" s="330"/>
      <c r="MRQ7" s="330"/>
      <c r="MRR7" s="330"/>
      <c r="MRS7" s="330"/>
      <c r="MRT7" s="330"/>
      <c r="MRU7" s="330"/>
      <c r="MRV7" s="330"/>
      <c r="MRW7" s="330"/>
      <c r="MRX7" s="330"/>
      <c r="MRY7" s="330"/>
      <c r="MRZ7" s="330"/>
      <c r="MSA7" s="330"/>
      <c r="MSB7" s="330"/>
      <c r="MSC7" s="330"/>
      <c r="MSD7" s="330"/>
      <c r="MSE7" s="330"/>
      <c r="MSF7" s="330"/>
      <c r="MSG7" s="330"/>
      <c r="MSH7" s="330"/>
      <c r="MSI7" s="330"/>
      <c r="MSJ7" s="330"/>
      <c r="MSK7" s="330"/>
      <c r="MSL7" s="330"/>
      <c r="MSM7" s="330"/>
      <c r="MSN7" s="330"/>
      <c r="MSO7" s="330"/>
      <c r="MSP7" s="330"/>
      <c r="MSQ7" s="330"/>
      <c r="MSR7" s="330"/>
      <c r="MSS7" s="330"/>
      <c r="MST7" s="330"/>
      <c r="MSU7" s="330"/>
      <c r="MSV7" s="330"/>
      <c r="MSW7" s="330"/>
      <c r="MSX7" s="330"/>
      <c r="MSY7" s="330"/>
      <c r="MSZ7" s="330"/>
      <c r="MTA7" s="330"/>
      <c r="MTB7" s="330"/>
      <c r="MTC7" s="330"/>
      <c r="MTD7" s="330"/>
      <c r="MTE7" s="330"/>
      <c r="MTF7" s="330"/>
      <c r="MTG7" s="330"/>
      <c r="MTH7" s="330"/>
      <c r="MTI7" s="330"/>
      <c r="MTJ7" s="330"/>
      <c r="MTK7" s="330"/>
      <c r="MTL7" s="330"/>
      <c r="MTM7" s="330"/>
      <c r="MTN7" s="330"/>
      <c r="MTO7" s="330"/>
      <c r="MTP7" s="330"/>
      <c r="MTQ7" s="330"/>
      <c r="MTR7" s="330"/>
      <c r="MTS7" s="330"/>
      <c r="MTT7" s="330"/>
      <c r="MTU7" s="330"/>
      <c r="MTV7" s="330"/>
      <c r="MTW7" s="330"/>
      <c r="MTX7" s="330"/>
      <c r="MTY7" s="330"/>
      <c r="MTZ7" s="330"/>
      <c r="MUA7" s="330"/>
      <c r="MUB7" s="330"/>
      <c r="MUC7" s="330"/>
      <c r="MUD7" s="330"/>
      <c r="MUE7" s="330"/>
      <c r="MUF7" s="330"/>
      <c r="MUG7" s="330"/>
      <c r="MUH7" s="330"/>
      <c r="MUI7" s="330"/>
      <c r="MUJ7" s="330"/>
      <c r="MUK7" s="330"/>
      <c r="MUL7" s="330"/>
      <c r="MUM7" s="330"/>
      <c r="MUN7" s="330"/>
      <c r="MUO7" s="330"/>
      <c r="MUP7" s="330"/>
      <c r="MUQ7" s="330"/>
      <c r="MUR7" s="330"/>
      <c r="MUS7" s="330"/>
      <c r="MUT7" s="330"/>
      <c r="MUU7" s="330"/>
      <c r="MUV7" s="330"/>
      <c r="MUW7" s="330"/>
      <c r="MUX7" s="330"/>
      <c r="MUY7" s="330"/>
      <c r="MUZ7" s="330"/>
      <c r="MVA7" s="330"/>
      <c r="MVB7" s="330"/>
      <c r="MVC7" s="330"/>
      <c r="MVD7" s="330"/>
      <c r="MVE7" s="330"/>
      <c r="MVF7" s="330"/>
      <c r="MVG7" s="330"/>
      <c r="MVH7" s="330"/>
      <c r="MVI7" s="330"/>
      <c r="MVJ7" s="330"/>
      <c r="MVK7" s="330"/>
      <c r="MVL7" s="330"/>
      <c r="MVM7" s="330"/>
      <c r="MVN7" s="330"/>
      <c r="MVO7" s="330"/>
      <c r="MVP7" s="330"/>
      <c r="MVQ7" s="330"/>
      <c r="MVR7" s="330"/>
      <c r="MVS7" s="330"/>
      <c r="MVT7" s="330"/>
      <c r="MVU7" s="330"/>
      <c r="MVV7" s="330"/>
      <c r="MVW7" s="330"/>
      <c r="MVX7" s="330"/>
      <c r="MVY7" s="330"/>
      <c r="MVZ7" s="330"/>
      <c r="MWA7" s="330"/>
      <c r="MWB7" s="330"/>
      <c r="MWC7" s="330"/>
      <c r="MWD7" s="330"/>
      <c r="MWE7" s="330"/>
      <c r="MWF7" s="330"/>
      <c r="MWG7" s="330"/>
      <c r="MWH7" s="330"/>
      <c r="MWI7" s="330"/>
      <c r="MWJ7" s="330"/>
      <c r="MWK7" s="330"/>
      <c r="MWL7" s="330"/>
      <c r="MWM7" s="330"/>
      <c r="MWN7" s="330"/>
      <c r="MWO7" s="330"/>
      <c r="MWP7" s="330"/>
      <c r="MWQ7" s="330"/>
      <c r="MWR7" s="330"/>
      <c r="MWS7" s="330"/>
      <c r="MWT7" s="330"/>
      <c r="MWU7" s="330"/>
      <c r="MWV7" s="330"/>
      <c r="MWW7" s="330"/>
      <c r="MWX7" s="330"/>
      <c r="MWY7" s="330"/>
      <c r="MWZ7" s="330"/>
      <c r="MXA7" s="330"/>
      <c r="MXB7" s="330"/>
      <c r="MXC7" s="330"/>
      <c r="MXD7" s="330"/>
      <c r="MXE7" s="330"/>
      <c r="MXF7" s="330"/>
      <c r="MXG7" s="330"/>
      <c r="MXH7" s="330"/>
      <c r="MXI7" s="330"/>
      <c r="MXJ7" s="330"/>
      <c r="MXK7" s="330"/>
      <c r="MXL7" s="330"/>
      <c r="MXM7" s="330"/>
      <c r="MXN7" s="330"/>
      <c r="MXO7" s="330"/>
      <c r="MXP7" s="330"/>
      <c r="MXQ7" s="330"/>
      <c r="MXR7" s="330"/>
      <c r="MXS7" s="330"/>
      <c r="MXT7" s="330"/>
      <c r="MXU7" s="330"/>
      <c r="MXV7" s="330"/>
      <c r="MXW7" s="330"/>
      <c r="MXX7" s="330"/>
      <c r="MXY7" s="330"/>
      <c r="MXZ7" s="330"/>
      <c r="MYA7" s="330"/>
      <c r="MYB7" s="330"/>
      <c r="MYC7" s="330"/>
      <c r="MYD7" s="330"/>
      <c r="MYE7" s="330"/>
      <c r="MYF7" s="330"/>
      <c r="MYG7" s="330"/>
      <c r="MYH7" s="330"/>
      <c r="MYI7" s="330"/>
      <c r="MYJ7" s="330"/>
      <c r="MYK7" s="330"/>
      <c r="MYL7" s="330"/>
      <c r="MYM7" s="330"/>
      <c r="MYN7" s="330"/>
      <c r="MYO7" s="330"/>
      <c r="MYP7" s="330"/>
      <c r="MYQ7" s="330"/>
      <c r="MYR7" s="330"/>
      <c r="MYS7" s="330"/>
      <c r="MYT7" s="330"/>
      <c r="MYU7" s="330"/>
      <c r="MYV7" s="330"/>
      <c r="MYW7" s="330"/>
      <c r="MYX7" s="330"/>
      <c r="MYY7" s="330"/>
      <c r="MYZ7" s="330"/>
      <c r="MZA7" s="330"/>
      <c r="MZB7" s="330"/>
      <c r="MZC7" s="330"/>
      <c r="MZD7" s="330"/>
      <c r="MZE7" s="330"/>
      <c r="MZF7" s="330"/>
      <c r="MZG7" s="330"/>
      <c r="MZH7" s="330"/>
      <c r="MZI7" s="330"/>
      <c r="MZJ7" s="330"/>
      <c r="MZK7" s="330"/>
      <c r="MZL7" s="330"/>
      <c r="MZM7" s="330"/>
      <c r="MZN7" s="330"/>
      <c r="MZO7" s="330"/>
      <c r="MZP7" s="330"/>
      <c r="MZQ7" s="330"/>
      <c r="MZR7" s="330"/>
      <c r="MZS7" s="330"/>
      <c r="MZT7" s="330"/>
      <c r="MZU7" s="330"/>
      <c r="MZV7" s="330"/>
      <c r="MZW7" s="330"/>
      <c r="MZX7" s="330"/>
      <c r="MZY7" s="330"/>
      <c r="MZZ7" s="330"/>
      <c r="NAA7" s="330"/>
      <c r="NAB7" s="330"/>
      <c r="NAC7" s="330"/>
      <c r="NAD7" s="330"/>
      <c r="NAE7" s="330"/>
      <c r="NAF7" s="330"/>
      <c r="NAG7" s="330"/>
      <c r="NAH7" s="330"/>
      <c r="NAI7" s="330"/>
      <c r="NAJ7" s="330"/>
      <c r="NAK7" s="330"/>
      <c r="NAL7" s="330"/>
      <c r="NAM7" s="330"/>
      <c r="NAN7" s="330"/>
      <c r="NAO7" s="330"/>
      <c r="NAP7" s="330"/>
      <c r="NAQ7" s="330"/>
      <c r="NAR7" s="330"/>
      <c r="NAS7" s="330"/>
      <c r="NAT7" s="330"/>
      <c r="NAU7" s="330"/>
      <c r="NAV7" s="330"/>
      <c r="NAW7" s="330"/>
      <c r="NAX7" s="330"/>
      <c r="NAY7" s="330"/>
      <c r="NAZ7" s="330"/>
      <c r="NBA7" s="330"/>
      <c r="NBB7" s="330"/>
      <c r="NBC7" s="330"/>
      <c r="NBD7" s="330"/>
      <c r="NBE7" s="330"/>
      <c r="NBF7" s="330"/>
      <c r="NBG7" s="330"/>
      <c r="NBH7" s="330"/>
      <c r="NBI7" s="330"/>
      <c r="NBJ7" s="330"/>
      <c r="NBK7" s="330"/>
      <c r="NBL7" s="330"/>
      <c r="NBM7" s="330"/>
      <c r="NBN7" s="330"/>
      <c r="NBO7" s="330"/>
      <c r="NBP7" s="330"/>
      <c r="NBQ7" s="330"/>
      <c r="NBR7" s="330"/>
      <c r="NBS7" s="330"/>
      <c r="NBT7" s="330"/>
      <c r="NBU7" s="330"/>
      <c r="NBV7" s="330"/>
      <c r="NBW7" s="330"/>
      <c r="NBX7" s="330"/>
      <c r="NBY7" s="330"/>
      <c r="NBZ7" s="330"/>
      <c r="NCA7" s="330"/>
      <c r="NCB7" s="330"/>
      <c r="NCC7" s="330"/>
      <c r="NCD7" s="330"/>
      <c r="NCE7" s="330"/>
      <c r="NCF7" s="330"/>
      <c r="NCG7" s="330"/>
      <c r="NCH7" s="330"/>
      <c r="NCI7" s="330"/>
      <c r="NCJ7" s="330"/>
      <c r="NCK7" s="330"/>
      <c r="NCL7" s="330"/>
      <c r="NCM7" s="330"/>
      <c r="NCN7" s="330"/>
      <c r="NCO7" s="330"/>
      <c r="NCP7" s="330"/>
      <c r="NCQ7" s="330"/>
      <c r="NCR7" s="330"/>
      <c r="NCS7" s="330"/>
      <c r="NCT7" s="330"/>
      <c r="NCU7" s="330"/>
      <c r="NCV7" s="330"/>
      <c r="NCW7" s="330"/>
      <c r="NCX7" s="330"/>
      <c r="NCY7" s="330"/>
      <c r="NCZ7" s="330"/>
      <c r="NDA7" s="330"/>
      <c r="NDB7" s="330"/>
      <c r="NDC7" s="330"/>
      <c r="NDD7" s="330"/>
      <c r="NDE7" s="330"/>
      <c r="NDF7" s="330"/>
      <c r="NDG7" s="330"/>
      <c r="NDH7" s="330"/>
      <c r="NDI7" s="330"/>
      <c r="NDJ7" s="330"/>
      <c r="NDK7" s="330"/>
      <c r="NDL7" s="330"/>
      <c r="NDM7" s="330"/>
      <c r="NDN7" s="330"/>
      <c r="NDO7" s="330"/>
      <c r="NDP7" s="330"/>
      <c r="NDQ7" s="330"/>
      <c r="NDR7" s="330"/>
      <c r="NDS7" s="330"/>
      <c r="NDT7" s="330"/>
      <c r="NDU7" s="330"/>
      <c r="NDV7" s="330"/>
      <c r="NDW7" s="330"/>
      <c r="NDX7" s="330"/>
      <c r="NDY7" s="330"/>
      <c r="NDZ7" s="330"/>
      <c r="NEA7" s="330"/>
      <c r="NEB7" s="330"/>
      <c r="NEC7" s="330"/>
      <c r="NED7" s="330"/>
      <c r="NEE7" s="330"/>
      <c r="NEF7" s="330"/>
      <c r="NEG7" s="330"/>
      <c r="NEH7" s="330"/>
      <c r="NEI7" s="330"/>
      <c r="NEJ7" s="330"/>
      <c r="NEK7" s="330"/>
      <c r="NEL7" s="330"/>
      <c r="NEM7" s="330"/>
      <c r="NEN7" s="330"/>
      <c r="NEO7" s="330"/>
      <c r="NEP7" s="330"/>
      <c r="NEQ7" s="330"/>
      <c r="NER7" s="330"/>
      <c r="NES7" s="330"/>
      <c r="NET7" s="330"/>
      <c r="NEU7" s="330"/>
      <c r="NEV7" s="330"/>
      <c r="NEW7" s="330"/>
      <c r="NEX7" s="330"/>
      <c r="NEY7" s="330"/>
      <c r="NEZ7" s="330"/>
      <c r="NFA7" s="330"/>
      <c r="NFB7" s="330"/>
      <c r="NFC7" s="330"/>
      <c r="NFD7" s="330"/>
      <c r="NFE7" s="330"/>
      <c r="NFF7" s="330"/>
      <c r="NFG7" s="330"/>
      <c r="NFH7" s="330"/>
      <c r="NFI7" s="330"/>
      <c r="NFJ7" s="330"/>
      <c r="NFK7" s="330"/>
      <c r="NFL7" s="330"/>
      <c r="NFM7" s="330"/>
      <c r="NFN7" s="330"/>
      <c r="NFO7" s="330"/>
      <c r="NFP7" s="330"/>
      <c r="NFQ7" s="330"/>
      <c r="NFR7" s="330"/>
      <c r="NFS7" s="330"/>
      <c r="NFT7" s="330"/>
      <c r="NFU7" s="330"/>
      <c r="NFV7" s="330"/>
      <c r="NFW7" s="330"/>
      <c r="NFX7" s="330"/>
      <c r="NFY7" s="330"/>
      <c r="NFZ7" s="330"/>
      <c r="NGA7" s="330"/>
      <c r="NGB7" s="330"/>
      <c r="NGC7" s="330"/>
      <c r="NGD7" s="330"/>
      <c r="NGE7" s="330"/>
      <c r="NGF7" s="330"/>
      <c r="NGG7" s="330"/>
      <c r="NGH7" s="330"/>
      <c r="NGI7" s="330"/>
      <c r="NGJ7" s="330"/>
      <c r="NGK7" s="330"/>
      <c r="NGL7" s="330"/>
      <c r="NGM7" s="330"/>
      <c r="NGN7" s="330"/>
      <c r="NGO7" s="330"/>
      <c r="NGP7" s="330"/>
      <c r="NGQ7" s="330"/>
      <c r="NGR7" s="330"/>
      <c r="NGS7" s="330"/>
      <c r="NGT7" s="330"/>
      <c r="NGU7" s="330"/>
      <c r="NGV7" s="330"/>
      <c r="NGW7" s="330"/>
      <c r="NGX7" s="330"/>
      <c r="NGY7" s="330"/>
      <c r="NGZ7" s="330"/>
      <c r="NHA7" s="330"/>
      <c r="NHB7" s="330"/>
      <c r="NHC7" s="330"/>
      <c r="NHD7" s="330"/>
      <c r="NHE7" s="330"/>
      <c r="NHF7" s="330"/>
      <c r="NHG7" s="330"/>
      <c r="NHH7" s="330"/>
      <c r="NHI7" s="330"/>
      <c r="NHJ7" s="330"/>
      <c r="NHK7" s="330"/>
      <c r="NHL7" s="330"/>
      <c r="NHM7" s="330"/>
      <c r="NHN7" s="330"/>
      <c r="NHO7" s="330"/>
      <c r="NHP7" s="330"/>
      <c r="NHQ7" s="330"/>
      <c r="NHR7" s="330"/>
      <c r="NHS7" s="330"/>
      <c r="NHT7" s="330"/>
      <c r="NHU7" s="330"/>
      <c r="NHV7" s="330"/>
      <c r="NHW7" s="330"/>
      <c r="NHX7" s="330"/>
      <c r="NHY7" s="330"/>
      <c r="NHZ7" s="330"/>
      <c r="NIA7" s="330"/>
      <c r="NIB7" s="330"/>
      <c r="NIC7" s="330"/>
      <c r="NID7" s="330"/>
      <c r="NIE7" s="330"/>
      <c r="NIF7" s="330"/>
      <c r="NIG7" s="330"/>
      <c r="NIH7" s="330"/>
      <c r="NII7" s="330"/>
      <c r="NIJ7" s="330"/>
      <c r="NIK7" s="330"/>
      <c r="NIL7" s="330"/>
      <c r="NIM7" s="330"/>
      <c r="NIN7" s="330"/>
      <c r="NIO7" s="330"/>
      <c r="NIP7" s="330"/>
      <c r="NIQ7" s="330"/>
      <c r="NIR7" s="330"/>
      <c r="NIS7" s="330"/>
      <c r="NIT7" s="330"/>
      <c r="NIU7" s="330"/>
      <c r="NIV7" s="330"/>
      <c r="NIW7" s="330"/>
      <c r="NIX7" s="330"/>
      <c r="NIY7" s="330"/>
      <c r="NIZ7" s="330"/>
      <c r="NJA7" s="330"/>
      <c r="NJB7" s="330"/>
      <c r="NJC7" s="330"/>
      <c r="NJD7" s="330"/>
      <c r="NJE7" s="330"/>
      <c r="NJF7" s="330"/>
      <c r="NJG7" s="330"/>
      <c r="NJH7" s="330"/>
      <c r="NJI7" s="330"/>
      <c r="NJJ7" s="330"/>
      <c r="NJK7" s="330"/>
      <c r="NJL7" s="330"/>
      <c r="NJM7" s="330"/>
      <c r="NJN7" s="330"/>
      <c r="NJO7" s="330"/>
      <c r="NJP7" s="330"/>
      <c r="NJQ7" s="330"/>
      <c r="NJR7" s="330"/>
      <c r="NJS7" s="330"/>
      <c r="NJT7" s="330"/>
      <c r="NJU7" s="330"/>
      <c r="NJV7" s="330"/>
      <c r="NJW7" s="330"/>
      <c r="NJX7" s="330"/>
      <c r="NJY7" s="330"/>
      <c r="NJZ7" s="330"/>
      <c r="NKA7" s="330"/>
      <c r="NKB7" s="330"/>
      <c r="NKC7" s="330"/>
      <c r="NKD7" s="330"/>
      <c r="NKE7" s="330"/>
      <c r="NKF7" s="330"/>
      <c r="NKG7" s="330"/>
      <c r="NKH7" s="330"/>
      <c r="NKI7" s="330"/>
      <c r="NKJ7" s="330"/>
      <c r="NKK7" s="330"/>
      <c r="NKL7" s="330"/>
      <c r="NKM7" s="330"/>
      <c r="NKN7" s="330"/>
      <c r="NKO7" s="330"/>
      <c r="NKP7" s="330"/>
      <c r="NKQ7" s="330"/>
      <c r="NKR7" s="330"/>
      <c r="NKS7" s="330"/>
      <c r="NKT7" s="330"/>
      <c r="NKU7" s="330"/>
      <c r="NKV7" s="330"/>
      <c r="NKW7" s="330"/>
      <c r="NKX7" s="330"/>
      <c r="NKY7" s="330"/>
      <c r="NKZ7" s="330"/>
      <c r="NLA7" s="330"/>
      <c r="NLB7" s="330"/>
      <c r="NLC7" s="330"/>
      <c r="NLD7" s="330"/>
      <c r="NLE7" s="330"/>
      <c r="NLF7" s="330"/>
      <c r="NLG7" s="330"/>
      <c r="NLH7" s="330"/>
      <c r="NLI7" s="330"/>
      <c r="NLJ7" s="330"/>
      <c r="NLK7" s="330"/>
      <c r="NLL7" s="330"/>
      <c r="NLM7" s="330"/>
      <c r="NLN7" s="330"/>
      <c r="NLO7" s="330"/>
      <c r="NLP7" s="330"/>
      <c r="NLQ7" s="330"/>
      <c r="NLR7" s="330"/>
      <c r="NLS7" s="330"/>
      <c r="NLT7" s="330"/>
      <c r="NLU7" s="330"/>
      <c r="NLV7" s="330"/>
      <c r="NLW7" s="330"/>
      <c r="NLX7" s="330"/>
      <c r="NLY7" s="330"/>
      <c r="NLZ7" s="330"/>
      <c r="NMA7" s="330"/>
      <c r="NMB7" s="330"/>
      <c r="NMC7" s="330"/>
      <c r="NMD7" s="330"/>
      <c r="NME7" s="330"/>
      <c r="NMF7" s="330"/>
      <c r="NMG7" s="330"/>
      <c r="NMH7" s="330"/>
      <c r="NMI7" s="330"/>
      <c r="NMJ7" s="330"/>
      <c r="NMK7" s="330"/>
      <c r="NML7" s="330"/>
      <c r="NMM7" s="330"/>
      <c r="NMN7" s="330"/>
      <c r="NMO7" s="330"/>
      <c r="NMP7" s="330"/>
      <c r="NMQ7" s="330"/>
      <c r="NMR7" s="330"/>
      <c r="NMS7" s="330"/>
      <c r="NMT7" s="330"/>
      <c r="NMU7" s="330"/>
      <c r="NMV7" s="330"/>
      <c r="NMW7" s="330"/>
      <c r="NMX7" s="330"/>
      <c r="NMY7" s="330"/>
      <c r="NMZ7" s="330"/>
      <c r="NNA7" s="330"/>
      <c r="NNB7" s="330"/>
      <c r="NNC7" s="330"/>
      <c r="NND7" s="330"/>
      <c r="NNE7" s="330"/>
      <c r="NNF7" s="330"/>
      <c r="NNG7" s="330"/>
      <c r="NNH7" s="330"/>
      <c r="NNI7" s="330"/>
      <c r="NNJ7" s="330"/>
      <c r="NNK7" s="330"/>
      <c r="NNL7" s="330"/>
      <c r="NNM7" s="330"/>
      <c r="NNN7" s="330"/>
      <c r="NNO7" s="330"/>
      <c r="NNP7" s="330"/>
      <c r="NNQ7" s="330"/>
      <c r="NNR7" s="330"/>
      <c r="NNS7" s="330"/>
      <c r="NNT7" s="330"/>
      <c r="NNU7" s="330"/>
      <c r="NNV7" s="330"/>
      <c r="NNW7" s="330"/>
      <c r="NNX7" s="330"/>
      <c r="NNY7" s="330"/>
      <c r="NNZ7" s="330"/>
      <c r="NOA7" s="330"/>
      <c r="NOB7" s="330"/>
      <c r="NOC7" s="330"/>
      <c r="NOD7" s="330"/>
      <c r="NOE7" s="330"/>
      <c r="NOF7" s="330"/>
      <c r="NOG7" s="330"/>
      <c r="NOH7" s="330"/>
      <c r="NOI7" s="330"/>
      <c r="NOJ7" s="330"/>
      <c r="NOK7" s="330"/>
      <c r="NOL7" s="330"/>
      <c r="NOM7" s="330"/>
      <c r="NON7" s="330"/>
      <c r="NOO7" s="330"/>
      <c r="NOP7" s="330"/>
      <c r="NOQ7" s="330"/>
      <c r="NOR7" s="330"/>
      <c r="NOS7" s="330"/>
      <c r="NOT7" s="330"/>
      <c r="NOU7" s="330"/>
      <c r="NOV7" s="330"/>
      <c r="NOW7" s="330"/>
      <c r="NOX7" s="330"/>
      <c r="NOY7" s="330"/>
      <c r="NOZ7" s="330"/>
      <c r="NPA7" s="330"/>
      <c r="NPB7" s="330"/>
      <c r="NPC7" s="330"/>
      <c r="NPD7" s="330"/>
      <c r="NPE7" s="330"/>
      <c r="NPF7" s="330"/>
      <c r="NPG7" s="330"/>
      <c r="NPH7" s="330"/>
      <c r="NPI7" s="330"/>
      <c r="NPJ7" s="330"/>
      <c r="NPK7" s="330"/>
      <c r="NPL7" s="330"/>
      <c r="NPM7" s="330"/>
      <c r="NPN7" s="330"/>
      <c r="NPO7" s="330"/>
      <c r="NPP7" s="330"/>
      <c r="NPQ7" s="330"/>
      <c r="NPR7" s="330"/>
      <c r="NPS7" s="330"/>
      <c r="NPT7" s="330"/>
      <c r="NPU7" s="330"/>
      <c r="NPV7" s="330"/>
      <c r="NPW7" s="330"/>
      <c r="NPX7" s="330"/>
      <c r="NPY7" s="330"/>
      <c r="NPZ7" s="330"/>
      <c r="NQA7" s="330"/>
      <c r="NQB7" s="330"/>
      <c r="NQC7" s="330"/>
      <c r="NQD7" s="330"/>
      <c r="NQE7" s="330"/>
      <c r="NQF7" s="330"/>
      <c r="NQG7" s="330"/>
      <c r="NQH7" s="330"/>
      <c r="NQI7" s="330"/>
      <c r="NQJ7" s="330"/>
      <c r="NQK7" s="330"/>
      <c r="NQL7" s="330"/>
      <c r="NQM7" s="330"/>
      <c r="NQN7" s="330"/>
      <c r="NQO7" s="330"/>
      <c r="NQP7" s="330"/>
      <c r="NQQ7" s="330"/>
      <c r="NQR7" s="330"/>
      <c r="NQS7" s="330"/>
      <c r="NQT7" s="330"/>
      <c r="NQU7" s="330"/>
      <c r="NQV7" s="330"/>
      <c r="NQW7" s="330"/>
      <c r="NQX7" s="330"/>
      <c r="NQY7" s="330"/>
      <c r="NQZ7" s="330"/>
      <c r="NRA7" s="330"/>
      <c r="NRB7" s="330"/>
      <c r="NRC7" s="330"/>
      <c r="NRD7" s="330"/>
      <c r="NRE7" s="330"/>
      <c r="NRF7" s="330"/>
      <c r="NRG7" s="330"/>
      <c r="NRH7" s="330"/>
      <c r="NRI7" s="330"/>
      <c r="NRJ7" s="330"/>
      <c r="NRK7" s="330"/>
      <c r="NRL7" s="330"/>
      <c r="NRM7" s="330"/>
      <c r="NRN7" s="330"/>
      <c r="NRO7" s="330"/>
      <c r="NRP7" s="330"/>
      <c r="NRQ7" s="330"/>
      <c r="NRR7" s="330"/>
      <c r="NRS7" s="330"/>
      <c r="NRT7" s="330"/>
      <c r="NRU7" s="330"/>
      <c r="NRV7" s="330"/>
      <c r="NRW7" s="330"/>
      <c r="NRX7" s="330"/>
      <c r="NRY7" s="330"/>
      <c r="NRZ7" s="330"/>
      <c r="NSA7" s="330"/>
      <c r="NSB7" s="330"/>
      <c r="NSC7" s="330"/>
      <c r="NSD7" s="330"/>
      <c r="NSE7" s="330"/>
      <c r="NSF7" s="330"/>
      <c r="NSG7" s="330"/>
      <c r="NSH7" s="330"/>
      <c r="NSI7" s="330"/>
      <c r="NSJ7" s="330"/>
      <c r="NSK7" s="330"/>
      <c r="NSL7" s="330"/>
      <c r="NSM7" s="330"/>
      <c r="NSN7" s="330"/>
      <c r="NSO7" s="330"/>
      <c r="NSP7" s="330"/>
      <c r="NSQ7" s="330"/>
      <c r="NSR7" s="330"/>
      <c r="NSS7" s="330"/>
      <c r="NST7" s="330"/>
      <c r="NSU7" s="330"/>
      <c r="NSV7" s="330"/>
      <c r="NSW7" s="330"/>
      <c r="NSX7" s="330"/>
      <c r="NSY7" s="330"/>
      <c r="NSZ7" s="330"/>
      <c r="NTA7" s="330"/>
      <c r="NTB7" s="330"/>
      <c r="NTC7" s="330"/>
      <c r="NTD7" s="330"/>
      <c r="NTE7" s="330"/>
      <c r="NTF7" s="330"/>
      <c r="NTG7" s="330"/>
      <c r="NTH7" s="330"/>
      <c r="NTI7" s="330"/>
      <c r="NTJ7" s="330"/>
      <c r="NTK7" s="330"/>
      <c r="NTL7" s="330"/>
      <c r="NTM7" s="330"/>
      <c r="NTN7" s="330"/>
      <c r="NTO7" s="330"/>
      <c r="NTP7" s="330"/>
      <c r="NTQ7" s="330"/>
      <c r="NTR7" s="330"/>
      <c r="NTS7" s="330"/>
      <c r="NTT7" s="330"/>
      <c r="NTU7" s="330"/>
      <c r="NTV7" s="330"/>
      <c r="NTW7" s="330"/>
      <c r="NTX7" s="330"/>
      <c r="NTY7" s="330"/>
      <c r="NTZ7" s="330"/>
      <c r="NUA7" s="330"/>
      <c r="NUB7" s="330"/>
      <c r="NUC7" s="330"/>
      <c r="NUD7" s="330"/>
      <c r="NUE7" s="330"/>
      <c r="NUF7" s="330"/>
      <c r="NUG7" s="330"/>
      <c r="NUH7" s="330"/>
      <c r="NUI7" s="330"/>
      <c r="NUJ7" s="330"/>
      <c r="NUK7" s="330"/>
      <c r="NUL7" s="330"/>
      <c r="NUM7" s="330"/>
      <c r="NUN7" s="330"/>
      <c r="NUO7" s="330"/>
      <c r="NUP7" s="330"/>
      <c r="NUQ7" s="330"/>
      <c r="NUR7" s="330"/>
      <c r="NUS7" s="330"/>
      <c r="NUT7" s="330"/>
      <c r="NUU7" s="330"/>
      <c r="NUV7" s="330"/>
      <c r="NUW7" s="330"/>
      <c r="NUX7" s="330"/>
      <c r="NUY7" s="330"/>
      <c r="NUZ7" s="330"/>
      <c r="NVA7" s="330"/>
      <c r="NVB7" s="330"/>
      <c r="NVC7" s="330"/>
      <c r="NVD7" s="330"/>
      <c r="NVE7" s="330"/>
      <c r="NVF7" s="330"/>
      <c r="NVG7" s="330"/>
      <c r="NVH7" s="330"/>
      <c r="NVI7" s="330"/>
      <c r="NVJ7" s="330"/>
      <c r="NVK7" s="330"/>
      <c r="NVL7" s="330"/>
      <c r="NVM7" s="330"/>
      <c r="NVN7" s="330"/>
      <c r="NVO7" s="330"/>
      <c r="NVP7" s="330"/>
      <c r="NVQ7" s="330"/>
      <c r="NVR7" s="330"/>
      <c r="NVS7" s="330"/>
      <c r="NVT7" s="330"/>
      <c r="NVU7" s="330"/>
      <c r="NVV7" s="330"/>
      <c r="NVW7" s="330"/>
      <c r="NVX7" s="330"/>
      <c r="NVY7" s="330"/>
      <c r="NVZ7" s="330"/>
      <c r="NWA7" s="330"/>
      <c r="NWB7" s="330"/>
      <c r="NWC7" s="330"/>
      <c r="NWD7" s="330"/>
      <c r="NWE7" s="330"/>
      <c r="NWF7" s="330"/>
      <c r="NWG7" s="330"/>
      <c r="NWH7" s="330"/>
      <c r="NWI7" s="330"/>
      <c r="NWJ7" s="330"/>
      <c r="NWK7" s="330"/>
      <c r="NWL7" s="330"/>
      <c r="NWM7" s="330"/>
      <c r="NWN7" s="330"/>
      <c r="NWO7" s="330"/>
      <c r="NWP7" s="330"/>
      <c r="NWQ7" s="330"/>
      <c r="NWR7" s="330"/>
      <c r="NWS7" s="330"/>
      <c r="NWT7" s="330"/>
      <c r="NWU7" s="330"/>
      <c r="NWV7" s="330"/>
      <c r="NWW7" s="330"/>
      <c r="NWX7" s="330"/>
      <c r="NWY7" s="330"/>
      <c r="NWZ7" s="330"/>
      <c r="NXA7" s="330"/>
      <c r="NXB7" s="330"/>
      <c r="NXC7" s="330"/>
      <c r="NXD7" s="330"/>
      <c r="NXE7" s="330"/>
      <c r="NXF7" s="330"/>
      <c r="NXG7" s="330"/>
      <c r="NXH7" s="330"/>
      <c r="NXI7" s="330"/>
      <c r="NXJ7" s="330"/>
      <c r="NXK7" s="330"/>
      <c r="NXL7" s="330"/>
      <c r="NXM7" s="330"/>
      <c r="NXN7" s="330"/>
      <c r="NXO7" s="330"/>
      <c r="NXP7" s="330"/>
      <c r="NXQ7" s="330"/>
      <c r="NXR7" s="330"/>
      <c r="NXS7" s="330"/>
      <c r="NXT7" s="330"/>
      <c r="NXU7" s="330"/>
      <c r="NXV7" s="330"/>
      <c r="NXW7" s="330"/>
      <c r="NXX7" s="330"/>
      <c r="NXY7" s="330"/>
      <c r="NXZ7" s="330"/>
      <c r="NYA7" s="330"/>
      <c r="NYB7" s="330"/>
      <c r="NYC7" s="330"/>
      <c r="NYD7" s="330"/>
      <c r="NYE7" s="330"/>
      <c r="NYF7" s="330"/>
      <c r="NYG7" s="330"/>
      <c r="NYH7" s="330"/>
      <c r="NYI7" s="330"/>
      <c r="NYJ7" s="330"/>
      <c r="NYK7" s="330"/>
      <c r="NYL7" s="330"/>
      <c r="NYM7" s="330"/>
      <c r="NYN7" s="330"/>
      <c r="NYO7" s="330"/>
      <c r="NYP7" s="330"/>
      <c r="NYQ7" s="330"/>
      <c r="NYR7" s="330"/>
      <c r="NYS7" s="330"/>
      <c r="NYT7" s="330"/>
      <c r="NYU7" s="330"/>
      <c r="NYV7" s="330"/>
      <c r="NYW7" s="330"/>
      <c r="NYX7" s="330"/>
      <c r="NYY7" s="330"/>
      <c r="NYZ7" s="330"/>
      <c r="NZA7" s="330"/>
      <c r="NZB7" s="330"/>
      <c r="NZC7" s="330"/>
      <c r="NZD7" s="330"/>
      <c r="NZE7" s="330"/>
      <c r="NZF7" s="330"/>
      <c r="NZG7" s="330"/>
      <c r="NZH7" s="330"/>
      <c r="NZI7" s="330"/>
      <c r="NZJ7" s="330"/>
      <c r="NZK7" s="330"/>
      <c r="NZL7" s="330"/>
      <c r="NZM7" s="330"/>
      <c r="NZN7" s="330"/>
      <c r="NZO7" s="330"/>
      <c r="NZP7" s="330"/>
      <c r="NZQ7" s="330"/>
      <c r="NZR7" s="330"/>
      <c r="NZS7" s="330"/>
      <c r="NZT7" s="330"/>
      <c r="NZU7" s="330"/>
      <c r="NZV7" s="330"/>
      <c r="NZW7" s="330"/>
      <c r="NZX7" s="330"/>
      <c r="NZY7" s="330"/>
      <c r="NZZ7" s="330"/>
      <c r="OAA7" s="330"/>
      <c r="OAB7" s="330"/>
      <c r="OAC7" s="330"/>
      <c r="OAD7" s="330"/>
      <c r="OAE7" s="330"/>
      <c r="OAF7" s="330"/>
      <c r="OAG7" s="330"/>
      <c r="OAH7" s="330"/>
      <c r="OAI7" s="330"/>
      <c r="OAJ7" s="330"/>
      <c r="OAK7" s="330"/>
      <c r="OAL7" s="330"/>
      <c r="OAM7" s="330"/>
      <c r="OAN7" s="330"/>
      <c r="OAO7" s="330"/>
      <c r="OAP7" s="330"/>
      <c r="OAQ7" s="330"/>
      <c r="OAR7" s="330"/>
      <c r="OAS7" s="330"/>
      <c r="OAT7" s="330"/>
      <c r="OAU7" s="330"/>
      <c r="OAV7" s="330"/>
      <c r="OAW7" s="330"/>
      <c r="OAX7" s="330"/>
      <c r="OAY7" s="330"/>
      <c r="OAZ7" s="330"/>
      <c r="OBA7" s="330"/>
      <c r="OBB7" s="330"/>
      <c r="OBC7" s="330"/>
      <c r="OBD7" s="330"/>
      <c r="OBE7" s="330"/>
      <c r="OBF7" s="330"/>
      <c r="OBG7" s="330"/>
      <c r="OBH7" s="330"/>
      <c r="OBI7" s="330"/>
      <c r="OBJ7" s="330"/>
      <c r="OBK7" s="330"/>
      <c r="OBL7" s="330"/>
      <c r="OBM7" s="330"/>
      <c r="OBN7" s="330"/>
      <c r="OBO7" s="330"/>
      <c r="OBP7" s="330"/>
      <c r="OBQ7" s="330"/>
      <c r="OBR7" s="330"/>
      <c r="OBS7" s="330"/>
      <c r="OBT7" s="330"/>
      <c r="OBU7" s="330"/>
      <c r="OBV7" s="330"/>
      <c r="OBW7" s="330"/>
      <c r="OBX7" s="330"/>
      <c r="OBY7" s="330"/>
      <c r="OBZ7" s="330"/>
      <c r="OCA7" s="330"/>
      <c r="OCB7" s="330"/>
      <c r="OCC7" s="330"/>
      <c r="OCD7" s="330"/>
      <c r="OCE7" s="330"/>
      <c r="OCF7" s="330"/>
      <c r="OCG7" s="330"/>
      <c r="OCH7" s="330"/>
      <c r="OCI7" s="330"/>
      <c r="OCJ7" s="330"/>
      <c r="OCK7" s="330"/>
      <c r="OCL7" s="330"/>
      <c r="OCM7" s="330"/>
      <c r="OCN7" s="330"/>
      <c r="OCO7" s="330"/>
      <c r="OCP7" s="330"/>
      <c r="OCQ7" s="330"/>
      <c r="OCR7" s="330"/>
      <c r="OCS7" s="330"/>
      <c r="OCT7" s="330"/>
      <c r="OCU7" s="330"/>
      <c r="OCV7" s="330"/>
      <c r="OCW7" s="330"/>
      <c r="OCX7" s="330"/>
      <c r="OCY7" s="330"/>
      <c r="OCZ7" s="330"/>
      <c r="ODA7" s="330"/>
      <c r="ODB7" s="330"/>
      <c r="ODC7" s="330"/>
      <c r="ODD7" s="330"/>
      <c r="ODE7" s="330"/>
      <c r="ODF7" s="330"/>
      <c r="ODG7" s="330"/>
      <c r="ODH7" s="330"/>
      <c r="ODI7" s="330"/>
      <c r="ODJ7" s="330"/>
      <c r="ODK7" s="330"/>
      <c r="ODL7" s="330"/>
      <c r="ODM7" s="330"/>
      <c r="ODN7" s="330"/>
      <c r="ODO7" s="330"/>
      <c r="ODP7" s="330"/>
      <c r="ODQ7" s="330"/>
      <c r="ODR7" s="330"/>
      <c r="ODS7" s="330"/>
      <c r="ODT7" s="330"/>
      <c r="ODU7" s="330"/>
      <c r="ODV7" s="330"/>
      <c r="ODW7" s="330"/>
      <c r="ODX7" s="330"/>
      <c r="ODY7" s="330"/>
      <c r="ODZ7" s="330"/>
      <c r="OEA7" s="330"/>
      <c r="OEB7" s="330"/>
      <c r="OEC7" s="330"/>
      <c r="OED7" s="330"/>
      <c r="OEE7" s="330"/>
      <c r="OEF7" s="330"/>
      <c r="OEG7" s="330"/>
      <c r="OEH7" s="330"/>
      <c r="OEI7" s="330"/>
      <c r="OEJ7" s="330"/>
      <c r="OEK7" s="330"/>
      <c r="OEL7" s="330"/>
      <c r="OEM7" s="330"/>
      <c r="OEN7" s="330"/>
      <c r="OEO7" s="330"/>
      <c r="OEP7" s="330"/>
      <c r="OEQ7" s="330"/>
      <c r="OER7" s="330"/>
      <c r="OES7" s="330"/>
      <c r="OET7" s="330"/>
      <c r="OEU7" s="330"/>
      <c r="OEV7" s="330"/>
      <c r="OEW7" s="330"/>
      <c r="OEX7" s="330"/>
      <c r="OEY7" s="330"/>
      <c r="OEZ7" s="330"/>
      <c r="OFA7" s="330"/>
      <c r="OFB7" s="330"/>
      <c r="OFC7" s="330"/>
      <c r="OFD7" s="330"/>
      <c r="OFE7" s="330"/>
      <c r="OFF7" s="330"/>
      <c r="OFG7" s="330"/>
      <c r="OFH7" s="330"/>
      <c r="OFI7" s="330"/>
      <c r="OFJ7" s="330"/>
      <c r="OFK7" s="330"/>
      <c r="OFL7" s="330"/>
      <c r="OFM7" s="330"/>
      <c r="OFN7" s="330"/>
      <c r="OFO7" s="330"/>
      <c r="OFP7" s="330"/>
      <c r="OFQ7" s="330"/>
      <c r="OFR7" s="330"/>
      <c r="OFS7" s="330"/>
      <c r="OFT7" s="330"/>
      <c r="OFU7" s="330"/>
      <c r="OFV7" s="330"/>
      <c r="OFW7" s="330"/>
      <c r="OFX7" s="330"/>
      <c r="OFY7" s="330"/>
      <c r="OFZ7" s="330"/>
      <c r="OGA7" s="330"/>
      <c r="OGB7" s="330"/>
      <c r="OGC7" s="330"/>
      <c r="OGD7" s="330"/>
      <c r="OGE7" s="330"/>
      <c r="OGF7" s="330"/>
      <c r="OGG7" s="330"/>
      <c r="OGH7" s="330"/>
      <c r="OGI7" s="330"/>
      <c r="OGJ7" s="330"/>
      <c r="OGK7" s="330"/>
      <c r="OGL7" s="330"/>
      <c r="OGM7" s="330"/>
      <c r="OGN7" s="330"/>
      <c r="OGO7" s="330"/>
      <c r="OGP7" s="330"/>
      <c r="OGQ7" s="330"/>
      <c r="OGR7" s="330"/>
      <c r="OGS7" s="330"/>
      <c r="OGT7" s="330"/>
      <c r="OGU7" s="330"/>
      <c r="OGV7" s="330"/>
      <c r="OGW7" s="330"/>
      <c r="OGX7" s="330"/>
      <c r="OGY7" s="330"/>
      <c r="OGZ7" s="330"/>
      <c r="OHA7" s="330"/>
      <c r="OHB7" s="330"/>
      <c r="OHC7" s="330"/>
      <c r="OHD7" s="330"/>
      <c r="OHE7" s="330"/>
      <c r="OHF7" s="330"/>
      <c r="OHG7" s="330"/>
      <c r="OHH7" s="330"/>
      <c r="OHI7" s="330"/>
      <c r="OHJ7" s="330"/>
      <c r="OHK7" s="330"/>
      <c r="OHL7" s="330"/>
      <c r="OHM7" s="330"/>
      <c r="OHN7" s="330"/>
      <c r="OHO7" s="330"/>
      <c r="OHP7" s="330"/>
      <c r="OHQ7" s="330"/>
      <c r="OHR7" s="330"/>
      <c r="OHS7" s="330"/>
      <c r="OHT7" s="330"/>
      <c r="OHU7" s="330"/>
      <c r="OHV7" s="330"/>
      <c r="OHW7" s="330"/>
      <c r="OHX7" s="330"/>
      <c r="OHY7" s="330"/>
      <c r="OHZ7" s="330"/>
      <c r="OIA7" s="330"/>
      <c r="OIB7" s="330"/>
      <c r="OIC7" s="330"/>
      <c r="OID7" s="330"/>
      <c r="OIE7" s="330"/>
      <c r="OIF7" s="330"/>
      <c r="OIG7" s="330"/>
      <c r="OIH7" s="330"/>
      <c r="OII7" s="330"/>
      <c r="OIJ7" s="330"/>
      <c r="OIK7" s="330"/>
      <c r="OIL7" s="330"/>
      <c r="OIM7" s="330"/>
      <c r="OIN7" s="330"/>
      <c r="OIO7" s="330"/>
      <c r="OIP7" s="330"/>
      <c r="OIQ7" s="330"/>
      <c r="OIR7" s="330"/>
      <c r="OIS7" s="330"/>
      <c r="OIT7" s="330"/>
      <c r="OIU7" s="330"/>
      <c r="OIV7" s="330"/>
      <c r="OIW7" s="330"/>
      <c r="OIX7" s="330"/>
      <c r="OIY7" s="330"/>
      <c r="OIZ7" s="330"/>
      <c r="OJA7" s="330"/>
      <c r="OJB7" s="330"/>
      <c r="OJC7" s="330"/>
      <c r="OJD7" s="330"/>
      <c r="OJE7" s="330"/>
      <c r="OJF7" s="330"/>
      <c r="OJG7" s="330"/>
      <c r="OJH7" s="330"/>
      <c r="OJI7" s="330"/>
      <c r="OJJ7" s="330"/>
      <c r="OJK7" s="330"/>
      <c r="OJL7" s="330"/>
      <c r="OJM7" s="330"/>
      <c r="OJN7" s="330"/>
      <c r="OJO7" s="330"/>
      <c r="OJP7" s="330"/>
      <c r="OJQ7" s="330"/>
      <c r="OJR7" s="330"/>
      <c r="OJS7" s="330"/>
      <c r="OJT7" s="330"/>
      <c r="OJU7" s="330"/>
      <c r="OJV7" s="330"/>
      <c r="OJW7" s="330"/>
      <c r="OJX7" s="330"/>
      <c r="OJY7" s="330"/>
      <c r="OJZ7" s="330"/>
      <c r="OKA7" s="330"/>
      <c r="OKB7" s="330"/>
      <c r="OKC7" s="330"/>
      <c r="OKD7" s="330"/>
      <c r="OKE7" s="330"/>
      <c r="OKF7" s="330"/>
      <c r="OKG7" s="330"/>
      <c r="OKH7" s="330"/>
      <c r="OKI7" s="330"/>
      <c r="OKJ7" s="330"/>
      <c r="OKK7" s="330"/>
      <c r="OKL7" s="330"/>
      <c r="OKM7" s="330"/>
      <c r="OKN7" s="330"/>
      <c r="OKO7" s="330"/>
      <c r="OKP7" s="330"/>
      <c r="OKQ7" s="330"/>
      <c r="OKR7" s="330"/>
      <c r="OKS7" s="330"/>
      <c r="OKT7" s="330"/>
      <c r="OKU7" s="330"/>
      <c r="OKV7" s="330"/>
      <c r="OKW7" s="330"/>
      <c r="OKX7" s="330"/>
      <c r="OKY7" s="330"/>
      <c r="OKZ7" s="330"/>
      <c r="OLA7" s="330"/>
      <c r="OLB7" s="330"/>
      <c r="OLC7" s="330"/>
      <c r="OLD7" s="330"/>
      <c r="OLE7" s="330"/>
      <c r="OLF7" s="330"/>
      <c r="OLG7" s="330"/>
      <c r="OLH7" s="330"/>
      <c r="OLI7" s="330"/>
      <c r="OLJ7" s="330"/>
      <c r="OLK7" s="330"/>
      <c r="OLL7" s="330"/>
      <c r="OLM7" s="330"/>
      <c r="OLN7" s="330"/>
      <c r="OLO7" s="330"/>
      <c r="OLP7" s="330"/>
      <c r="OLQ7" s="330"/>
      <c r="OLR7" s="330"/>
      <c r="OLS7" s="330"/>
      <c r="OLT7" s="330"/>
      <c r="OLU7" s="330"/>
      <c r="OLV7" s="330"/>
      <c r="OLW7" s="330"/>
      <c r="OLX7" s="330"/>
      <c r="OLY7" s="330"/>
      <c r="OLZ7" s="330"/>
      <c r="OMA7" s="330"/>
      <c r="OMB7" s="330"/>
      <c r="OMC7" s="330"/>
      <c r="OMD7" s="330"/>
      <c r="OME7" s="330"/>
      <c r="OMF7" s="330"/>
      <c r="OMG7" s="330"/>
      <c r="OMH7" s="330"/>
      <c r="OMI7" s="330"/>
      <c r="OMJ7" s="330"/>
      <c r="OMK7" s="330"/>
      <c r="OML7" s="330"/>
      <c r="OMM7" s="330"/>
      <c r="OMN7" s="330"/>
      <c r="OMO7" s="330"/>
      <c r="OMP7" s="330"/>
      <c r="OMQ7" s="330"/>
      <c r="OMR7" s="330"/>
      <c r="OMS7" s="330"/>
      <c r="OMT7" s="330"/>
      <c r="OMU7" s="330"/>
      <c r="OMV7" s="330"/>
      <c r="OMW7" s="330"/>
      <c r="OMX7" s="330"/>
      <c r="OMY7" s="330"/>
      <c r="OMZ7" s="330"/>
      <c r="ONA7" s="330"/>
      <c r="ONB7" s="330"/>
      <c r="ONC7" s="330"/>
      <c r="OND7" s="330"/>
      <c r="ONE7" s="330"/>
      <c r="ONF7" s="330"/>
      <c r="ONG7" s="330"/>
      <c r="ONH7" s="330"/>
      <c r="ONI7" s="330"/>
      <c r="ONJ7" s="330"/>
      <c r="ONK7" s="330"/>
      <c r="ONL7" s="330"/>
      <c r="ONM7" s="330"/>
      <c r="ONN7" s="330"/>
      <c r="ONO7" s="330"/>
      <c r="ONP7" s="330"/>
      <c r="ONQ7" s="330"/>
      <c r="ONR7" s="330"/>
      <c r="ONS7" s="330"/>
      <c r="ONT7" s="330"/>
      <c r="ONU7" s="330"/>
      <c r="ONV7" s="330"/>
      <c r="ONW7" s="330"/>
      <c r="ONX7" s="330"/>
      <c r="ONY7" s="330"/>
      <c r="ONZ7" s="330"/>
      <c r="OOA7" s="330"/>
      <c r="OOB7" s="330"/>
      <c r="OOC7" s="330"/>
      <c r="OOD7" s="330"/>
      <c r="OOE7" s="330"/>
      <c r="OOF7" s="330"/>
      <c r="OOG7" s="330"/>
      <c r="OOH7" s="330"/>
      <c r="OOI7" s="330"/>
      <c r="OOJ7" s="330"/>
      <c r="OOK7" s="330"/>
      <c r="OOL7" s="330"/>
      <c r="OOM7" s="330"/>
      <c r="OON7" s="330"/>
      <c r="OOO7" s="330"/>
      <c r="OOP7" s="330"/>
      <c r="OOQ7" s="330"/>
      <c r="OOR7" s="330"/>
      <c r="OOS7" s="330"/>
      <c r="OOT7" s="330"/>
      <c r="OOU7" s="330"/>
      <c r="OOV7" s="330"/>
      <c r="OOW7" s="330"/>
      <c r="OOX7" s="330"/>
      <c r="OOY7" s="330"/>
      <c r="OOZ7" s="330"/>
      <c r="OPA7" s="330"/>
      <c r="OPB7" s="330"/>
      <c r="OPC7" s="330"/>
      <c r="OPD7" s="330"/>
      <c r="OPE7" s="330"/>
      <c r="OPF7" s="330"/>
      <c r="OPG7" s="330"/>
      <c r="OPH7" s="330"/>
      <c r="OPI7" s="330"/>
      <c r="OPJ7" s="330"/>
      <c r="OPK7" s="330"/>
      <c r="OPL7" s="330"/>
      <c r="OPM7" s="330"/>
      <c r="OPN7" s="330"/>
      <c r="OPO7" s="330"/>
      <c r="OPP7" s="330"/>
      <c r="OPQ7" s="330"/>
      <c r="OPR7" s="330"/>
      <c r="OPS7" s="330"/>
      <c r="OPT7" s="330"/>
      <c r="OPU7" s="330"/>
      <c r="OPV7" s="330"/>
      <c r="OPW7" s="330"/>
      <c r="OPX7" s="330"/>
      <c r="OPY7" s="330"/>
      <c r="OPZ7" s="330"/>
      <c r="OQA7" s="330"/>
      <c r="OQB7" s="330"/>
      <c r="OQC7" s="330"/>
      <c r="OQD7" s="330"/>
      <c r="OQE7" s="330"/>
      <c r="OQF7" s="330"/>
      <c r="OQG7" s="330"/>
      <c r="OQH7" s="330"/>
      <c r="OQI7" s="330"/>
      <c r="OQJ7" s="330"/>
      <c r="OQK7" s="330"/>
      <c r="OQL7" s="330"/>
      <c r="OQM7" s="330"/>
      <c r="OQN7" s="330"/>
      <c r="OQO7" s="330"/>
      <c r="OQP7" s="330"/>
      <c r="OQQ7" s="330"/>
      <c r="OQR7" s="330"/>
      <c r="OQS7" s="330"/>
      <c r="OQT7" s="330"/>
      <c r="OQU7" s="330"/>
      <c r="OQV7" s="330"/>
      <c r="OQW7" s="330"/>
      <c r="OQX7" s="330"/>
      <c r="OQY7" s="330"/>
      <c r="OQZ7" s="330"/>
      <c r="ORA7" s="330"/>
      <c r="ORB7" s="330"/>
      <c r="ORC7" s="330"/>
      <c r="ORD7" s="330"/>
      <c r="ORE7" s="330"/>
      <c r="ORF7" s="330"/>
      <c r="ORG7" s="330"/>
      <c r="ORH7" s="330"/>
      <c r="ORI7" s="330"/>
      <c r="ORJ7" s="330"/>
      <c r="ORK7" s="330"/>
      <c r="ORL7" s="330"/>
      <c r="ORM7" s="330"/>
      <c r="ORN7" s="330"/>
      <c r="ORO7" s="330"/>
      <c r="ORP7" s="330"/>
      <c r="ORQ7" s="330"/>
      <c r="ORR7" s="330"/>
      <c r="ORS7" s="330"/>
      <c r="ORT7" s="330"/>
      <c r="ORU7" s="330"/>
      <c r="ORV7" s="330"/>
      <c r="ORW7" s="330"/>
      <c r="ORX7" s="330"/>
      <c r="ORY7" s="330"/>
      <c r="ORZ7" s="330"/>
      <c r="OSA7" s="330"/>
      <c r="OSB7" s="330"/>
      <c r="OSC7" s="330"/>
      <c r="OSD7" s="330"/>
      <c r="OSE7" s="330"/>
      <c r="OSF7" s="330"/>
      <c r="OSG7" s="330"/>
      <c r="OSH7" s="330"/>
      <c r="OSI7" s="330"/>
      <c r="OSJ7" s="330"/>
      <c r="OSK7" s="330"/>
      <c r="OSL7" s="330"/>
      <c r="OSM7" s="330"/>
      <c r="OSN7" s="330"/>
      <c r="OSO7" s="330"/>
      <c r="OSP7" s="330"/>
      <c r="OSQ7" s="330"/>
      <c r="OSR7" s="330"/>
      <c r="OSS7" s="330"/>
      <c r="OST7" s="330"/>
      <c r="OSU7" s="330"/>
      <c r="OSV7" s="330"/>
      <c r="OSW7" s="330"/>
      <c r="OSX7" s="330"/>
      <c r="OSY7" s="330"/>
      <c r="OSZ7" s="330"/>
      <c r="OTA7" s="330"/>
      <c r="OTB7" s="330"/>
      <c r="OTC7" s="330"/>
      <c r="OTD7" s="330"/>
      <c r="OTE7" s="330"/>
      <c r="OTF7" s="330"/>
      <c r="OTG7" s="330"/>
      <c r="OTH7" s="330"/>
      <c r="OTI7" s="330"/>
      <c r="OTJ7" s="330"/>
      <c r="OTK7" s="330"/>
      <c r="OTL7" s="330"/>
      <c r="OTM7" s="330"/>
      <c r="OTN7" s="330"/>
      <c r="OTO7" s="330"/>
      <c r="OTP7" s="330"/>
      <c r="OTQ7" s="330"/>
      <c r="OTR7" s="330"/>
      <c r="OTS7" s="330"/>
      <c r="OTT7" s="330"/>
      <c r="OTU7" s="330"/>
      <c r="OTV7" s="330"/>
      <c r="OTW7" s="330"/>
      <c r="OTX7" s="330"/>
      <c r="OTY7" s="330"/>
      <c r="OTZ7" s="330"/>
      <c r="OUA7" s="330"/>
      <c r="OUB7" s="330"/>
      <c r="OUC7" s="330"/>
      <c r="OUD7" s="330"/>
      <c r="OUE7" s="330"/>
      <c r="OUF7" s="330"/>
      <c r="OUG7" s="330"/>
      <c r="OUH7" s="330"/>
      <c r="OUI7" s="330"/>
      <c r="OUJ7" s="330"/>
      <c r="OUK7" s="330"/>
      <c r="OUL7" s="330"/>
      <c r="OUM7" s="330"/>
      <c r="OUN7" s="330"/>
      <c r="OUO7" s="330"/>
      <c r="OUP7" s="330"/>
      <c r="OUQ7" s="330"/>
      <c r="OUR7" s="330"/>
      <c r="OUS7" s="330"/>
      <c r="OUT7" s="330"/>
      <c r="OUU7" s="330"/>
      <c r="OUV7" s="330"/>
      <c r="OUW7" s="330"/>
      <c r="OUX7" s="330"/>
      <c r="OUY7" s="330"/>
      <c r="OUZ7" s="330"/>
      <c r="OVA7" s="330"/>
      <c r="OVB7" s="330"/>
      <c r="OVC7" s="330"/>
      <c r="OVD7" s="330"/>
      <c r="OVE7" s="330"/>
      <c r="OVF7" s="330"/>
      <c r="OVG7" s="330"/>
      <c r="OVH7" s="330"/>
      <c r="OVI7" s="330"/>
      <c r="OVJ7" s="330"/>
      <c r="OVK7" s="330"/>
      <c r="OVL7" s="330"/>
      <c r="OVM7" s="330"/>
      <c r="OVN7" s="330"/>
      <c r="OVO7" s="330"/>
      <c r="OVP7" s="330"/>
      <c r="OVQ7" s="330"/>
      <c r="OVR7" s="330"/>
      <c r="OVS7" s="330"/>
      <c r="OVT7" s="330"/>
      <c r="OVU7" s="330"/>
      <c r="OVV7" s="330"/>
      <c r="OVW7" s="330"/>
      <c r="OVX7" s="330"/>
      <c r="OVY7" s="330"/>
      <c r="OVZ7" s="330"/>
      <c r="OWA7" s="330"/>
      <c r="OWB7" s="330"/>
      <c r="OWC7" s="330"/>
      <c r="OWD7" s="330"/>
      <c r="OWE7" s="330"/>
      <c r="OWF7" s="330"/>
      <c r="OWG7" s="330"/>
      <c r="OWH7" s="330"/>
      <c r="OWI7" s="330"/>
      <c r="OWJ7" s="330"/>
      <c r="OWK7" s="330"/>
      <c r="OWL7" s="330"/>
      <c r="OWM7" s="330"/>
      <c r="OWN7" s="330"/>
      <c r="OWO7" s="330"/>
      <c r="OWP7" s="330"/>
      <c r="OWQ7" s="330"/>
      <c r="OWR7" s="330"/>
      <c r="OWS7" s="330"/>
      <c r="OWT7" s="330"/>
      <c r="OWU7" s="330"/>
      <c r="OWV7" s="330"/>
      <c r="OWW7" s="330"/>
      <c r="OWX7" s="330"/>
      <c r="OWY7" s="330"/>
      <c r="OWZ7" s="330"/>
      <c r="OXA7" s="330"/>
      <c r="OXB7" s="330"/>
      <c r="OXC7" s="330"/>
      <c r="OXD7" s="330"/>
      <c r="OXE7" s="330"/>
      <c r="OXF7" s="330"/>
      <c r="OXG7" s="330"/>
      <c r="OXH7" s="330"/>
      <c r="OXI7" s="330"/>
      <c r="OXJ7" s="330"/>
      <c r="OXK7" s="330"/>
      <c r="OXL7" s="330"/>
      <c r="OXM7" s="330"/>
      <c r="OXN7" s="330"/>
      <c r="OXO7" s="330"/>
      <c r="OXP7" s="330"/>
      <c r="OXQ7" s="330"/>
      <c r="OXR7" s="330"/>
      <c r="OXS7" s="330"/>
      <c r="OXT7" s="330"/>
      <c r="OXU7" s="330"/>
      <c r="OXV7" s="330"/>
      <c r="OXW7" s="330"/>
      <c r="OXX7" s="330"/>
      <c r="OXY7" s="330"/>
      <c r="OXZ7" s="330"/>
      <c r="OYA7" s="330"/>
      <c r="OYB7" s="330"/>
      <c r="OYC7" s="330"/>
      <c r="OYD7" s="330"/>
      <c r="OYE7" s="330"/>
      <c r="OYF7" s="330"/>
      <c r="OYG7" s="330"/>
      <c r="OYH7" s="330"/>
      <c r="OYI7" s="330"/>
      <c r="OYJ7" s="330"/>
      <c r="OYK7" s="330"/>
      <c r="OYL7" s="330"/>
      <c r="OYM7" s="330"/>
      <c r="OYN7" s="330"/>
      <c r="OYO7" s="330"/>
      <c r="OYP7" s="330"/>
      <c r="OYQ7" s="330"/>
      <c r="OYR7" s="330"/>
      <c r="OYS7" s="330"/>
      <c r="OYT7" s="330"/>
      <c r="OYU7" s="330"/>
      <c r="OYV7" s="330"/>
      <c r="OYW7" s="330"/>
      <c r="OYX7" s="330"/>
      <c r="OYY7" s="330"/>
      <c r="OYZ7" s="330"/>
      <c r="OZA7" s="330"/>
      <c r="OZB7" s="330"/>
      <c r="OZC7" s="330"/>
      <c r="OZD7" s="330"/>
      <c r="OZE7" s="330"/>
      <c r="OZF7" s="330"/>
      <c r="OZG7" s="330"/>
      <c r="OZH7" s="330"/>
      <c r="OZI7" s="330"/>
      <c r="OZJ7" s="330"/>
      <c r="OZK7" s="330"/>
      <c r="OZL7" s="330"/>
      <c r="OZM7" s="330"/>
      <c r="OZN7" s="330"/>
      <c r="OZO7" s="330"/>
      <c r="OZP7" s="330"/>
      <c r="OZQ7" s="330"/>
      <c r="OZR7" s="330"/>
      <c r="OZS7" s="330"/>
      <c r="OZT7" s="330"/>
      <c r="OZU7" s="330"/>
      <c r="OZV7" s="330"/>
      <c r="OZW7" s="330"/>
      <c r="OZX7" s="330"/>
      <c r="OZY7" s="330"/>
      <c r="OZZ7" s="330"/>
      <c r="PAA7" s="330"/>
      <c r="PAB7" s="330"/>
      <c r="PAC7" s="330"/>
      <c r="PAD7" s="330"/>
      <c r="PAE7" s="330"/>
      <c r="PAF7" s="330"/>
      <c r="PAG7" s="330"/>
      <c r="PAH7" s="330"/>
      <c r="PAI7" s="330"/>
      <c r="PAJ7" s="330"/>
      <c r="PAK7" s="330"/>
      <c r="PAL7" s="330"/>
      <c r="PAM7" s="330"/>
      <c r="PAN7" s="330"/>
      <c r="PAO7" s="330"/>
      <c r="PAP7" s="330"/>
      <c r="PAQ7" s="330"/>
      <c r="PAR7" s="330"/>
      <c r="PAS7" s="330"/>
      <c r="PAT7" s="330"/>
      <c r="PAU7" s="330"/>
      <c r="PAV7" s="330"/>
      <c r="PAW7" s="330"/>
      <c r="PAX7" s="330"/>
      <c r="PAY7" s="330"/>
      <c r="PAZ7" s="330"/>
      <c r="PBA7" s="330"/>
      <c r="PBB7" s="330"/>
      <c r="PBC7" s="330"/>
      <c r="PBD7" s="330"/>
      <c r="PBE7" s="330"/>
      <c r="PBF7" s="330"/>
      <c r="PBG7" s="330"/>
      <c r="PBH7" s="330"/>
      <c r="PBI7" s="330"/>
      <c r="PBJ7" s="330"/>
      <c r="PBK7" s="330"/>
      <c r="PBL7" s="330"/>
      <c r="PBM7" s="330"/>
      <c r="PBN7" s="330"/>
      <c r="PBO7" s="330"/>
      <c r="PBP7" s="330"/>
      <c r="PBQ7" s="330"/>
      <c r="PBR7" s="330"/>
      <c r="PBS7" s="330"/>
      <c r="PBT7" s="330"/>
      <c r="PBU7" s="330"/>
      <c r="PBV7" s="330"/>
      <c r="PBW7" s="330"/>
      <c r="PBX7" s="330"/>
      <c r="PBY7" s="330"/>
      <c r="PBZ7" s="330"/>
      <c r="PCA7" s="330"/>
      <c r="PCB7" s="330"/>
      <c r="PCC7" s="330"/>
      <c r="PCD7" s="330"/>
      <c r="PCE7" s="330"/>
      <c r="PCF7" s="330"/>
      <c r="PCG7" s="330"/>
      <c r="PCH7" s="330"/>
      <c r="PCI7" s="330"/>
      <c r="PCJ7" s="330"/>
      <c r="PCK7" s="330"/>
      <c r="PCL7" s="330"/>
      <c r="PCM7" s="330"/>
      <c r="PCN7" s="330"/>
      <c r="PCO7" s="330"/>
      <c r="PCP7" s="330"/>
      <c r="PCQ7" s="330"/>
      <c r="PCR7" s="330"/>
      <c r="PCS7" s="330"/>
      <c r="PCT7" s="330"/>
      <c r="PCU7" s="330"/>
      <c r="PCV7" s="330"/>
      <c r="PCW7" s="330"/>
      <c r="PCX7" s="330"/>
      <c r="PCY7" s="330"/>
      <c r="PCZ7" s="330"/>
      <c r="PDA7" s="330"/>
      <c r="PDB7" s="330"/>
      <c r="PDC7" s="330"/>
      <c r="PDD7" s="330"/>
      <c r="PDE7" s="330"/>
      <c r="PDF7" s="330"/>
      <c r="PDG7" s="330"/>
      <c r="PDH7" s="330"/>
      <c r="PDI7" s="330"/>
      <c r="PDJ7" s="330"/>
      <c r="PDK7" s="330"/>
      <c r="PDL7" s="330"/>
      <c r="PDM7" s="330"/>
      <c r="PDN7" s="330"/>
      <c r="PDO7" s="330"/>
      <c r="PDP7" s="330"/>
      <c r="PDQ7" s="330"/>
      <c r="PDR7" s="330"/>
      <c r="PDS7" s="330"/>
      <c r="PDT7" s="330"/>
      <c r="PDU7" s="330"/>
      <c r="PDV7" s="330"/>
      <c r="PDW7" s="330"/>
      <c r="PDX7" s="330"/>
      <c r="PDY7" s="330"/>
      <c r="PDZ7" s="330"/>
      <c r="PEA7" s="330"/>
      <c r="PEB7" s="330"/>
      <c r="PEC7" s="330"/>
      <c r="PED7" s="330"/>
      <c r="PEE7" s="330"/>
      <c r="PEF7" s="330"/>
      <c r="PEG7" s="330"/>
      <c r="PEH7" s="330"/>
      <c r="PEI7" s="330"/>
      <c r="PEJ7" s="330"/>
      <c r="PEK7" s="330"/>
      <c r="PEL7" s="330"/>
      <c r="PEM7" s="330"/>
      <c r="PEN7" s="330"/>
      <c r="PEO7" s="330"/>
      <c r="PEP7" s="330"/>
      <c r="PEQ7" s="330"/>
      <c r="PER7" s="330"/>
      <c r="PES7" s="330"/>
      <c r="PET7" s="330"/>
      <c r="PEU7" s="330"/>
      <c r="PEV7" s="330"/>
      <c r="PEW7" s="330"/>
      <c r="PEX7" s="330"/>
      <c r="PEY7" s="330"/>
      <c r="PEZ7" s="330"/>
      <c r="PFA7" s="330"/>
      <c r="PFB7" s="330"/>
      <c r="PFC7" s="330"/>
      <c r="PFD7" s="330"/>
      <c r="PFE7" s="330"/>
      <c r="PFF7" s="330"/>
      <c r="PFG7" s="330"/>
      <c r="PFH7" s="330"/>
      <c r="PFI7" s="330"/>
      <c r="PFJ7" s="330"/>
      <c r="PFK7" s="330"/>
      <c r="PFL7" s="330"/>
      <c r="PFM7" s="330"/>
      <c r="PFN7" s="330"/>
      <c r="PFO7" s="330"/>
      <c r="PFP7" s="330"/>
      <c r="PFQ7" s="330"/>
      <c r="PFR7" s="330"/>
      <c r="PFS7" s="330"/>
      <c r="PFT7" s="330"/>
      <c r="PFU7" s="330"/>
      <c r="PFV7" s="330"/>
      <c r="PFW7" s="330"/>
      <c r="PFX7" s="330"/>
      <c r="PFY7" s="330"/>
      <c r="PFZ7" s="330"/>
      <c r="PGA7" s="330"/>
      <c r="PGB7" s="330"/>
      <c r="PGC7" s="330"/>
      <c r="PGD7" s="330"/>
      <c r="PGE7" s="330"/>
      <c r="PGF7" s="330"/>
      <c r="PGG7" s="330"/>
      <c r="PGH7" s="330"/>
      <c r="PGI7" s="330"/>
      <c r="PGJ7" s="330"/>
      <c r="PGK7" s="330"/>
      <c r="PGL7" s="330"/>
      <c r="PGM7" s="330"/>
      <c r="PGN7" s="330"/>
      <c r="PGO7" s="330"/>
      <c r="PGP7" s="330"/>
      <c r="PGQ7" s="330"/>
      <c r="PGR7" s="330"/>
      <c r="PGS7" s="330"/>
      <c r="PGT7" s="330"/>
      <c r="PGU7" s="330"/>
      <c r="PGV7" s="330"/>
      <c r="PGW7" s="330"/>
      <c r="PGX7" s="330"/>
      <c r="PGY7" s="330"/>
      <c r="PGZ7" s="330"/>
      <c r="PHA7" s="330"/>
      <c r="PHB7" s="330"/>
      <c r="PHC7" s="330"/>
      <c r="PHD7" s="330"/>
      <c r="PHE7" s="330"/>
      <c r="PHF7" s="330"/>
      <c r="PHG7" s="330"/>
      <c r="PHH7" s="330"/>
      <c r="PHI7" s="330"/>
      <c r="PHJ7" s="330"/>
      <c r="PHK7" s="330"/>
      <c r="PHL7" s="330"/>
      <c r="PHM7" s="330"/>
      <c r="PHN7" s="330"/>
      <c r="PHO7" s="330"/>
      <c r="PHP7" s="330"/>
      <c r="PHQ7" s="330"/>
      <c r="PHR7" s="330"/>
      <c r="PHS7" s="330"/>
      <c r="PHT7" s="330"/>
      <c r="PHU7" s="330"/>
      <c r="PHV7" s="330"/>
      <c r="PHW7" s="330"/>
      <c r="PHX7" s="330"/>
      <c r="PHY7" s="330"/>
      <c r="PHZ7" s="330"/>
      <c r="PIA7" s="330"/>
      <c r="PIB7" s="330"/>
      <c r="PIC7" s="330"/>
      <c r="PID7" s="330"/>
      <c r="PIE7" s="330"/>
      <c r="PIF7" s="330"/>
      <c r="PIG7" s="330"/>
      <c r="PIH7" s="330"/>
      <c r="PII7" s="330"/>
      <c r="PIJ7" s="330"/>
      <c r="PIK7" s="330"/>
      <c r="PIL7" s="330"/>
      <c r="PIM7" s="330"/>
      <c r="PIN7" s="330"/>
      <c r="PIO7" s="330"/>
      <c r="PIP7" s="330"/>
      <c r="PIQ7" s="330"/>
      <c r="PIR7" s="330"/>
      <c r="PIS7" s="330"/>
      <c r="PIT7" s="330"/>
      <c r="PIU7" s="330"/>
      <c r="PIV7" s="330"/>
      <c r="PIW7" s="330"/>
      <c r="PIX7" s="330"/>
      <c r="PIY7" s="330"/>
      <c r="PIZ7" s="330"/>
      <c r="PJA7" s="330"/>
      <c r="PJB7" s="330"/>
      <c r="PJC7" s="330"/>
      <c r="PJD7" s="330"/>
      <c r="PJE7" s="330"/>
      <c r="PJF7" s="330"/>
      <c r="PJG7" s="330"/>
      <c r="PJH7" s="330"/>
      <c r="PJI7" s="330"/>
      <c r="PJJ7" s="330"/>
      <c r="PJK7" s="330"/>
      <c r="PJL7" s="330"/>
      <c r="PJM7" s="330"/>
      <c r="PJN7" s="330"/>
      <c r="PJO7" s="330"/>
      <c r="PJP7" s="330"/>
      <c r="PJQ7" s="330"/>
      <c r="PJR7" s="330"/>
      <c r="PJS7" s="330"/>
      <c r="PJT7" s="330"/>
      <c r="PJU7" s="330"/>
      <c r="PJV7" s="330"/>
      <c r="PJW7" s="330"/>
      <c r="PJX7" s="330"/>
      <c r="PJY7" s="330"/>
      <c r="PJZ7" s="330"/>
      <c r="PKA7" s="330"/>
      <c r="PKB7" s="330"/>
      <c r="PKC7" s="330"/>
      <c r="PKD7" s="330"/>
      <c r="PKE7" s="330"/>
      <c r="PKF7" s="330"/>
      <c r="PKG7" s="330"/>
      <c r="PKH7" s="330"/>
      <c r="PKI7" s="330"/>
      <c r="PKJ7" s="330"/>
      <c r="PKK7" s="330"/>
      <c r="PKL7" s="330"/>
      <c r="PKM7" s="330"/>
      <c r="PKN7" s="330"/>
      <c r="PKO7" s="330"/>
      <c r="PKP7" s="330"/>
      <c r="PKQ7" s="330"/>
      <c r="PKR7" s="330"/>
      <c r="PKS7" s="330"/>
      <c r="PKT7" s="330"/>
      <c r="PKU7" s="330"/>
      <c r="PKV7" s="330"/>
      <c r="PKW7" s="330"/>
      <c r="PKX7" s="330"/>
      <c r="PKY7" s="330"/>
      <c r="PKZ7" s="330"/>
      <c r="PLA7" s="330"/>
      <c r="PLB7" s="330"/>
      <c r="PLC7" s="330"/>
      <c r="PLD7" s="330"/>
      <c r="PLE7" s="330"/>
      <c r="PLF7" s="330"/>
      <c r="PLG7" s="330"/>
      <c r="PLH7" s="330"/>
      <c r="PLI7" s="330"/>
      <c r="PLJ7" s="330"/>
      <c r="PLK7" s="330"/>
      <c r="PLL7" s="330"/>
      <c r="PLM7" s="330"/>
      <c r="PLN7" s="330"/>
      <c r="PLO7" s="330"/>
      <c r="PLP7" s="330"/>
      <c r="PLQ7" s="330"/>
      <c r="PLR7" s="330"/>
      <c r="PLS7" s="330"/>
      <c r="PLT7" s="330"/>
      <c r="PLU7" s="330"/>
      <c r="PLV7" s="330"/>
      <c r="PLW7" s="330"/>
      <c r="PLX7" s="330"/>
      <c r="PLY7" s="330"/>
      <c r="PLZ7" s="330"/>
      <c r="PMA7" s="330"/>
      <c r="PMB7" s="330"/>
      <c r="PMC7" s="330"/>
      <c r="PMD7" s="330"/>
      <c r="PME7" s="330"/>
      <c r="PMF7" s="330"/>
      <c r="PMG7" s="330"/>
      <c r="PMH7" s="330"/>
      <c r="PMI7" s="330"/>
      <c r="PMJ7" s="330"/>
      <c r="PMK7" s="330"/>
      <c r="PML7" s="330"/>
      <c r="PMM7" s="330"/>
      <c r="PMN7" s="330"/>
      <c r="PMO7" s="330"/>
      <c r="PMP7" s="330"/>
      <c r="PMQ7" s="330"/>
      <c r="PMR7" s="330"/>
      <c r="PMS7" s="330"/>
      <c r="PMT7" s="330"/>
      <c r="PMU7" s="330"/>
      <c r="PMV7" s="330"/>
      <c r="PMW7" s="330"/>
      <c r="PMX7" s="330"/>
      <c r="PMY7" s="330"/>
      <c r="PMZ7" s="330"/>
      <c r="PNA7" s="330"/>
      <c r="PNB7" s="330"/>
      <c r="PNC7" s="330"/>
      <c r="PND7" s="330"/>
      <c r="PNE7" s="330"/>
      <c r="PNF7" s="330"/>
      <c r="PNG7" s="330"/>
      <c r="PNH7" s="330"/>
      <c r="PNI7" s="330"/>
      <c r="PNJ7" s="330"/>
      <c r="PNK7" s="330"/>
      <c r="PNL7" s="330"/>
      <c r="PNM7" s="330"/>
      <c r="PNN7" s="330"/>
      <c r="PNO7" s="330"/>
      <c r="PNP7" s="330"/>
      <c r="PNQ7" s="330"/>
      <c r="PNR7" s="330"/>
      <c r="PNS7" s="330"/>
      <c r="PNT7" s="330"/>
      <c r="PNU7" s="330"/>
      <c r="PNV7" s="330"/>
      <c r="PNW7" s="330"/>
      <c r="PNX7" s="330"/>
      <c r="PNY7" s="330"/>
      <c r="PNZ7" s="330"/>
      <c r="POA7" s="330"/>
      <c r="POB7" s="330"/>
      <c r="POC7" s="330"/>
      <c r="POD7" s="330"/>
      <c r="POE7" s="330"/>
      <c r="POF7" s="330"/>
      <c r="POG7" s="330"/>
      <c r="POH7" s="330"/>
      <c r="POI7" s="330"/>
      <c r="POJ7" s="330"/>
      <c r="POK7" s="330"/>
      <c r="POL7" s="330"/>
      <c r="POM7" s="330"/>
      <c r="PON7" s="330"/>
      <c r="POO7" s="330"/>
      <c r="POP7" s="330"/>
      <c r="POQ7" s="330"/>
      <c r="POR7" s="330"/>
      <c r="POS7" s="330"/>
      <c r="POT7" s="330"/>
      <c r="POU7" s="330"/>
      <c r="POV7" s="330"/>
      <c r="POW7" s="330"/>
      <c r="POX7" s="330"/>
      <c r="POY7" s="330"/>
      <c r="POZ7" s="330"/>
      <c r="PPA7" s="330"/>
      <c r="PPB7" s="330"/>
      <c r="PPC7" s="330"/>
      <c r="PPD7" s="330"/>
      <c r="PPE7" s="330"/>
      <c r="PPF7" s="330"/>
      <c r="PPG7" s="330"/>
      <c r="PPH7" s="330"/>
      <c r="PPI7" s="330"/>
      <c r="PPJ7" s="330"/>
      <c r="PPK7" s="330"/>
      <c r="PPL7" s="330"/>
      <c r="PPM7" s="330"/>
      <c r="PPN7" s="330"/>
      <c r="PPO7" s="330"/>
      <c r="PPP7" s="330"/>
      <c r="PPQ7" s="330"/>
      <c r="PPR7" s="330"/>
      <c r="PPS7" s="330"/>
      <c r="PPT7" s="330"/>
      <c r="PPU7" s="330"/>
      <c r="PPV7" s="330"/>
      <c r="PPW7" s="330"/>
      <c r="PPX7" s="330"/>
      <c r="PPY7" s="330"/>
      <c r="PPZ7" s="330"/>
      <c r="PQA7" s="330"/>
      <c r="PQB7" s="330"/>
      <c r="PQC7" s="330"/>
      <c r="PQD7" s="330"/>
      <c r="PQE7" s="330"/>
      <c r="PQF7" s="330"/>
      <c r="PQG7" s="330"/>
      <c r="PQH7" s="330"/>
      <c r="PQI7" s="330"/>
      <c r="PQJ7" s="330"/>
      <c r="PQK7" s="330"/>
      <c r="PQL7" s="330"/>
      <c r="PQM7" s="330"/>
      <c r="PQN7" s="330"/>
      <c r="PQO7" s="330"/>
      <c r="PQP7" s="330"/>
      <c r="PQQ7" s="330"/>
      <c r="PQR7" s="330"/>
      <c r="PQS7" s="330"/>
      <c r="PQT7" s="330"/>
      <c r="PQU7" s="330"/>
      <c r="PQV7" s="330"/>
      <c r="PQW7" s="330"/>
      <c r="PQX7" s="330"/>
      <c r="PQY7" s="330"/>
      <c r="PQZ7" s="330"/>
      <c r="PRA7" s="330"/>
      <c r="PRB7" s="330"/>
      <c r="PRC7" s="330"/>
      <c r="PRD7" s="330"/>
      <c r="PRE7" s="330"/>
      <c r="PRF7" s="330"/>
      <c r="PRG7" s="330"/>
      <c r="PRH7" s="330"/>
      <c r="PRI7" s="330"/>
      <c r="PRJ7" s="330"/>
      <c r="PRK7" s="330"/>
      <c r="PRL7" s="330"/>
      <c r="PRM7" s="330"/>
      <c r="PRN7" s="330"/>
      <c r="PRO7" s="330"/>
      <c r="PRP7" s="330"/>
      <c r="PRQ7" s="330"/>
      <c r="PRR7" s="330"/>
      <c r="PRS7" s="330"/>
      <c r="PRT7" s="330"/>
      <c r="PRU7" s="330"/>
      <c r="PRV7" s="330"/>
      <c r="PRW7" s="330"/>
      <c r="PRX7" s="330"/>
      <c r="PRY7" s="330"/>
      <c r="PRZ7" s="330"/>
      <c r="PSA7" s="330"/>
      <c r="PSB7" s="330"/>
      <c r="PSC7" s="330"/>
      <c r="PSD7" s="330"/>
      <c r="PSE7" s="330"/>
      <c r="PSF7" s="330"/>
      <c r="PSG7" s="330"/>
      <c r="PSH7" s="330"/>
      <c r="PSI7" s="330"/>
      <c r="PSJ7" s="330"/>
      <c r="PSK7" s="330"/>
      <c r="PSL7" s="330"/>
      <c r="PSM7" s="330"/>
      <c r="PSN7" s="330"/>
      <c r="PSO7" s="330"/>
      <c r="PSP7" s="330"/>
      <c r="PSQ7" s="330"/>
      <c r="PSR7" s="330"/>
      <c r="PSS7" s="330"/>
      <c r="PST7" s="330"/>
      <c r="PSU7" s="330"/>
      <c r="PSV7" s="330"/>
      <c r="PSW7" s="330"/>
      <c r="PSX7" s="330"/>
      <c r="PSY7" s="330"/>
      <c r="PSZ7" s="330"/>
      <c r="PTA7" s="330"/>
      <c r="PTB7" s="330"/>
      <c r="PTC7" s="330"/>
      <c r="PTD7" s="330"/>
      <c r="PTE7" s="330"/>
      <c r="PTF7" s="330"/>
      <c r="PTG7" s="330"/>
      <c r="PTH7" s="330"/>
      <c r="PTI7" s="330"/>
      <c r="PTJ7" s="330"/>
      <c r="PTK7" s="330"/>
      <c r="PTL7" s="330"/>
      <c r="PTM7" s="330"/>
      <c r="PTN7" s="330"/>
      <c r="PTO7" s="330"/>
      <c r="PTP7" s="330"/>
      <c r="PTQ7" s="330"/>
      <c r="PTR7" s="330"/>
      <c r="PTS7" s="330"/>
      <c r="PTT7" s="330"/>
      <c r="PTU7" s="330"/>
      <c r="PTV7" s="330"/>
      <c r="PTW7" s="330"/>
      <c r="PTX7" s="330"/>
      <c r="PTY7" s="330"/>
      <c r="PTZ7" s="330"/>
      <c r="PUA7" s="330"/>
      <c r="PUB7" s="330"/>
      <c r="PUC7" s="330"/>
      <c r="PUD7" s="330"/>
      <c r="PUE7" s="330"/>
      <c r="PUF7" s="330"/>
      <c r="PUG7" s="330"/>
      <c r="PUH7" s="330"/>
      <c r="PUI7" s="330"/>
      <c r="PUJ7" s="330"/>
      <c r="PUK7" s="330"/>
      <c r="PUL7" s="330"/>
      <c r="PUM7" s="330"/>
      <c r="PUN7" s="330"/>
      <c r="PUO7" s="330"/>
      <c r="PUP7" s="330"/>
      <c r="PUQ7" s="330"/>
      <c r="PUR7" s="330"/>
      <c r="PUS7" s="330"/>
      <c r="PUT7" s="330"/>
      <c r="PUU7" s="330"/>
      <c r="PUV7" s="330"/>
      <c r="PUW7" s="330"/>
      <c r="PUX7" s="330"/>
      <c r="PUY7" s="330"/>
      <c r="PUZ7" s="330"/>
      <c r="PVA7" s="330"/>
      <c r="PVB7" s="330"/>
      <c r="PVC7" s="330"/>
      <c r="PVD7" s="330"/>
      <c r="PVE7" s="330"/>
      <c r="PVF7" s="330"/>
      <c r="PVG7" s="330"/>
      <c r="PVH7" s="330"/>
      <c r="PVI7" s="330"/>
      <c r="PVJ7" s="330"/>
      <c r="PVK7" s="330"/>
      <c r="PVL7" s="330"/>
      <c r="PVM7" s="330"/>
      <c r="PVN7" s="330"/>
      <c r="PVO7" s="330"/>
      <c r="PVP7" s="330"/>
      <c r="PVQ7" s="330"/>
      <c r="PVR7" s="330"/>
      <c r="PVS7" s="330"/>
      <c r="PVT7" s="330"/>
      <c r="PVU7" s="330"/>
      <c r="PVV7" s="330"/>
      <c r="PVW7" s="330"/>
      <c r="PVX7" s="330"/>
      <c r="PVY7" s="330"/>
      <c r="PVZ7" s="330"/>
      <c r="PWA7" s="330"/>
      <c r="PWB7" s="330"/>
      <c r="PWC7" s="330"/>
      <c r="PWD7" s="330"/>
      <c r="PWE7" s="330"/>
      <c r="PWF7" s="330"/>
      <c r="PWG7" s="330"/>
      <c r="PWH7" s="330"/>
      <c r="PWI7" s="330"/>
      <c r="PWJ7" s="330"/>
      <c r="PWK7" s="330"/>
      <c r="PWL7" s="330"/>
      <c r="PWM7" s="330"/>
      <c r="PWN7" s="330"/>
      <c r="PWO7" s="330"/>
      <c r="PWP7" s="330"/>
      <c r="PWQ7" s="330"/>
      <c r="PWR7" s="330"/>
      <c r="PWS7" s="330"/>
      <c r="PWT7" s="330"/>
      <c r="PWU7" s="330"/>
      <c r="PWV7" s="330"/>
      <c r="PWW7" s="330"/>
      <c r="PWX7" s="330"/>
      <c r="PWY7" s="330"/>
      <c r="PWZ7" s="330"/>
      <c r="PXA7" s="330"/>
      <c r="PXB7" s="330"/>
      <c r="PXC7" s="330"/>
      <c r="PXD7" s="330"/>
      <c r="PXE7" s="330"/>
      <c r="PXF7" s="330"/>
      <c r="PXG7" s="330"/>
      <c r="PXH7" s="330"/>
      <c r="PXI7" s="330"/>
      <c r="PXJ7" s="330"/>
      <c r="PXK7" s="330"/>
      <c r="PXL7" s="330"/>
      <c r="PXM7" s="330"/>
      <c r="PXN7" s="330"/>
      <c r="PXO7" s="330"/>
      <c r="PXP7" s="330"/>
      <c r="PXQ7" s="330"/>
      <c r="PXR7" s="330"/>
      <c r="PXS7" s="330"/>
      <c r="PXT7" s="330"/>
      <c r="PXU7" s="330"/>
      <c r="PXV7" s="330"/>
      <c r="PXW7" s="330"/>
      <c r="PXX7" s="330"/>
      <c r="PXY7" s="330"/>
      <c r="PXZ7" s="330"/>
      <c r="PYA7" s="330"/>
      <c r="PYB7" s="330"/>
      <c r="PYC7" s="330"/>
      <c r="PYD7" s="330"/>
      <c r="PYE7" s="330"/>
      <c r="PYF7" s="330"/>
      <c r="PYG7" s="330"/>
      <c r="PYH7" s="330"/>
      <c r="PYI7" s="330"/>
      <c r="PYJ7" s="330"/>
      <c r="PYK7" s="330"/>
      <c r="PYL7" s="330"/>
      <c r="PYM7" s="330"/>
      <c r="PYN7" s="330"/>
      <c r="PYO7" s="330"/>
      <c r="PYP7" s="330"/>
      <c r="PYQ7" s="330"/>
      <c r="PYR7" s="330"/>
      <c r="PYS7" s="330"/>
      <c r="PYT7" s="330"/>
      <c r="PYU7" s="330"/>
      <c r="PYV7" s="330"/>
      <c r="PYW7" s="330"/>
      <c r="PYX7" s="330"/>
      <c r="PYY7" s="330"/>
      <c r="PYZ7" s="330"/>
      <c r="PZA7" s="330"/>
      <c r="PZB7" s="330"/>
      <c r="PZC7" s="330"/>
      <c r="PZD7" s="330"/>
      <c r="PZE7" s="330"/>
      <c r="PZF7" s="330"/>
      <c r="PZG7" s="330"/>
      <c r="PZH7" s="330"/>
      <c r="PZI7" s="330"/>
      <c r="PZJ7" s="330"/>
      <c r="PZK7" s="330"/>
      <c r="PZL7" s="330"/>
      <c r="PZM7" s="330"/>
      <c r="PZN7" s="330"/>
      <c r="PZO7" s="330"/>
      <c r="PZP7" s="330"/>
      <c r="PZQ7" s="330"/>
      <c r="PZR7" s="330"/>
      <c r="PZS7" s="330"/>
      <c r="PZT7" s="330"/>
      <c r="PZU7" s="330"/>
      <c r="PZV7" s="330"/>
      <c r="PZW7" s="330"/>
      <c r="PZX7" s="330"/>
      <c r="PZY7" s="330"/>
      <c r="PZZ7" s="330"/>
      <c r="QAA7" s="330"/>
      <c r="QAB7" s="330"/>
      <c r="QAC7" s="330"/>
      <c r="QAD7" s="330"/>
      <c r="QAE7" s="330"/>
      <c r="QAF7" s="330"/>
      <c r="QAG7" s="330"/>
      <c r="QAH7" s="330"/>
      <c r="QAI7" s="330"/>
      <c r="QAJ7" s="330"/>
      <c r="QAK7" s="330"/>
      <c r="QAL7" s="330"/>
      <c r="QAM7" s="330"/>
      <c r="QAN7" s="330"/>
      <c r="QAO7" s="330"/>
      <c r="QAP7" s="330"/>
      <c r="QAQ7" s="330"/>
      <c r="QAR7" s="330"/>
      <c r="QAS7" s="330"/>
      <c r="QAT7" s="330"/>
      <c r="QAU7" s="330"/>
      <c r="QAV7" s="330"/>
      <c r="QAW7" s="330"/>
      <c r="QAX7" s="330"/>
      <c r="QAY7" s="330"/>
      <c r="QAZ7" s="330"/>
      <c r="QBA7" s="330"/>
      <c r="QBB7" s="330"/>
      <c r="QBC7" s="330"/>
      <c r="QBD7" s="330"/>
      <c r="QBE7" s="330"/>
      <c r="QBF7" s="330"/>
      <c r="QBG7" s="330"/>
      <c r="QBH7" s="330"/>
      <c r="QBI7" s="330"/>
      <c r="QBJ7" s="330"/>
      <c r="QBK7" s="330"/>
      <c r="QBL7" s="330"/>
      <c r="QBM7" s="330"/>
      <c r="QBN7" s="330"/>
      <c r="QBO7" s="330"/>
      <c r="QBP7" s="330"/>
      <c r="QBQ7" s="330"/>
      <c r="QBR7" s="330"/>
      <c r="QBS7" s="330"/>
      <c r="QBT7" s="330"/>
      <c r="QBU7" s="330"/>
      <c r="QBV7" s="330"/>
      <c r="QBW7" s="330"/>
      <c r="QBX7" s="330"/>
      <c r="QBY7" s="330"/>
      <c r="QBZ7" s="330"/>
      <c r="QCA7" s="330"/>
      <c r="QCB7" s="330"/>
      <c r="QCC7" s="330"/>
      <c r="QCD7" s="330"/>
      <c r="QCE7" s="330"/>
      <c r="QCF7" s="330"/>
      <c r="QCG7" s="330"/>
      <c r="QCH7" s="330"/>
      <c r="QCI7" s="330"/>
      <c r="QCJ7" s="330"/>
      <c r="QCK7" s="330"/>
      <c r="QCL7" s="330"/>
      <c r="QCM7" s="330"/>
      <c r="QCN7" s="330"/>
      <c r="QCO7" s="330"/>
      <c r="QCP7" s="330"/>
      <c r="QCQ7" s="330"/>
      <c r="QCR7" s="330"/>
      <c r="QCS7" s="330"/>
      <c r="QCT7" s="330"/>
      <c r="QCU7" s="330"/>
      <c r="QCV7" s="330"/>
      <c r="QCW7" s="330"/>
      <c r="QCX7" s="330"/>
      <c r="QCY7" s="330"/>
      <c r="QCZ7" s="330"/>
      <c r="QDA7" s="330"/>
      <c r="QDB7" s="330"/>
      <c r="QDC7" s="330"/>
      <c r="QDD7" s="330"/>
      <c r="QDE7" s="330"/>
      <c r="QDF7" s="330"/>
      <c r="QDG7" s="330"/>
      <c r="QDH7" s="330"/>
      <c r="QDI7" s="330"/>
      <c r="QDJ7" s="330"/>
      <c r="QDK7" s="330"/>
      <c r="QDL7" s="330"/>
      <c r="QDM7" s="330"/>
      <c r="QDN7" s="330"/>
      <c r="QDO7" s="330"/>
      <c r="QDP7" s="330"/>
      <c r="QDQ7" s="330"/>
      <c r="QDR7" s="330"/>
      <c r="QDS7" s="330"/>
      <c r="QDT7" s="330"/>
      <c r="QDU7" s="330"/>
      <c r="QDV7" s="330"/>
      <c r="QDW7" s="330"/>
      <c r="QDX7" s="330"/>
      <c r="QDY7" s="330"/>
      <c r="QDZ7" s="330"/>
      <c r="QEA7" s="330"/>
      <c r="QEB7" s="330"/>
      <c r="QEC7" s="330"/>
      <c r="QED7" s="330"/>
      <c r="QEE7" s="330"/>
      <c r="QEF7" s="330"/>
      <c r="QEG7" s="330"/>
      <c r="QEH7" s="330"/>
      <c r="QEI7" s="330"/>
      <c r="QEJ7" s="330"/>
      <c r="QEK7" s="330"/>
      <c r="QEL7" s="330"/>
      <c r="QEM7" s="330"/>
      <c r="QEN7" s="330"/>
      <c r="QEO7" s="330"/>
      <c r="QEP7" s="330"/>
      <c r="QEQ7" s="330"/>
      <c r="QER7" s="330"/>
      <c r="QES7" s="330"/>
      <c r="QET7" s="330"/>
      <c r="QEU7" s="330"/>
      <c r="QEV7" s="330"/>
      <c r="QEW7" s="330"/>
      <c r="QEX7" s="330"/>
      <c r="QEY7" s="330"/>
      <c r="QEZ7" s="330"/>
      <c r="QFA7" s="330"/>
      <c r="QFB7" s="330"/>
      <c r="QFC7" s="330"/>
      <c r="QFD7" s="330"/>
      <c r="QFE7" s="330"/>
      <c r="QFF7" s="330"/>
      <c r="QFG7" s="330"/>
      <c r="QFH7" s="330"/>
      <c r="QFI7" s="330"/>
      <c r="QFJ7" s="330"/>
      <c r="QFK7" s="330"/>
      <c r="QFL7" s="330"/>
      <c r="QFM7" s="330"/>
      <c r="QFN7" s="330"/>
      <c r="QFO7" s="330"/>
      <c r="QFP7" s="330"/>
      <c r="QFQ7" s="330"/>
      <c r="QFR7" s="330"/>
      <c r="QFS7" s="330"/>
      <c r="QFT7" s="330"/>
      <c r="QFU7" s="330"/>
      <c r="QFV7" s="330"/>
      <c r="QFW7" s="330"/>
      <c r="QFX7" s="330"/>
      <c r="QFY7" s="330"/>
      <c r="QFZ7" s="330"/>
      <c r="QGA7" s="330"/>
      <c r="QGB7" s="330"/>
      <c r="QGC7" s="330"/>
      <c r="QGD7" s="330"/>
      <c r="QGE7" s="330"/>
      <c r="QGF7" s="330"/>
      <c r="QGG7" s="330"/>
      <c r="QGH7" s="330"/>
      <c r="QGI7" s="330"/>
      <c r="QGJ7" s="330"/>
      <c r="QGK7" s="330"/>
      <c r="QGL7" s="330"/>
      <c r="QGM7" s="330"/>
      <c r="QGN7" s="330"/>
      <c r="QGO7" s="330"/>
      <c r="QGP7" s="330"/>
      <c r="QGQ7" s="330"/>
      <c r="QGR7" s="330"/>
      <c r="QGS7" s="330"/>
      <c r="QGT7" s="330"/>
      <c r="QGU7" s="330"/>
      <c r="QGV7" s="330"/>
      <c r="QGW7" s="330"/>
      <c r="QGX7" s="330"/>
      <c r="QGY7" s="330"/>
      <c r="QGZ7" s="330"/>
      <c r="QHA7" s="330"/>
      <c r="QHB7" s="330"/>
      <c r="QHC7" s="330"/>
      <c r="QHD7" s="330"/>
      <c r="QHE7" s="330"/>
      <c r="QHF7" s="330"/>
      <c r="QHG7" s="330"/>
      <c r="QHH7" s="330"/>
      <c r="QHI7" s="330"/>
      <c r="QHJ7" s="330"/>
      <c r="QHK7" s="330"/>
      <c r="QHL7" s="330"/>
      <c r="QHM7" s="330"/>
      <c r="QHN7" s="330"/>
      <c r="QHO7" s="330"/>
      <c r="QHP7" s="330"/>
      <c r="QHQ7" s="330"/>
      <c r="QHR7" s="330"/>
      <c r="QHS7" s="330"/>
      <c r="QHT7" s="330"/>
      <c r="QHU7" s="330"/>
      <c r="QHV7" s="330"/>
      <c r="QHW7" s="330"/>
      <c r="QHX7" s="330"/>
      <c r="QHY7" s="330"/>
      <c r="QHZ7" s="330"/>
      <c r="QIA7" s="330"/>
      <c r="QIB7" s="330"/>
      <c r="QIC7" s="330"/>
      <c r="QID7" s="330"/>
      <c r="QIE7" s="330"/>
      <c r="QIF7" s="330"/>
      <c r="QIG7" s="330"/>
      <c r="QIH7" s="330"/>
      <c r="QII7" s="330"/>
      <c r="QIJ7" s="330"/>
      <c r="QIK7" s="330"/>
      <c r="QIL7" s="330"/>
      <c r="QIM7" s="330"/>
      <c r="QIN7" s="330"/>
      <c r="QIO7" s="330"/>
      <c r="QIP7" s="330"/>
      <c r="QIQ7" s="330"/>
      <c r="QIR7" s="330"/>
      <c r="QIS7" s="330"/>
      <c r="QIT7" s="330"/>
      <c r="QIU7" s="330"/>
      <c r="QIV7" s="330"/>
      <c r="QIW7" s="330"/>
      <c r="QIX7" s="330"/>
      <c r="QIY7" s="330"/>
      <c r="QIZ7" s="330"/>
      <c r="QJA7" s="330"/>
      <c r="QJB7" s="330"/>
      <c r="QJC7" s="330"/>
      <c r="QJD7" s="330"/>
      <c r="QJE7" s="330"/>
      <c r="QJF7" s="330"/>
      <c r="QJG7" s="330"/>
      <c r="QJH7" s="330"/>
      <c r="QJI7" s="330"/>
      <c r="QJJ7" s="330"/>
      <c r="QJK7" s="330"/>
      <c r="QJL7" s="330"/>
      <c r="QJM7" s="330"/>
      <c r="QJN7" s="330"/>
      <c r="QJO7" s="330"/>
      <c r="QJP7" s="330"/>
      <c r="QJQ7" s="330"/>
      <c r="QJR7" s="330"/>
      <c r="QJS7" s="330"/>
      <c r="QJT7" s="330"/>
      <c r="QJU7" s="330"/>
      <c r="QJV7" s="330"/>
      <c r="QJW7" s="330"/>
      <c r="QJX7" s="330"/>
      <c r="QJY7" s="330"/>
      <c r="QJZ7" s="330"/>
      <c r="QKA7" s="330"/>
      <c r="QKB7" s="330"/>
      <c r="QKC7" s="330"/>
      <c r="QKD7" s="330"/>
      <c r="QKE7" s="330"/>
      <c r="QKF7" s="330"/>
      <c r="QKG7" s="330"/>
      <c r="QKH7" s="330"/>
      <c r="QKI7" s="330"/>
      <c r="QKJ7" s="330"/>
      <c r="QKK7" s="330"/>
      <c r="QKL7" s="330"/>
      <c r="QKM7" s="330"/>
      <c r="QKN7" s="330"/>
      <c r="QKO7" s="330"/>
      <c r="QKP7" s="330"/>
      <c r="QKQ7" s="330"/>
      <c r="QKR7" s="330"/>
      <c r="QKS7" s="330"/>
      <c r="QKT7" s="330"/>
      <c r="QKU7" s="330"/>
      <c r="QKV7" s="330"/>
      <c r="QKW7" s="330"/>
      <c r="QKX7" s="330"/>
      <c r="QKY7" s="330"/>
      <c r="QKZ7" s="330"/>
      <c r="QLA7" s="330"/>
      <c r="QLB7" s="330"/>
      <c r="QLC7" s="330"/>
      <c r="QLD7" s="330"/>
      <c r="QLE7" s="330"/>
      <c r="QLF7" s="330"/>
      <c r="QLG7" s="330"/>
      <c r="QLH7" s="330"/>
      <c r="QLI7" s="330"/>
      <c r="QLJ7" s="330"/>
      <c r="QLK7" s="330"/>
      <c r="QLL7" s="330"/>
      <c r="QLM7" s="330"/>
      <c r="QLN7" s="330"/>
      <c r="QLO7" s="330"/>
      <c r="QLP7" s="330"/>
      <c r="QLQ7" s="330"/>
      <c r="QLR7" s="330"/>
      <c r="QLS7" s="330"/>
      <c r="QLT7" s="330"/>
      <c r="QLU7" s="330"/>
      <c r="QLV7" s="330"/>
      <c r="QLW7" s="330"/>
      <c r="QLX7" s="330"/>
      <c r="QLY7" s="330"/>
      <c r="QLZ7" s="330"/>
      <c r="QMA7" s="330"/>
      <c r="QMB7" s="330"/>
      <c r="QMC7" s="330"/>
      <c r="QMD7" s="330"/>
      <c r="QME7" s="330"/>
      <c r="QMF7" s="330"/>
      <c r="QMG7" s="330"/>
      <c r="QMH7" s="330"/>
      <c r="QMI7" s="330"/>
      <c r="QMJ7" s="330"/>
      <c r="QMK7" s="330"/>
      <c r="QML7" s="330"/>
      <c r="QMM7" s="330"/>
      <c r="QMN7" s="330"/>
      <c r="QMO7" s="330"/>
      <c r="QMP7" s="330"/>
      <c r="QMQ7" s="330"/>
      <c r="QMR7" s="330"/>
      <c r="QMS7" s="330"/>
      <c r="QMT7" s="330"/>
      <c r="QMU7" s="330"/>
      <c r="QMV7" s="330"/>
      <c r="QMW7" s="330"/>
      <c r="QMX7" s="330"/>
      <c r="QMY7" s="330"/>
      <c r="QMZ7" s="330"/>
      <c r="QNA7" s="330"/>
      <c r="QNB7" s="330"/>
      <c r="QNC7" s="330"/>
      <c r="QND7" s="330"/>
      <c r="QNE7" s="330"/>
      <c r="QNF7" s="330"/>
      <c r="QNG7" s="330"/>
      <c r="QNH7" s="330"/>
      <c r="QNI7" s="330"/>
      <c r="QNJ7" s="330"/>
      <c r="QNK7" s="330"/>
      <c r="QNL7" s="330"/>
      <c r="QNM7" s="330"/>
      <c r="QNN7" s="330"/>
      <c r="QNO7" s="330"/>
      <c r="QNP7" s="330"/>
      <c r="QNQ7" s="330"/>
      <c r="QNR7" s="330"/>
      <c r="QNS7" s="330"/>
      <c r="QNT7" s="330"/>
      <c r="QNU7" s="330"/>
      <c r="QNV7" s="330"/>
      <c r="QNW7" s="330"/>
      <c r="QNX7" s="330"/>
      <c r="QNY7" s="330"/>
      <c r="QNZ7" s="330"/>
      <c r="QOA7" s="330"/>
      <c r="QOB7" s="330"/>
      <c r="QOC7" s="330"/>
      <c r="QOD7" s="330"/>
      <c r="QOE7" s="330"/>
      <c r="QOF7" s="330"/>
      <c r="QOG7" s="330"/>
      <c r="QOH7" s="330"/>
      <c r="QOI7" s="330"/>
      <c r="QOJ7" s="330"/>
      <c r="QOK7" s="330"/>
      <c r="QOL7" s="330"/>
      <c r="QOM7" s="330"/>
      <c r="QON7" s="330"/>
      <c r="QOO7" s="330"/>
      <c r="QOP7" s="330"/>
      <c r="QOQ7" s="330"/>
      <c r="QOR7" s="330"/>
      <c r="QOS7" s="330"/>
      <c r="QOT7" s="330"/>
      <c r="QOU7" s="330"/>
      <c r="QOV7" s="330"/>
      <c r="QOW7" s="330"/>
      <c r="QOX7" s="330"/>
      <c r="QOY7" s="330"/>
      <c r="QOZ7" s="330"/>
      <c r="QPA7" s="330"/>
      <c r="QPB7" s="330"/>
      <c r="QPC7" s="330"/>
      <c r="QPD7" s="330"/>
      <c r="QPE7" s="330"/>
      <c r="QPF7" s="330"/>
      <c r="QPG7" s="330"/>
      <c r="QPH7" s="330"/>
      <c r="QPI7" s="330"/>
      <c r="QPJ7" s="330"/>
      <c r="QPK7" s="330"/>
      <c r="QPL7" s="330"/>
      <c r="QPM7" s="330"/>
      <c r="QPN7" s="330"/>
      <c r="QPO7" s="330"/>
      <c r="QPP7" s="330"/>
      <c r="QPQ7" s="330"/>
      <c r="QPR7" s="330"/>
      <c r="QPS7" s="330"/>
      <c r="QPT7" s="330"/>
      <c r="QPU7" s="330"/>
      <c r="QPV7" s="330"/>
      <c r="QPW7" s="330"/>
      <c r="QPX7" s="330"/>
      <c r="QPY7" s="330"/>
      <c r="QPZ7" s="330"/>
      <c r="QQA7" s="330"/>
      <c r="QQB7" s="330"/>
      <c r="QQC7" s="330"/>
      <c r="QQD7" s="330"/>
      <c r="QQE7" s="330"/>
      <c r="QQF7" s="330"/>
      <c r="QQG7" s="330"/>
      <c r="QQH7" s="330"/>
      <c r="QQI7" s="330"/>
      <c r="QQJ7" s="330"/>
      <c r="QQK7" s="330"/>
      <c r="QQL7" s="330"/>
      <c r="QQM7" s="330"/>
      <c r="QQN7" s="330"/>
      <c r="QQO7" s="330"/>
      <c r="QQP7" s="330"/>
      <c r="QQQ7" s="330"/>
      <c r="QQR7" s="330"/>
      <c r="QQS7" s="330"/>
      <c r="QQT7" s="330"/>
      <c r="QQU7" s="330"/>
      <c r="QQV7" s="330"/>
      <c r="QQW7" s="330"/>
      <c r="QQX7" s="330"/>
      <c r="QQY7" s="330"/>
      <c r="QQZ7" s="330"/>
      <c r="QRA7" s="330"/>
      <c r="QRB7" s="330"/>
      <c r="QRC7" s="330"/>
      <c r="QRD7" s="330"/>
      <c r="QRE7" s="330"/>
      <c r="QRF7" s="330"/>
      <c r="QRG7" s="330"/>
      <c r="QRH7" s="330"/>
      <c r="QRI7" s="330"/>
      <c r="QRJ7" s="330"/>
      <c r="QRK7" s="330"/>
      <c r="QRL7" s="330"/>
      <c r="QRM7" s="330"/>
      <c r="QRN7" s="330"/>
      <c r="QRO7" s="330"/>
      <c r="QRP7" s="330"/>
      <c r="QRQ7" s="330"/>
      <c r="QRR7" s="330"/>
      <c r="QRS7" s="330"/>
      <c r="QRT7" s="330"/>
      <c r="QRU7" s="330"/>
      <c r="QRV7" s="330"/>
      <c r="QRW7" s="330"/>
      <c r="QRX7" s="330"/>
      <c r="QRY7" s="330"/>
      <c r="QRZ7" s="330"/>
      <c r="QSA7" s="330"/>
      <c r="QSB7" s="330"/>
      <c r="QSC7" s="330"/>
      <c r="QSD7" s="330"/>
      <c r="QSE7" s="330"/>
      <c r="QSF7" s="330"/>
      <c r="QSG7" s="330"/>
      <c r="QSH7" s="330"/>
      <c r="QSI7" s="330"/>
      <c r="QSJ7" s="330"/>
      <c r="QSK7" s="330"/>
      <c r="QSL7" s="330"/>
      <c r="QSM7" s="330"/>
      <c r="QSN7" s="330"/>
      <c r="QSO7" s="330"/>
      <c r="QSP7" s="330"/>
      <c r="QSQ7" s="330"/>
      <c r="QSR7" s="330"/>
      <c r="QSS7" s="330"/>
      <c r="QST7" s="330"/>
      <c r="QSU7" s="330"/>
      <c r="QSV7" s="330"/>
      <c r="QSW7" s="330"/>
      <c r="QSX7" s="330"/>
      <c r="QSY7" s="330"/>
      <c r="QSZ7" s="330"/>
      <c r="QTA7" s="330"/>
      <c r="QTB7" s="330"/>
      <c r="QTC7" s="330"/>
      <c r="QTD7" s="330"/>
      <c r="QTE7" s="330"/>
      <c r="QTF7" s="330"/>
      <c r="QTG7" s="330"/>
      <c r="QTH7" s="330"/>
      <c r="QTI7" s="330"/>
      <c r="QTJ7" s="330"/>
      <c r="QTK7" s="330"/>
      <c r="QTL7" s="330"/>
      <c r="QTM7" s="330"/>
      <c r="QTN7" s="330"/>
      <c r="QTO7" s="330"/>
      <c r="QTP7" s="330"/>
      <c r="QTQ7" s="330"/>
      <c r="QTR7" s="330"/>
      <c r="QTS7" s="330"/>
      <c r="QTT7" s="330"/>
      <c r="QTU7" s="330"/>
      <c r="QTV7" s="330"/>
      <c r="QTW7" s="330"/>
      <c r="QTX7" s="330"/>
      <c r="QTY7" s="330"/>
      <c r="QTZ7" s="330"/>
      <c r="QUA7" s="330"/>
      <c r="QUB7" s="330"/>
      <c r="QUC7" s="330"/>
      <c r="QUD7" s="330"/>
      <c r="QUE7" s="330"/>
      <c r="QUF7" s="330"/>
      <c r="QUG7" s="330"/>
      <c r="QUH7" s="330"/>
      <c r="QUI7" s="330"/>
      <c r="QUJ7" s="330"/>
      <c r="QUK7" s="330"/>
      <c r="QUL7" s="330"/>
      <c r="QUM7" s="330"/>
      <c r="QUN7" s="330"/>
      <c r="QUO7" s="330"/>
      <c r="QUP7" s="330"/>
      <c r="QUQ7" s="330"/>
      <c r="QUR7" s="330"/>
      <c r="QUS7" s="330"/>
      <c r="QUT7" s="330"/>
      <c r="QUU7" s="330"/>
      <c r="QUV7" s="330"/>
      <c r="QUW7" s="330"/>
      <c r="QUX7" s="330"/>
      <c r="QUY7" s="330"/>
      <c r="QUZ7" s="330"/>
      <c r="QVA7" s="330"/>
      <c r="QVB7" s="330"/>
      <c r="QVC7" s="330"/>
      <c r="QVD7" s="330"/>
      <c r="QVE7" s="330"/>
      <c r="QVF7" s="330"/>
      <c r="QVG7" s="330"/>
      <c r="QVH7" s="330"/>
      <c r="QVI7" s="330"/>
      <c r="QVJ7" s="330"/>
      <c r="QVK7" s="330"/>
      <c r="QVL7" s="330"/>
      <c r="QVM7" s="330"/>
      <c r="QVN7" s="330"/>
      <c r="QVO7" s="330"/>
      <c r="QVP7" s="330"/>
      <c r="QVQ7" s="330"/>
      <c r="QVR7" s="330"/>
      <c r="QVS7" s="330"/>
      <c r="QVT7" s="330"/>
      <c r="QVU7" s="330"/>
      <c r="QVV7" s="330"/>
      <c r="QVW7" s="330"/>
      <c r="QVX7" s="330"/>
      <c r="QVY7" s="330"/>
      <c r="QVZ7" s="330"/>
      <c r="QWA7" s="330"/>
      <c r="QWB7" s="330"/>
      <c r="QWC7" s="330"/>
      <c r="QWD7" s="330"/>
      <c r="QWE7" s="330"/>
      <c r="QWF7" s="330"/>
      <c r="QWG7" s="330"/>
      <c r="QWH7" s="330"/>
      <c r="QWI7" s="330"/>
      <c r="QWJ7" s="330"/>
      <c r="QWK7" s="330"/>
      <c r="QWL7" s="330"/>
      <c r="QWM7" s="330"/>
      <c r="QWN7" s="330"/>
      <c r="QWO7" s="330"/>
      <c r="QWP7" s="330"/>
      <c r="QWQ7" s="330"/>
      <c r="QWR7" s="330"/>
      <c r="QWS7" s="330"/>
      <c r="QWT7" s="330"/>
      <c r="QWU7" s="330"/>
      <c r="QWV7" s="330"/>
      <c r="QWW7" s="330"/>
      <c r="QWX7" s="330"/>
      <c r="QWY7" s="330"/>
      <c r="QWZ7" s="330"/>
      <c r="QXA7" s="330"/>
      <c r="QXB7" s="330"/>
      <c r="QXC7" s="330"/>
      <c r="QXD7" s="330"/>
      <c r="QXE7" s="330"/>
      <c r="QXF7" s="330"/>
      <c r="QXG7" s="330"/>
      <c r="QXH7" s="330"/>
      <c r="QXI7" s="330"/>
      <c r="QXJ7" s="330"/>
      <c r="QXK7" s="330"/>
      <c r="QXL7" s="330"/>
      <c r="QXM7" s="330"/>
      <c r="QXN7" s="330"/>
      <c r="QXO7" s="330"/>
      <c r="QXP7" s="330"/>
      <c r="QXQ7" s="330"/>
      <c r="QXR7" s="330"/>
      <c r="QXS7" s="330"/>
      <c r="QXT7" s="330"/>
      <c r="QXU7" s="330"/>
      <c r="QXV7" s="330"/>
      <c r="QXW7" s="330"/>
      <c r="QXX7" s="330"/>
      <c r="QXY7" s="330"/>
      <c r="QXZ7" s="330"/>
      <c r="QYA7" s="330"/>
      <c r="QYB7" s="330"/>
      <c r="QYC7" s="330"/>
      <c r="QYD7" s="330"/>
      <c r="QYE7" s="330"/>
      <c r="QYF7" s="330"/>
      <c r="QYG7" s="330"/>
      <c r="QYH7" s="330"/>
      <c r="QYI7" s="330"/>
      <c r="QYJ7" s="330"/>
      <c r="QYK7" s="330"/>
      <c r="QYL7" s="330"/>
      <c r="QYM7" s="330"/>
      <c r="QYN7" s="330"/>
      <c r="QYO7" s="330"/>
      <c r="QYP7" s="330"/>
      <c r="QYQ7" s="330"/>
      <c r="QYR7" s="330"/>
      <c r="QYS7" s="330"/>
      <c r="QYT7" s="330"/>
      <c r="QYU7" s="330"/>
      <c r="QYV7" s="330"/>
      <c r="QYW7" s="330"/>
      <c r="QYX7" s="330"/>
      <c r="QYY7" s="330"/>
      <c r="QYZ7" s="330"/>
      <c r="QZA7" s="330"/>
      <c r="QZB7" s="330"/>
      <c r="QZC7" s="330"/>
      <c r="QZD7" s="330"/>
      <c r="QZE7" s="330"/>
      <c r="QZF7" s="330"/>
      <c r="QZG7" s="330"/>
      <c r="QZH7" s="330"/>
      <c r="QZI7" s="330"/>
      <c r="QZJ7" s="330"/>
      <c r="QZK7" s="330"/>
      <c r="QZL7" s="330"/>
      <c r="QZM7" s="330"/>
      <c r="QZN7" s="330"/>
      <c r="QZO7" s="330"/>
      <c r="QZP7" s="330"/>
      <c r="QZQ7" s="330"/>
      <c r="QZR7" s="330"/>
      <c r="QZS7" s="330"/>
      <c r="QZT7" s="330"/>
      <c r="QZU7" s="330"/>
      <c r="QZV7" s="330"/>
      <c r="QZW7" s="330"/>
      <c r="QZX7" s="330"/>
      <c r="QZY7" s="330"/>
      <c r="QZZ7" s="330"/>
      <c r="RAA7" s="330"/>
      <c r="RAB7" s="330"/>
      <c r="RAC7" s="330"/>
      <c r="RAD7" s="330"/>
      <c r="RAE7" s="330"/>
      <c r="RAF7" s="330"/>
      <c r="RAG7" s="330"/>
      <c r="RAH7" s="330"/>
      <c r="RAI7" s="330"/>
      <c r="RAJ7" s="330"/>
      <c r="RAK7" s="330"/>
      <c r="RAL7" s="330"/>
      <c r="RAM7" s="330"/>
      <c r="RAN7" s="330"/>
      <c r="RAO7" s="330"/>
      <c r="RAP7" s="330"/>
      <c r="RAQ7" s="330"/>
      <c r="RAR7" s="330"/>
      <c r="RAS7" s="330"/>
      <c r="RAT7" s="330"/>
      <c r="RAU7" s="330"/>
      <c r="RAV7" s="330"/>
      <c r="RAW7" s="330"/>
      <c r="RAX7" s="330"/>
      <c r="RAY7" s="330"/>
      <c r="RAZ7" s="330"/>
      <c r="RBA7" s="330"/>
      <c r="RBB7" s="330"/>
      <c r="RBC7" s="330"/>
      <c r="RBD7" s="330"/>
      <c r="RBE7" s="330"/>
      <c r="RBF7" s="330"/>
      <c r="RBG7" s="330"/>
      <c r="RBH7" s="330"/>
      <c r="RBI7" s="330"/>
      <c r="RBJ7" s="330"/>
      <c r="RBK7" s="330"/>
      <c r="RBL7" s="330"/>
      <c r="RBM7" s="330"/>
      <c r="RBN7" s="330"/>
      <c r="RBO7" s="330"/>
      <c r="RBP7" s="330"/>
      <c r="RBQ7" s="330"/>
      <c r="RBR7" s="330"/>
      <c r="RBS7" s="330"/>
      <c r="RBT7" s="330"/>
      <c r="RBU7" s="330"/>
      <c r="RBV7" s="330"/>
      <c r="RBW7" s="330"/>
      <c r="RBX7" s="330"/>
      <c r="RBY7" s="330"/>
      <c r="RBZ7" s="330"/>
      <c r="RCA7" s="330"/>
      <c r="RCB7" s="330"/>
      <c r="RCC7" s="330"/>
      <c r="RCD7" s="330"/>
      <c r="RCE7" s="330"/>
      <c r="RCF7" s="330"/>
      <c r="RCG7" s="330"/>
      <c r="RCH7" s="330"/>
      <c r="RCI7" s="330"/>
      <c r="RCJ7" s="330"/>
      <c r="RCK7" s="330"/>
      <c r="RCL7" s="330"/>
      <c r="RCM7" s="330"/>
      <c r="RCN7" s="330"/>
      <c r="RCO7" s="330"/>
      <c r="RCP7" s="330"/>
      <c r="RCQ7" s="330"/>
      <c r="RCR7" s="330"/>
      <c r="RCS7" s="330"/>
      <c r="RCT7" s="330"/>
      <c r="RCU7" s="330"/>
      <c r="RCV7" s="330"/>
      <c r="RCW7" s="330"/>
      <c r="RCX7" s="330"/>
      <c r="RCY7" s="330"/>
      <c r="RCZ7" s="330"/>
      <c r="RDA7" s="330"/>
      <c r="RDB7" s="330"/>
      <c r="RDC7" s="330"/>
      <c r="RDD7" s="330"/>
      <c r="RDE7" s="330"/>
      <c r="RDF7" s="330"/>
      <c r="RDG7" s="330"/>
      <c r="RDH7" s="330"/>
      <c r="RDI7" s="330"/>
      <c r="RDJ7" s="330"/>
      <c r="RDK7" s="330"/>
      <c r="RDL7" s="330"/>
      <c r="RDM7" s="330"/>
      <c r="RDN7" s="330"/>
      <c r="RDO7" s="330"/>
      <c r="RDP7" s="330"/>
      <c r="RDQ7" s="330"/>
      <c r="RDR7" s="330"/>
      <c r="RDS7" s="330"/>
      <c r="RDT7" s="330"/>
      <c r="RDU7" s="330"/>
      <c r="RDV7" s="330"/>
      <c r="RDW7" s="330"/>
      <c r="RDX7" s="330"/>
      <c r="RDY7" s="330"/>
      <c r="RDZ7" s="330"/>
      <c r="REA7" s="330"/>
      <c r="REB7" s="330"/>
      <c r="REC7" s="330"/>
      <c r="RED7" s="330"/>
      <c r="REE7" s="330"/>
      <c r="REF7" s="330"/>
      <c r="REG7" s="330"/>
      <c r="REH7" s="330"/>
      <c r="REI7" s="330"/>
      <c r="REJ7" s="330"/>
      <c r="REK7" s="330"/>
      <c r="REL7" s="330"/>
      <c r="REM7" s="330"/>
      <c r="REN7" s="330"/>
      <c r="REO7" s="330"/>
      <c r="REP7" s="330"/>
      <c r="REQ7" s="330"/>
      <c r="RER7" s="330"/>
      <c r="RES7" s="330"/>
      <c r="RET7" s="330"/>
      <c r="REU7" s="330"/>
      <c r="REV7" s="330"/>
      <c r="REW7" s="330"/>
      <c r="REX7" s="330"/>
      <c r="REY7" s="330"/>
      <c r="REZ7" s="330"/>
      <c r="RFA7" s="330"/>
      <c r="RFB7" s="330"/>
      <c r="RFC7" s="330"/>
      <c r="RFD7" s="330"/>
      <c r="RFE7" s="330"/>
      <c r="RFF7" s="330"/>
      <c r="RFG7" s="330"/>
      <c r="RFH7" s="330"/>
      <c r="RFI7" s="330"/>
      <c r="RFJ7" s="330"/>
      <c r="RFK7" s="330"/>
      <c r="RFL7" s="330"/>
      <c r="RFM7" s="330"/>
      <c r="RFN7" s="330"/>
      <c r="RFO7" s="330"/>
      <c r="RFP7" s="330"/>
      <c r="RFQ7" s="330"/>
      <c r="RFR7" s="330"/>
      <c r="RFS7" s="330"/>
      <c r="RFT7" s="330"/>
      <c r="RFU7" s="330"/>
      <c r="RFV7" s="330"/>
      <c r="RFW7" s="330"/>
      <c r="RFX7" s="330"/>
      <c r="RFY7" s="330"/>
      <c r="RFZ7" s="330"/>
      <c r="RGA7" s="330"/>
      <c r="RGB7" s="330"/>
      <c r="RGC7" s="330"/>
      <c r="RGD7" s="330"/>
      <c r="RGE7" s="330"/>
      <c r="RGF7" s="330"/>
      <c r="RGG7" s="330"/>
      <c r="RGH7" s="330"/>
      <c r="RGI7" s="330"/>
      <c r="RGJ7" s="330"/>
      <c r="RGK7" s="330"/>
      <c r="RGL7" s="330"/>
      <c r="RGM7" s="330"/>
      <c r="RGN7" s="330"/>
      <c r="RGO7" s="330"/>
      <c r="RGP7" s="330"/>
      <c r="RGQ7" s="330"/>
      <c r="RGR7" s="330"/>
      <c r="RGS7" s="330"/>
      <c r="RGT7" s="330"/>
      <c r="RGU7" s="330"/>
      <c r="RGV7" s="330"/>
      <c r="RGW7" s="330"/>
      <c r="RGX7" s="330"/>
      <c r="RGY7" s="330"/>
      <c r="RGZ7" s="330"/>
      <c r="RHA7" s="330"/>
      <c r="RHB7" s="330"/>
      <c r="RHC7" s="330"/>
      <c r="RHD7" s="330"/>
      <c r="RHE7" s="330"/>
      <c r="RHF7" s="330"/>
      <c r="RHG7" s="330"/>
      <c r="RHH7" s="330"/>
      <c r="RHI7" s="330"/>
      <c r="RHJ7" s="330"/>
      <c r="RHK7" s="330"/>
      <c r="RHL7" s="330"/>
      <c r="RHM7" s="330"/>
      <c r="RHN7" s="330"/>
      <c r="RHO7" s="330"/>
      <c r="RHP7" s="330"/>
      <c r="RHQ7" s="330"/>
      <c r="RHR7" s="330"/>
      <c r="RHS7" s="330"/>
      <c r="RHT7" s="330"/>
      <c r="RHU7" s="330"/>
      <c r="RHV7" s="330"/>
      <c r="RHW7" s="330"/>
      <c r="RHX7" s="330"/>
      <c r="RHY7" s="330"/>
      <c r="RHZ7" s="330"/>
      <c r="RIA7" s="330"/>
      <c r="RIB7" s="330"/>
      <c r="RIC7" s="330"/>
      <c r="RID7" s="330"/>
      <c r="RIE7" s="330"/>
      <c r="RIF7" s="330"/>
      <c r="RIG7" s="330"/>
      <c r="RIH7" s="330"/>
      <c r="RII7" s="330"/>
      <c r="RIJ7" s="330"/>
      <c r="RIK7" s="330"/>
      <c r="RIL7" s="330"/>
      <c r="RIM7" s="330"/>
      <c r="RIN7" s="330"/>
      <c r="RIO7" s="330"/>
      <c r="RIP7" s="330"/>
      <c r="RIQ7" s="330"/>
      <c r="RIR7" s="330"/>
      <c r="RIS7" s="330"/>
      <c r="RIT7" s="330"/>
      <c r="RIU7" s="330"/>
      <c r="RIV7" s="330"/>
      <c r="RIW7" s="330"/>
      <c r="RIX7" s="330"/>
      <c r="RIY7" s="330"/>
      <c r="RIZ7" s="330"/>
      <c r="RJA7" s="330"/>
      <c r="RJB7" s="330"/>
      <c r="RJC7" s="330"/>
      <c r="RJD7" s="330"/>
      <c r="RJE7" s="330"/>
      <c r="RJF7" s="330"/>
      <c r="RJG7" s="330"/>
      <c r="RJH7" s="330"/>
      <c r="RJI7" s="330"/>
      <c r="RJJ7" s="330"/>
      <c r="RJK7" s="330"/>
      <c r="RJL7" s="330"/>
      <c r="RJM7" s="330"/>
      <c r="RJN7" s="330"/>
      <c r="RJO7" s="330"/>
      <c r="RJP7" s="330"/>
      <c r="RJQ7" s="330"/>
      <c r="RJR7" s="330"/>
      <c r="RJS7" s="330"/>
      <c r="RJT7" s="330"/>
      <c r="RJU7" s="330"/>
      <c r="RJV7" s="330"/>
      <c r="RJW7" s="330"/>
      <c r="RJX7" s="330"/>
      <c r="RJY7" s="330"/>
      <c r="RJZ7" s="330"/>
      <c r="RKA7" s="330"/>
      <c r="RKB7" s="330"/>
      <c r="RKC7" s="330"/>
      <c r="RKD7" s="330"/>
      <c r="RKE7" s="330"/>
      <c r="RKF7" s="330"/>
      <c r="RKG7" s="330"/>
      <c r="RKH7" s="330"/>
      <c r="RKI7" s="330"/>
      <c r="RKJ7" s="330"/>
      <c r="RKK7" s="330"/>
      <c r="RKL7" s="330"/>
      <c r="RKM7" s="330"/>
      <c r="RKN7" s="330"/>
      <c r="RKO7" s="330"/>
      <c r="RKP7" s="330"/>
      <c r="RKQ7" s="330"/>
      <c r="RKR7" s="330"/>
      <c r="RKS7" s="330"/>
      <c r="RKT7" s="330"/>
      <c r="RKU7" s="330"/>
      <c r="RKV7" s="330"/>
      <c r="RKW7" s="330"/>
      <c r="RKX7" s="330"/>
      <c r="RKY7" s="330"/>
      <c r="RKZ7" s="330"/>
      <c r="RLA7" s="330"/>
      <c r="RLB7" s="330"/>
      <c r="RLC7" s="330"/>
      <c r="RLD7" s="330"/>
      <c r="RLE7" s="330"/>
      <c r="RLF7" s="330"/>
      <c r="RLG7" s="330"/>
      <c r="RLH7" s="330"/>
      <c r="RLI7" s="330"/>
      <c r="RLJ7" s="330"/>
      <c r="RLK7" s="330"/>
      <c r="RLL7" s="330"/>
      <c r="RLM7" s="330"/>
      <c r="RLN7" s="330"/>
      <c r="RLO7" s="330"/>
      <c r="RLP7" s="330"/>
      <c r="RLQ7" s="330"/>
      <c r="RLR7" s="330"/>
      <c r="RLS7" s="330"/>
      <c r="RLT7" s="330"/>
      <c r="RLU7" s="330"/>
      <c r="RLV7" s="330"/>
      <c r="RLW7" s="330"/>
      <c r="RLX7" s="330"/>
      <c r="RLY7" s="330"/>
      <c r="RLZ7" s="330"/>
      <c r="RMA7" s="330"/>
      <c r="RMB7" s="330"/>
      <c r="RMC7" s="330"/>
      <c r="RMD7" s="330"/>
      <c r="RME7" s="330"/>
      <c r="RMF7" s="330"/>
      <c r="RMG7" s="330"/>
      <c r="RMH7" s="330"/>
      <c r="RMI7" s="330"/>
      <c r="RMJ7" s="330"/>
      <c r="RMK7" s="330"/>
      <c r="RML7" s="330"/>
      <c r="RMM7" s="330"/>
      <c r="RMN7" s="330"/>
      <c r="RMO7" s="330"/>
      <c r="RMP7" s="330"/>
      <c r="RMQ7" s="330"/>
      <c r="RMR7" s="330"/>
      <c r="RMS7" s="330"/>
      <c r="RMT7" s="330"/>
      <c r="RMU7" s="330"/>
      <c r="RMV7" s="330"/>
      <c r="RMW7" s="330"/>
      <c r="RMX7" s="330"/>
      <c r="RMY7" s="330"/>
      <c r="RMZ7" s="330"/>
      <c r="RNA7" s="330"/>
      <c r="RNB7" s="330"/>
      <c r="RNC7" s="330"/>
      <c r="RND7" s="330"/>
      <c r="RNE7" s="330"/>
      <c r="RNF7" s="330"/>
      <c r="RNG7" s="330"/>
      <c r="RNH7" s="330"/>
      <c r="RNI7" s="330"/>
      <c r="RNJ7" s="330"/>
      <c r="RNK7" s="330"/>
      <c r="RNL7" s="330"/>
      <c r="RNM7" s="330"/>
      <c r="RNN7" s="330"/>
      <c r="RNO7" s="330"/>
      <c r="RNP7" s="330"/>
      <c r="RNQ7" s="330"/>
      <c r="RNR7" s="330"/>
      <c r="RNS7" s="330"/>
      <c r="RNT7" s="330"/>
      <c r="RNU7" s="330"/>
      <c r="RNV7" s="330"/>
      <c r="RNW7" s="330"/>
      <c r="RNX7" s="330"/>
      <c r="RNY7" s="330"/>
      <c r="RNZ7" s="330"/>
      <c r="ROA7" s="330"/>
      <c r="ROB7" s="330"/>
      <c r="ROC7" s="330"/>
      <c r="ROD7" s="330"/>
      <c r="ROE7" s="330"/>
      <c r="ROF7" s="330"/>
      <c r="ROG7" s="330"/>
      <c r="ROH7" s="330"/>
      <c r="ROI7" s="330"/>
      <c r="ROJ7" s="330"/>
      <c r="ROK7" s="330"/>
      <c r="ROL7" s="330"/>
      <c r="ROM7" s="330"/>
      <c r="RON7" s="330"/>
      <c r="ROO7" s="330"/>
      <c r="ROP7" s="330"/>
      <c r="ROQ7" s="330"/>
      <c r="ROR7" s="330"/>
      <c r="ROS7" s="330"/>
      <c r="ROT7" s="330"/>
      <c r="ROU7" s="330"/>
      <c r="ROV7" s="330"/>
      <c r="ROW7" s="330"/>
      <c r="ROX7" s="330"/>
      <c r="ROY7" s="330"/>
      <c r="ROZ7" s="330"/>
      <c r="RPA7" s="330"/>
      <c r="RPB7" s="330"/>
      <c r="RPC7" s="330"/>
      <c r="RPD7" s="330"/>
      <c r="RPE7" s="330"/>
      <c r="RPF7" s="330"/>
      <c r="RPG7" s="330"/>
      <c r="RPH7" s="330"/>
      <c r="RPI7" s="330"/>
      <c r="RPJ7" s="330"/>
      <c r="RPK7" s="330"/>
      <c r="RPL7" s="330"/>
      <c r="RPM7" s="330"/>
      <c r="RPN7" s="330"/>
      <c r="RPO7" s="330"/>
      <c r="RPP7" s="330"/>
      <c r="RPQ7" s="330"/>
      <c r="RPR7" s="330"/>
      <c r="RPS7" s="330"/>
      <c r="RPT7" s="330"/>
      <c r="RPU7" s="330"/>
      <c r="RPV7" s="330"/>
      <c r="RPW7" s="330"/>
      <c r="RPX7" s="330"/>
      <c r="RPY7" s="330"/>
      <c r="RPZ7" s="330"/>
      <c r="RQA7" s="330"/>
      <c r="RQB7" s="330"/>
      <c r="RQC7" s="330"/>
      <c r="RQD7" s="330"/>
      <c r="RQE7" s="330"/>
      <c r="RQF7" s="330"/>
      <c r="RQG7" s="330"/>
      <c r="RQH7" s="330"/>
      <c r="RQI7" s="330"/>
      <c r="RQJ7" s="330"/>
      <c r="RQK7" s="330"/>
      <c r="RQL7" s="330"/>
      <c r="RQM7" s="330"/>
      <c r="RQN7" s="330"/>
      <c r="RQO7" s="330"/>
      <c r="RQP7" s="330"/>
      <c r="RQQ7" s="330"/>
      <c r="RQR7" s="330"/>
      <c r="RQS7" s="330"/>
      <c r="RQT7" s="330"/>
      <c r="RQU7" s="330"/>
      <c r="RQV7" s="330"/>
      <c r="RQW7" s="330"/>
      <c r="RQX7" s="330"/>
      <c r="RQY7" s="330"/>
      <c r="RQZ7" s="330"/>
      <c r="RRA7" s="330"/>
      <c r="RRB7" s="330"/>
      <c r="RRC7" s="330"/>
      <c r="RRD7" s="330"/>
      <c r="RRE7" s="330"/>
      <c r="RRF7" s="330"/>
      <c r="RRG7" s="330"/>
      <c r="RRH7" s="330"/>
      <c r="RRI7" s="330"/>
      <c r="RRJ7" s="330"/>
      <c r="RRK7" s="330"/>
      <c r="RRL7" s="330"/>
      <c r="RRM7" s="330"/>
      <c r="RRN7" s="330"/>
      <c r="RRO7" s="330"/>
      <c r="RRP7" s="330"/>
      <c r="RRQ7" s="330"/>
      <c r="RRR7" s="330"/>
      <c r="RRS7" s="330"/>
      <c r="RRT7" s="330"/>
      <c r="RRU7" s="330"/>
      <c r="RRV7" s="330"/>
      <c r="RRW7" s="330"/>
      <c r="RRX7" s="330"/>
      <c r="RRY7" s="330"/>
      <c r="RRZ7" s="330"/>
      <c r="RSA7" s="330"/>
      <c r="RSB7" s="330"/>
      <c r="RSC7" s="330"/>
      <c r="RSD7" s="330"/>
      <c r="RSE7" s="330"/>
      <c r="RSF7" s="330"/>
      <c r="RSG7" s="330"/>
      <c r="RSH7" s="330"/>
      <c r="RSI7" s="330"/>
      <c r="RSJ7" s="330"/>
      <c r="RSK7" s="330"/>
      <c r="RSL7" s="330"/>
      <c r="RSM7" s="330"/>
      <c r="RSN7" s="330"/>
      <c r="RSO7" s="330"/>
      <c r="RSP7" s="330"/>
      <c r="RSQ7" s="330"/>
      <c r="RSR7" s="330"/>
      <c r="RSS7" s="330"/>
      <c r="RST7" s="330"/>
      <c r="RSU7" s="330"/>
      <c r="RSV7" s="330"/>
      <c r="RSW7" s="330"/>
      <c r="RSX7" s="330"/>
      <c r="RSY7" s="330"/>
      <c r="RSZ7" s="330"/>
      <c r="RTA7" s="330"/>
      <c r="RTB7" s="330"/>
      <c r="RTC7" s="330"/>
      <c r="RTD7" s="330"/>
      <c r="RTE7" s="330"/>
      <c r="RTF7" s="330"/>
      <c r="RTG7" s="330"/>
      <c r="RTH7" s="330"/>
      <c r="RTI7" s="330"/>
      <c r="RTJ7" s="330"/>
      <c r="RTK7" s="330"/>
      <c r="RTL7" s="330"/>
      <c r="RTM7" s="330"/>
      <c r="RTN7" s="330"/>
      <c r="RTO7" s="330"/>
      <c r="RTP7" s="330"/>
      <c r="RTQ7" s="330"/>
      <c r="RTR7" s="330"/>
      <c r="RTS7" s="330"/>
      <c r="RTT7" s="330"/>
      <c r="RTU7" s="330"/>
      <c r="RTV7" s="330"/>
      <c r="RTW7" s="330"/>
      <c r="RTX7" s="330"/>
      <c r="RTY7" s="330"/>
      <c r="RTZ7" s="330"/>
      <c r="RUA7" s="330"/>
      <c r="RUB7" s="330"/>
      <c r="RUC7" s="330"/>
      <c r="RUD7" s="330"/>
      <c r="RUE7" s="330"/>
      <c r="RUF7" s="330"/>
      <c r="RUG7" s="330"/>
      <c r="RUH7" s="330"/>
      <c r="RUI7" s="330"/>
      <c r="RUJ7" s="330"/>
      <c r="RUK7" s="330"/>
      <c r="RUL7" s="330"/>
      <c r="RUM7" s="330"/>
      <c r="RUN7" s="330"/>
      <c r="RUO7" s="330"/>
      <c r="RUP7" s="330"/>
      <c r="RUQ7" s="330"/>
      <c r="RUR7" s="330"/>
      <c r="RUS7" s="330"/>
      <c r="RUT7" s="330"/>
      <c r="RUU7" s="330"/>
      <c r="RUV7" s="330"/>
      <c r="RUW7" s="330"/>
      <c r="RUX7" s="330"/>
      <c r="RUY7" s="330"/>
      <c r="RUZ7" s="330"/>
      <c r="RVA7" s="330"/>
      <c r="RVB7" s="330"/>
      <c r="RVC7" s="330"/>
      <c r="RVD7" s="330"/>
      <c r="RVE7" s="330"/>
      <c r="RVF7" s="330"/>
      <c r="RVG7" s="330"/>
      <c r="RVH7" s="330"/>
      <c r="RVI7" s="330"/>
      <c r="RVJ7" s="330"/>
      <c r="RVK7" s="330"/>
      <c r="RVL7" s="330"/>
      <c r="RVM7" s="330"/>
      <c r="RVN7" s="330"/>
      <c r="RVO7" s="330"/>
      <c r="RVP7" s="330"/>
      <c r="RVQ7" s="330"/>
      <c r="RVR7" s="330"/>
      <c r="RVS7" s="330"/>
      <c r="RVT7" s="330"/>
      <c r="RVU7" s="330"/>
      <c r="RVV7" s="330"/>
      <c r="RVW7" s="330"/>
      <c r="RVX7" s="330"/>
      <c r="RVY7" s="330"/>
      <c r="RVZ7" s="330"/>
      <c r="RWA7" s="330"/>
      <c r="RWB7" s="330"/>
      <c r="RWC7" s="330"/>
      <c r="RWD7" s="330"/>
      <c r="RWE7" s="330"/>
      <c r="RWF7" s="330"/>
      <c r="RWG7" s="330"/>
      <c r="RWH7" s="330"/>
      <c r="RWI7" s="330"/>
      <c r="RWJ7" s="330"/>
      <c r="RWK7" s="330"/>
      <c r="RWL7" s="330"/>
      <c r="RWM7" s="330"/>
      <c r="RWN7" s="330"/>
      <c r="RWO7" s="330"/>
      <c r="RWP7" s="330"/>
      <c r="RWQ7" s="330"/>
      <c r="RWR7" s="330"/>
      <c r="RWS7" s="330"/>
      <c r="RWT7" s="330"/>
      <c r="RWU7" s="330"/>
      <c r="RWV7" s="330"/>
      <c r="RWW7" s="330"/>
      <c r="RWX7" s="330"/>
      <c r="RWY7" s="330"/>
      <c r="RWZ7" s="330"/>
      <c r="RXA7" s="330"/>
      <c r="RXB7" s="330"/>
      <c r="RXC7" s="330"/>
      <c r="RXD7" s="330"/>
      <c r="RXE7" s="330"/>
      <c r="RXF7" s="330"/>
      <c r="RXG7" s="330"/>
      <c r="RXH7" s="330"/>
      <c r="RXI7" s="330"/>
      <c r="RXJ7" s="330"/>
      <c r="RXK7" s="330"/>
      <c r="RXL7" s="330"/>
      <c r="RXM7" s="330"/>
      <c r="RXN7" s="330"/>
      <c r="RXO7" s="330"/>
      <c r="RXP7" s="330"/>
      <c r="RXQ7" s="330"/>
      <c r="RXR7" s="330"/>
      <c r="RXS7" s="330"/>
      <c r="RXT7" s="330"/>
      <c r="RXU7" s="330"/>
      <c r="RXV7" s="330"/>
      <c r="RXW7" s="330"/>
      <c r="RXX7" s="330"/>
      <c r="RXY7" s="330"/>
      <c r="RXZ7" s="330"/>
      <c r="RYA7" s="330"/>
      <c r="RYB7" s="330"/>
      <c r="RYC7" s="330"/>
      <c r="RYD7" s="330"/>
      <c r="RYE7" s="330"/>
      <c r="RYF7" s="330"/>
      <c r="RYG7" s="330"/>
      <c r="RYH7" s="330"/>
      <c r="RYI7" s="330"/>
      <c r="RYJ7" s="330"/>
      <c r="RYK7" s="330"/>
      <c r="RYL7" s="330"/>
      <c r="RYM7" s="330"/>
      <c r="RYN7" s="330"/>
      <c r="RYO7" s="330"/>
      <c r="RYP7" s="330"/>
      <c r="RYQ7" s="330"/>
      <c r="RYR7" s="330"/>
      <c r="RYS7" s="330"/>
      <c r="RYT7" s="330"/>
      <c r="RYU7" s="330"/>
      <c r="RYV7" s="330"/>
      <c r="RYW7" s="330"/>
      <c r="RYX7" s="330"/>
      <c r="RYY7" s="330"/>
      <c r="RYZ7" s="330"/>
      <c r="RZA7" s="330"/>
      <c r="RZB7" s="330"/>
      <c r="RZC7" s="330"/>
      <c r="RZD7" s="330"/>
      <c r="RZE7" s="330"/>
      <c r="RZF7" s="330"/>
      <c r="RZG7" s="330"/>
      <c r="RZH7" s="330"/>
      <c r="RZI7" s="330"/>
      <c r="RZJ7" s="330"/>
      <c r="RZK7" s="330"/>
      <c r="RZL7" s="330"/>
      <c r="RZM7" s="330"/>
      <c r="RZN7" s="330"/>
      <c r="RZO7" s="330"/>
      <c r="RZP7" s="330"/>
      <c r="RZQ7" s="330"/>
      <c r="RZR7" s="330"/>
      <c r="RZS7" s="330"/>
      <c r="RZT7" s="330"/>
      <c r="RZU7" s="330"/>
      <c r="RZV7" s="330"/>
      <c r="RZW7" s="330"/>
      <c r="RZX7" s="330"/>
      <c r="RZY7" s="330"/>
      <c r="RZZ7" s="330"/>
      <c r="SAA7" s="330"/>
      <c r="SAB7" s="330"/>
      <c r="SAC7" s="330"/>
      <c r="SAD7" s="330"/>
      <c r="SAE7" s="330"/>
      <c r="SAF7" s="330"/>
      <c r="SAG7" s="330"/>
      <c r="SAH7" s="330"/>
      <c r="SAI7" s="330"/>
      <c r="SAJ7" s="330"/>
      <c r="SAK7" s="330"/>
      <c r="SAL7" s="330"/>
      <c r="SAM7" s="330"/>
      <c r="SAN7" s="330"/>
      <c r="SAO7" s="330"/>
      <c r="SAP7" s="330"/>
      <c r="SAQ7" s="330"/>
      <c r="SAR7" s="330"/>
      <c r="SAS7" s="330"/>
      <c r="SAT7" s="330"/>
      <c r="SAU7" s="330"/>
      <c r="SAV7" s="330"/>
      <c r="SAW7" s="330"/>
      <c r="SAX7" s="330"/>
      <c r="SAY7" s="330"/>
      <c r="SAZ7" s="330"/>
      <c r="SBA7" s="330"/>
      <c r="SBB7" s="330"/>
      <c r="SBC7" s="330"/>
      <c r="SBD7" s="330"/>
      <c r="SBE7" s="330"/>
      <c r="SBF7" s="330"/>
      <c r="SBG7" s="330"/>
      <c r="SBH7" s="330"/>
      <c r="SBI7" s="330"/>
      <c r="SBJ7" s="330"/>
      <c r="SBK7" s="330"/>
      <c r="SBL7" s="330"/>
      <c r="SBM7" s="330"/>
      <c r="SBN7" s="330"/>
      <c r="SBO7" s="330"/>
      <c r="SBP7" s="330"/>
      <c r="SBQ7" s="330"/>
      <c r="SBR7" s="330"/>
      <c r="SBS7" s="330"/>
      <c r="SBT7" s="330"/>
      <c r="SBU7" s="330"/>
      <c r="SBV7" s="330"/>
      <c r="SBW7" s="330"/>
      <c r="SBX7" s="330"/>
      <c r="SBY7" s="330"/>
      <c r="SBZ7" s="330"/>
      <c r="SCA7" s="330"/>
      <c r="SCB7" s="330"/>
      <c r="SCC7" s="330"/>
      <c r="SCD7" s="330"/>
      <c r="SCE7" s="330"/>
      <c r="SCF7" s="330"/>
      <c r="SCG7" s="330"/>
      <c r="SCH7" s="330"/>
      <c r="SCI7" s="330"/>
      <c r="SCJ7" s="330"/>
      <c r="SCK7" s="330"/>
      <c r="SCL7" s="330"/>
      <c r="SCM7" s="330"/>
      <c r="SCN7" s="330"/>
      <c r="SCO7" s="330"/>
      <c r="SCP7" s="330"/>
      <c r="SCQ7" s="330"/>
      <c r="SCR7" s="330"/>
      <c r="SCS7" s="330"/>
      <c r="SCT7" s="330"/>
      <c r="SCU7" s="330"/>
      <c r="SCV7" s="330"/>
      <c r="SCW7" s="330"/>
      <c r="SCX7" s="330"/>
      <c r="SCY7" s="330"/>
      <c r="SCZ7" s="330"/>
      <c r="SDA7" s="330"/>
      <c r="SDB7" s="330"/>
      <c r="SDC7" s="330"/>
      <c r="SDD7" s="330"/>
      <c r="SDE7" s="330"/>
      <c r="SDF7" s="330"/>
      <c r="SDG7" s="330"/>
      <c r="SDH7" s="330"/>
      <c r="SDI7" s="330"/>
      <c r="SDJ7" s="330"/>
      <c r="SDK7" s="330"/>
      <c r="SDL7" s="330"/>
      <c r="SDM7" s="330"/>
      <c r="SDN7" s="330"/>
      <c r="SDO7" s="330"/>
      <c r="SDP7" s="330"/>
      <c r="SDQ7" s="330"/>
      <c r="SDR7" s="330"/>
      <c r="SDS7" s="330"/>
      <c r="SDT7" s="330"/>
      <c r="SDU7" s="330"/>
      <c r="SDV7" s="330"/>
      <c r="SDW7" s="330"/>
      <c r="SDX7" s="330"/>
      <c r="SDY7" s="330"/>
      <c r="SDZ7" s="330"/>
      <c r="SEA7" s="330"/>
      <c r="SEB7" s="330"/>
      <c r="SEC7" s="330"/>
      <c r="SED7" s="330"/>
      <c r="SEE7" s="330"/>
      <c r="SEF7" s="330"/>
      <c r="SEG7" s="330"/>
      <c r="SEH7" s="330"/>
      <c r="SEI7" s="330"/>
      <c r="SEJ7" s="330"/>
      <c r="SEK7" s="330"/>
      <c r="SEL7" s="330"/>
      <c r="SEM7" s="330"/>
      <c r="SEN7" s="330"/>
      <c r="SEO7" s="330"/>
      <c r="SEP7" s="330"/>
      <c r="SEQ7" s="330"/>
      <c r="SER7" s="330"/>
      <c r="SES7" s="330"/>
      <c r="SET7" s="330"/>
      <c r="SEU7" s="330"/>
      <c r="SEV7" s="330"/>
      <c r="SEW7" s="330"/>
      <c r="SEX7" s="330"/>
      <c r="SEY7" s="330"/>
      <c r="SEZ7" s="330"/>
      <c r="SFA7" s="330"/>
      <c r="SFB7" s="330"/>
      <c r="SFC7" s="330"/>
      <c r="SFD7" s="330"/>
      <c r="SFE7" s="330"/>
      <c r="SFF7" s="330"/>
      <c r="SFG7" s="330"/>
      <c r="SFH7" s="330"/>
      <c r="SFI7" s="330"/>
      <c r="SFJ7" s="330"/>
      <c r="SFK7" s="330"/>
      <c r="SFL7" s="330"/>
      <c r="SFM7" s="330"/>
      <c r="SFN7" s="330"/>
      <c r="SFO7" s="330"/>
      <c r="SFP7" s="330"/>
      <c r="SFQ7" s="330"/>
      <c r="SFR7" s="330"/>
      <c r="SFS7" s="330"/>
      <c r="SFT7" s="330"/>
      <c r="SFU7" s="330"/>
      <c r="SFV7" s="330"/>
      <c r="SFW7" s="330"/>
      <c r="SFX7" s="330"/>
      <c r="SFY7" s="330"/>
      <c r="SFZ7" s="330"/>
      <c r="SGA7" s="330"/>
      <c r="SGB7" s="330"/>
      <c r="SGC7" s="330"/>
      <c r="SGD7" s="330"/>
      <c r="SGE7" s="330"/>
      <c r="SGF7" s="330"/>
      <c r="SGG7" s="330"/>
      <c r="SGH7" s="330"/>
      <c r="SGI7" s="330"/>
      <c r="SGJ7" s="330"/>
      <c r="SGK7" s="330"/>
      <c r="SGL7" s="330"/>
      <c r="SGM7" s="330"/>
      <c r="SGN7" s="330"/>
      <c r="SGO7" s="330"/>
      <c r="SGP7" s="330"/>
      <c r="SGQ7" s="330"/>
      <c r="SGR7" s="330"/>
      <c r="SGS7" s="330"/>
      <c r="SGT7" s="330"/>
      <c r="SGU7" s="330"/>
      <c r="SGV7" s="330"/>
      <c r="SGW7" s="330"/>
      <c r="SGX7" s="330"/>
      <c r="SGY7" s="330"/>
      <c r="SGZ7" s="330"/>
      <c r="SHA7" s="330"/>
      <c r="SHB7" s="330"/>
      <c r="SHC7" s="330"/>
      <c r="SHD7" s="330"/>
      <c r="SHE7" s="330"/>
      <c r="SHF7" s="330"/>
      <c r="SHG7" s="330"/>
      <c r="SHH7" s="330"/>
      <c r="SHI7" s="330"/>
      <c r="SHJ7" s="330"/>
      <c r="SHK7" s="330"/>
      <c r="SHL7" s="330"/>
      <c r="SHM7" s="330"/>
      <c r="SHN7" s="330"/>
      <c r="SHO7" s="330"/>
      <c r="SHP7" s="330"/>
      <c r="SHQ7" s="330"/>
      <c r="SHR7" s="330"/>
      <c r="SHS7" s="330"/>
      <c r="SHT7" s="330"/>
      <c r="SHU7" s="330"/>
      <c r="SHV7" s="330"/>
      <c r="SHW7" s="330"/>
      <c r="SHX7" s="330"/>
      <c r="SHY7" s="330"/>
      <c r="SHZ7" s="330"/>
      <c r="SIA7" s="330"/>
      <c r="SIB7" s="330"/>
      <c r="SIC7" s="330"/>
      <c r="SID7" s="330"/>
      <c r="SIE7" s="330"/>
      <c r="SIF7" s="330"/>
      <c r="SIG7" s="330"/>
      <c r="SIH7" s="330"/>
      <c r="SII7" s="330"/>
      <c r="SIJ7" s="330"/>
      <c r="SIK7" s="330"/>
      <c r="SIL7" s="330"/>
      <c r="SIM7" s="330"/>
      <c r="SIN7" s="330"/>
      <c r="SIO7" s="330"/>
      <c r="SIP7" s="330"/>
      <c r="SIQ7" s="330"/>
      <c r="SIR7" s="330"/>
      <c r="SIS7" s="330"/>
      <c r="SIT7" s="330"/>
      <c r="SIU7" s="330"/>
      <c r="SIV7" s="330"/>
      <c r="SIW7" s="330"/>
      <c r="SIX7" s="330"/>
      <c r="SIY7" s="330"/>
      <c r="SIZ7" s="330"/>
      <c r="SJA7" s="330"/>
      <c r="SJB7" s="330"/>
      <c r="SJC7" s="330"/>
      <c r="SJD7" s="330"/>
      <c r="SJE7" s="330"/>
      <c r="SJF7" s="330"/>
      <c r="SJG7" s="330"/>
      <c r="SJH7" s="330"/>
      <c r="SJI7" s="330"/>
      <c r="SJJ7" s="330"/>
      <c r="SJK7" s="330"/>
      <c r="SJL7" s="330"/>
      <c r="SJM7" s="330"/>
      <c r="SJN7" s="330"/>
      <c r="SJO7" s="330"/>
      <c r="SJP7" s="330"/>
      <c r="SJQ7" s="330"/>
      <c r="SJR7" s="330"/>
      <c r="SJS7" s="330"/>
      <c r="SJT7" s="330"/>
      <c r="SJU7" s="330"/>
      <c r="SJV7" s="330"/>
      <c r="SJW7" s="330"/>
      <c r="SJX7" s="330"/>
      <c r="SJY7" s="330"/>
      <c r="SJZ7" s="330"/>
      <c r="SKA7" s="330"/>
      <c r="SKB7" s="330"/>
      <c r="SKC7" s="330"/>
      <c r="SKD7" s="330"/>
      <c r="SKE7" s="330"/>
      <c r="SKF7" s="330"/>
      <c r="SKG7" s="330"/>
      <c r="SKH7" s="330"/>
      <c r="SKI7" s="330"/>
      <c r="SKJ7" s="330"/>
      <c r="SKK7" s="330"/>
      <c r="SKL7" s="330"/>
      <c r="SKM7" s="330"/>
      <c r="SKN7" s="330"/>
      <c r="SKO7" s="330"/>
      <c r="SKP7" s="330"/>
      <c r="SKQ7" s="330"/>
      <c r="SKR7" s="330"/>
      <c r="SKS7" s="330"/>
      <c r="SKT7" s="330"/>
      <c r="SKU7" s="330"/>
      <c r="SKV7" s="330"/>
      <c r="SKW7" s="330"/>
      <c r="SKX7" s="330"/>
      <c r="SKY7" s="330"/>
      <c r="SKZ7" s="330"/>
      <c r="SLA7" s="330"/>
      <c r="SLB7" s="330"/>
      <c r="SLC7" s="330"/>
      <c r="SLD7" s="330"/>
      <c r="SLE7" s="330"/>
      <c r="SLF7" s="330"/>
      <c r="SLG7" s="330"/>
      <c r="SLH7" s="330"/>
      <c r="SLI7" s="330"/>
      <c r="SLJ7" s="330"/>
      <c r="SLK7" s="330"/>
      <c r="SLL7" s="330"/>
      <c r="SLM7" s="330"/>
      <c r="SLN7" s="330"/>
      <c r="SLO7" s="330"/>
      <c r="SLP7" s="330"/>
      <c r="SLQ7" s="330"/>
      <c r="SLR7" s="330"/>
      <c r="SLS7" s="330"/>
      <c r="SLT7" s="330"/>
      <c r="SLU7" s="330"/>
      <c r="SLV7" s="330"/>
      <c r="SLW7" s="330"/>
      <c r="SLX7" s="330"/>
      <c r="SLY7" s="330"/>
      <c r="SLZ7" s="330"/>
      <c r="SMA7" s="330"/>
      <c r="SMB7" s="330"/>
      <c r="SMC7" s="330"/>
      <c r="SMD7" s="330"/>
      <c r="SME7" s="330"/>
      <c r="SMF7" s="330"/>
      <c r="SMG7" s="330"/>
      <c r="SMH7" s="330"/>
      <c r="SMI7" s="330"/>
      <c r="SMJ7" s="330"/>
      <c r="SMK7" s="330"/>
      <c r="SML7" s="330"/>
      <c r="SMM7" s="330"/>
      <c r="SMN7" s="330"/>
      <c r="SMO7" s="330"/>
      <c r="SMP7" s="330"/>
      <c r="SMQ7" s="330"/>
      <c r="SMR7" s="330"/>
      <c r="SMS7" s="330"/>
      <c r="SMT7" s="330"/>
      <c r="SMU7" s="330"/>
      <c r="SMV7" s="330"/>
      <c r="SMW7" s="330"/>
      <c r="SMX7" s="330"/>
      <c r="SMY7" s="330"/>
      <c r="SMZ7" s="330"/>
      <c r="SNA7" s="330"/>
      <c r="SNB7" s="330"/>
      <c r="SNC7" s="330"/>
      <c r="SND7" s="330"/>
      <c r="SNE7" s="330"/>
      <c r="SNF7" s="330"/>
      <c r="SNG7" s="330"/>
      <c r="SNH7" s="330"/>
      <c r="SNI7" s="330"/>
      <c r="SNJ7" s="330"/>
      <c r="SNK7" s="330"/>
      <c r="SNL7" s="330"/>
      <c r="SNM7" s="330"/>
      <c r="SNN7" s="330"/>
      <c r="SNO7" s="330"/>
      <c r="SNP7" s="330"/>
      <c r="SNQ7" s="330"/>
      <c r="SNR7" s="330"/>
      <c r="SNS7" s="330"/>
      <c r="SNT7" s="330"/>
      <c r="SNU7" s="330"/>
      <c r="SNV7" s="330"/>
      <c r="SNW7" s="330"/>
      <c r="SNX7" s="330"/>
      <c r="SNY7" s="330"/>
      <c r="SNZ7" s="330"/>
      <c r="SOA7" s="330"/>
      <c r="SOB7" s="330"/>
      <c r="SOC7" s="330"/>
      <c r="SOD7" s="330"/>
      <c r="SOE7" s="330"/>
      <c r="SOF7" s="330"/>
      <c r="SOG7" s="330"/>
      <c r="SOH7" s="330"/>
      <c r="SOI7" s="330"/>
      <c r="SOJ7" s="330"/>
      <c r="SOK7" s="330"/>
      <c r="SOL7" s="330"/>
      <c r="SOM7" s="330"/>
      <c r="SON7" s="330"/>
      <c r="SOO7" s="330"/>
      <c r="SOP7" s="330"/>
      <c r="SOQ7" s="330"/>
      <c r="SOR7" s="330"/>
      <c r="SOS7" s="330"/>
      <c r="SOT7" s="330"/>
      <c r="SOU7" s="330"/>
      <c r="SOV7" s="330"/>
      <c r="SOW7" s="330"/>
      <c r="SOX7" s="330"/>
      <c r="SOY7" s="330"/>
      <c r="SOZ7" s="330"/>
      <c r="SPA7" s="330"/>
      <c r="SPB7" s="330"/>
      <c r="SPC7" s="330"/>
      <c r="SPD7" s="330"/>
      <c r="SPE7" s="330"/>
      <c r="SPF7" s="330"/>
      <c r="SPG7" s="330"/>
      <c r="SPH7" s="330"/>
      <c r="SPI7" s="330"/>
      <c r="SPJ7" s="330"/>
      <c r="SPK7" s="330"/>
      <c r="SPL7" s="330"/>
      <c r="SPM7" s="330"/>
      <c r="SPN7" s="330"/>
      <c r="SPO7" s="330"/>
      <c r="SPP7" s="330"/>
      <c r="SPQ7" s="330"/>
      <c r="SPR7" s="330"/>
      <c r="SPS7" s="330"/>
      <c r="SPT7" s="330"/>
      <c r="SPU7" s="330"/>
      <c r="SPV7" s="330"/>
      <c r="SPW7" s="330"/>
      <c r="SPX7" s="330"/>
      <c r="SPY7" s="330"/>
      <c r="SPZ7" s="330"/>
      <c r="SQA7" s="330"/>
      <c r="SQB7" s="330"/>
      <c r="SQC7" s="330"/>
      <c r="SQD7" s="330"/>
      <c r="SQE7" s="330"/>
      <c r="SQF7" s="330"/>
      <c r="SQG7" s="330"/>
      <c r="SQH7" s="330"/>
      <c r="SQI7" s="330"/>
      <c r="SQJ7" s="330"/>
      <c r="SQK7" s="330"/>
      <c r="SQL7" s="330"/>
      <c r="SQM7" s="330"/>
      <c r="SQN7" s="330"/>
      <c r="SQO7" s="330"/>
      <c r="SQP7" s="330"/>
      <c r="SQQ7" s="330"/>
      <c r="SQR7" s="330"/>
      <c r="SQS7" s="330"/>
      <c r="SQT7" s="330"/>
      <c r="SQU7" s="330"/>
      <c r="SQV7" s="330"/>
      <c r="SQW7" s="330"/>
      <c r="SQX7" s="330"/>
      <c r="SQY7" s="330"/>
      <c r="SQZ7" s="330"/>
      <c r="SRA7" s="330"/>
      <c r="SRB7" s="330"/>
      <c r="SRC7" s="330"/>
      <c r="SRD7" s="330"/>
      <c r="SRE7" s="330"/>
      <c r="SRF7" s="330"/>
      <c r="SRG7" s="330"/>
      <c r="SRH7" s="330"/>
      <c r="SRI7" s="330"/>
      <c r="SRJ7" s="330"/>
      <c r="SRK7" s="330"/>
      <c r="SRL7" s="330"/>
      <c r="SRM7" s="330"/>
      <c r="SRN7" s="330"/>
      <c r="SRO7" s="330"/>
      <c r="SRP7" s="330"/>
      <c r="SRQ7" s="330"/>
      <c r="SRR7" s="330"/>
      <c r="SRS7" s="330"/>
      <c r="SRT7" s="330"/>
      <c r="SRU7" s="330"/>
      <c r="SRV7" s="330"/>
      <c r="SRW7" s="330"/>
      <c r="SRX7" s="330"/>
      <c r="SRY7" s="330"/>
      <c r="SRZ7" s="330"/>
      <c r="SSA7" s="330"/>
      <c r="SSB7" s="330"/>
      <c r="SSC7" s="330"/>
      <c r="SSD7" s="330"/>
      <c r="SSE7" s="330"/>
      <c r="SSF7" s="330"/>
      <c r="SSG7" s="330"/>
      <c r="SSH7" s="330"/>
      <c r="SSI7" s="330"/>
      <c r="SSJ7" s="330"/>
      <c r="SSK7" s="330"/>
      <c r="SSL7" s="330"/>
      <c r="SSM7" s="330"/>
      <c r="SSN7" s="330"/>
      <c r="SSO7" s="330"/>
      <c r="SSP7" s="330"/>
      <c r="SSQ7" s="330"/>
      <c r="SSR7" s="330"/>
      <c r="SSS7" s="330"/>
      <c r="SST7" s="330"/>
      <c r="SSU7" s="330"/>
      <c r="SSV7" s="330"/>
      <c r="SSW7" s="330"/>
      <c r="SSX7" s="330"/>
      <c r="SSY7" s="330"/>
      <c r="SSZ7" s="330"/>
      <c r="STA7" s="330"/>
      <c r="STB7" s="330"/>
      <c r="STC7" s="330"/>
      <c r="STD7" s="330"/>
      <c r="STE7" s="330"/>
      <c r="STF7" s="330"/>
      <c r="STG7" s="330"/>
      <c r="STH7" s="330"/>
      <c r="STI7" s="330"/>
      <c r="STJ7" s="330"/>
      <c r="STK7" s="330"/>
      <c r="STL7" s="330"/>
      <c r="STM7" s="330"/>
      <c r="STN7" s="330"/>
      <c r="STO7" s="330"/>
      <c r="STP7" s="330"/>
      <c r="STQ7" s="330"/>
      <c r="STR7" s="330"/>
      <c r="STS7" s="330"/>
      <c r="STT7" s="330"/>
      <c r="STU7" s="330"/>
      <c r="STV7" s="330"/>
      <c r="STW7" s="330"/>
      <c r="STX7" s="330"/>
      <c r="STY7" s="330"/>
      <c r="STZ7" s="330"/>
      <c r="SUA7" s="330"/>
      <c r="SUB7" s="330"/>
      <c r="SUC7" s="330"/>
      <c r="SUD7" s="330"/>
      <c r="SUE7" s="330"/>
      <c r="SUF7" s="330"/>
      <c r="SUG7" s="330"/>
      <c r="SUH7" s="330"/>
      <c r="SUI7" s="330"/>
      <c r="SUJ7" s="330"/>
      <c r="SUK7" s="330"/>
      <c r="SUL7" s="330"/>
      <c r="SUM7" s="330"/>
      <c r="SUN7" s="330"/>
      <c r="SUO7" s="330"/>
      <c r="SUP7" s="330"/>
      <c r="SUQ7" s="330"/>
      <c r="SUR7" s="330"/>
      <c r="SUS7" s="330"/>
      <c r="SUT7" s="330"/>
      <c r="SUU7" s="330"/>
      <c r="SUV7" s="330"/>
      <c r="SUW7" s="330"/>
      <c r="SUX7" s="330"/>
      <c r="SUY7" s="330"/>
      <c r="SUZ7" s="330"/>
      <c r="SVA7" s="330"/>
      <c r="SVB7" s="330"/>
      <c r="SVC7" s="330"/>
      <c r="SVD7" s="330"/>
      <c r="SVE7" s="330"/>
      <c r="SVF7" s="330"/>
      <c r="SVG7" s="330"/>
      <c r="SVH7" s="330"/>
      <c r="SVI7" s="330"/>
      <c r="SVJ7" s="330"/>
      <c r="SVK7" s="330"/>
      <c r="SVL7" s="330"/>
      <c r="SVM7" s="330"/>
      <c r="SVN7" s="330"/>
      <c r="SVO7" s="330"/>
      <c r="SVP7" s="330"/>
      <c r="SVQ7" s="330"/>
      <c r="SVR7" s="330"/>
      <c r="SVS7" s="330"/>
      <c r="SVT7" s="330"/>
      <c r="SVU7" s="330"/>
      <c r="SVV7" s="330"/>
      <c r="SVW7" s="330"/>
      <c r="SVX7" s="330"/>
      <c r="SVY7" s="330"/>
      <c r="SVZ7" s="330"/>
      <c r="SWA7" s="330"/>
      <c r="SWB7" s="330"/>
      <c r="SWC7" s="330"/>
      <c r="SWD7" s="330"/>
      <c r="SWE7" s="330"/>
      <c r="SWF7" s="330"/>
      <c r="SWG7" s="330"/>
      <c r="SWH7" s="330"/>
      <c r="SWI7" s="330"/>
      <c r="SWJ7" s="330"/>
      <c r="SWK7" s="330"/>
      <c r="SWL7" s="330"/>
      <c r="SWM7" s="330"/>
      <c r="SWN7" s="330"/>
      <c r="SWO7" s="330"/>
      <c r="SWP7" s="330"/>
      <c r="SWQ7" s="330"/>
      <c r="SWR7" s="330"/>
      <c r="SWS7" s="330"/>
      <c r="SWT7" s="330"/>
      <c r="SWU7" s="330"/>
      <c r="SWV7" s="330"/>
      <c r="SWW7" s="330"/>
      <c r="SWX7" s="330"/>
      <c r="SWY7" s="330"/>
      <c r="SWZ7" s="330"/>
      <c r="SXA7" s="330"/>
      <c r="SXB7" s="330"/>
      <c r="SXC7" s="330"/>
      <c r="SXD7" s="330"/>
      <c r="SXE7" s="330"/>
      <c r="SXF7" s="330"/>
      <c r="SXG7" s="330"/>
      <c r="SXH7" s="330"/>
      <c r="SXI7" s="330"/>
      <c r="SXJ7" s="330"/>
      <c r="SXK7" s="330"/>
      <c r="SXL7" s="330"/>
      <c r="SXM7" s="330"/>
      <c r="SXN7" s="330"/>
      <c r="SXO7" s="330"/>
      <c r="SXP7" s="330"/>
      <c r="SXQ7" s="330"/>
      <c r="SXR7" s="330"/>
      <c r="SXS7" s="330"/>
      <c r="SXT7" s="330"/>
      <c r="SXU7" s="330"/>
      <c r="SXV7" s="330"/>
      <c r="SXW7" s="330"/>
      <c r="SXX7" s="330"/>
      <c r="SXY7" s="330"/>
      <c r="SXZ7" s="330"/>
      <c r="SYA7" s="330"/>
      <c r="SYB7" s="330"/>
      <c r="SYC7" s="330"/>
      <c r="SYD7" s="330"/>
      <c r="SYE7" s="330"/>
      <c r="SYF7" s="330"/>
      <c r="SYG7" s="330"/>
      <c r="SYH7" s="330"/>
      <c r="SYI7" s="330"/>
      <c r="SYJ7" s="330"/>
      <c r="SYK7" s="330"/>
      <c r="SYL7" s="330"/>
      <c r="SYM7" s="330"/>
      <c r="SYN7" s="330"/>
      <c r="SYO7" s="330"/>
      <c r="SYP7" s="330"/>
      <c r="SYQ7" s="330"/>
      <c r="SYR7" s="330"/>
      <c r="SYS7" s="330"/>
      <c r="SYT7" s="330"/>
      <c r="SYU7" s="330"/>
      <c r="SYV7" s="330"/>
      <c r="SYW7" s="330"/>
      <c r="SYX7" s="330"/>
      <c r="SYY7" s="330"/>
      <c r="SYZ7" s="330"/>
      <c r="SZA7" s="330"/>
      <c r="SZB7" s="330"/>
      <c r="SZC7" s="330"/>
      <c r="SZD7" s="330"/>
      <c r="SZE7" s="330"/>
      <c r="SZF7" s="330"/>
      <c r="SZG7" s="330"/>
      <c r="SZH7" s="330"/>
      <c r="SZI7" s="330"/>
      <c r="SZJ7" s="330"/>
      <c r="SZK7" s="330"/>
      <c r="SZL7" s="330"/>
      <c r="SZM7" s="330"/>
      <c r="SZN7" s="330"/>
      <c r="SZO7" s="330"/>
      <c r="SZP7" s="330"/>
      <c r="SZQ7" s="330"/>
      <c r="SZR7" s="330"/>
      <c r="SZS7" s="330"/>
      <c r="SZT7" s="330"/>
      <c r="SZU7" s="330"/>
      <c r="SZV7" s="330"/>
      <c r="SZW7" s="330"/>
      <c r="SZX7" s="330"/>
      <c r="SZY7" s="330"/>
      <c r="SZZ7" s="330"/>
      <c r="TAA7" s="330"/>
      <c r="TAB7" s="330"/>
      <c r="TAC7" s="330"/>
      <c r="TAD7" s="330"/>
      <c r="TAE7" s="330"/>
      <c r="TAF7" s="330"/>
      <c r="TAG7" s="330"/>
      <c r="TAH7" s="330"/>
      <c r="TAI7" s="330"/>
      <c r="TAJ7" s="330"/>
      <c r="TAK7" s="330"/>
      <c r="TAL7" s="330"/>
      <c r="TAM7" s="330"/>
      <c r="TAN7" s="330"/>
      <c r="TAO7" s="330"/>
      <c r="TAP7" s="330"/>
      <c r="TAQ7" s="330"/>
      <c r="TAR7" s="330"/>
      <c r="TAS7" s="330"/>
      <c r="TAT7" s="330"/>
      <c r="TAU7" s="330"/>
      <c r="TAV7" s="330"/>
      <c r="TAW7" s="330"/>
      <c r="TAX7" s="330"/>
      <c r="TAY7" s="330"/>
      <c r="TAZ7" s="330"/>
      <c r="TBA7" s="330"/>
      <c r="TBB7" s="330"/>
      <c r="TBC7" s="330"/>
      <c r="TBD7" s="330"/>
      <c r="TBE7" s="330"/>
      <c r="TBF7" s="330"/>
      <c r="TBG7" s="330"/>
      <c r="TBH7" s="330"/>
      <c r="TBI7" s="330"/>
      <c r="TBJ7" s="330"/>
      <c r="TBK7" s="330"/>
      <c r="TBL7" s="330"/>
      <c r="TBM7" s="330"/>
      <c r="TBN7" s="330"/>
      <c r="TBO7" s="330"/>
      <c r="TBP7" s="330"/>
      <c r="TBQ7" s="330"/>
      <c r="TBR7" s="330"/>
      <c r="TBS7" s="330"/>
      <c r="TBT7" s="330"/>
      <c r="TBU7" s="330"/>
      <c r="TBV7" s="330"/>
      <c r="TBW7" s="330"/>
      <c r="TBX7" s="330"/>
      <c r="TBY7" s="330"/>
      <c r="TBZ7" s="330"/>
      <c r="TCA7" s="330"/>
      <c r="TCB7" s="330"/>
      <c r="TCC7" s="330"/>
      <c r="TCD7" s="330"/>
      <c r="TCE7" s="330"/>
      <c r="TCF7" s="330"/>
      <c r="TCG7" s="330"/>
      <c r="TCH7" s="330"/>
      <c r="TCI7" s="330"/>
      <c r="TCJ7" s="330"/>
      <c r="TCK7" s="330"/>
      <c r="TCL7" s="330"/>
      <c r="TCM7" s="330"/>
      <c r="TCN7" s="330"/>
      <c r="TCO7" s="330"/>
      <c r="TCP7" s="330"/>
      <c r="TCQ7" s="330"/>
      <c r="TCR7" s="330"/>
      <c r="TCS7" s="330"/>
      <c r="TCT7" s="330"/>
      <c r="TCU7" s="330"/>
      <c r="TCV7" s="330"/>
      <c r="TCW7" s="330"/>
      <c r="TCX7" s="330"/>
      <c r="TCY7" s="330"/>
      <c r="TCZ7" s="330"/>
      <c r="TDA7" s="330"/>
      <c r="TDB7" s="330"/>
      <c r="TDC7" s="330"/>
      <c r="TDD7" s="330"/>
      <c r="TDE7" s="330"/>
      <c r="TDF7" s="330"/>
      <c r="TDG7" s="330"/>
      <c r="TDH7" s="330"/>
      <c r="TDI7" s="330"/>
      <c r="TDJ7" s="330"/>
      <c r="TDK7" s="330"/>
      <c r="TDL7" s="330"/>
      <c r="TDM7" s="330"/>
      <c r="TDN7" s="330"/>
      <c r="TDO7" s="330"/>
      <c r="TDP7" s="330"/>
      <c r="TDQ7" s="330"/>
      <c r="TDR7" s="330"/>
      <c r="TDS7" s="330"/>
      <c r="TDT7" s="330"/>
      <c r="TDU7" s="330"/>
      <c r="TDV7" s="330"/>
      <c r="TDW7" s="330"/>
      <c r="TDX7" s="330"/>
      <c r="TDY7" s="330"/>
      <c r="TDZ7" s="330"/>
      <c r="TEA7" s="330"/>
      <c r="TEB7" s="330"/>
      <c r="TEC7" s="330"/>
      <c r="TED7" s="330"/>
      <c r="TEE7" s="330"/>
      <c r="TEF7" s="330"/>
      <c r="TEG7" s="330"/>
      <c r="TEH7" s="330"/>
      <c r="TEI7" s="330"/>
      <c r="TEJ7" s="330"/>
      <c r="TEK7" s="330"/>
      <c r="TEL7" s="330"/>
      <c r="TEM7" s="330"/>
      <c r="TEN7" s="330"/>
      <c r="TEO7" s="330"/>
      <c r="TEP7" s="330"/>
      <c r="TEQ7" s="330"/>
      <c r="TER7" s="330"/>
      <c r="TES7" s="330"/>
      <c r="TET7" s="330"/>
      <c r="TEU7" s="330"/>
      <c r="TEV7" s="330"/>
      <c r="TEW7" s="330"/>
      <c r="TEX7" s="330"/>
      <c r="TEY7" s="330"/>
      <c r="TEZ7" s="330"/>
      <c r="TFA7" s="330"/>
      <c r="TFB7" s="330"/>
      <c r="TFC7" s="330"/>
      <c r="TFD7" s="330"/>
      <c r="TFE7" s="330"/>
      <c r="TFF7" s="330"/>
      <c r="TFG7" s="330"/>
      <c r="TFH7" s="330"/>
      <c r="TFI7" s="330"/>
      <c r="TFJ7" s="330"/>
      <c r="TFK7" s="330"/>
      <c r="TFL7" s="330"/>
      <c r="TFM7" s="330"/>
      <c r="TFN7" s="330"/>
      <c r="TFO7" s="330"/>
      <c r="TFP7" s="330"/>
      <c r="TFQ7" s="330"/>
      <c r="TFR7" s="330"/>
      <c r="TFS7" s="330"/>
      <c r="TFT7" s="330"/>
      <c r="TFU7" s="330"/>
      <c r="TFV7" s="330"/>
      <c r="TFW7" s="330"/>
      <c r="TFX7" s="330"/>
      <c r="TFY7" s="330"/>
      <c r="TFZ7" s="330"/>
      <c r="TGA7" s="330"/>
      <c r="TGB7" s="330"/>
      <c r="TGC7" s="330"/>
      <c r="TGD7" s="330"/>
      <c r="TGE7" s="330"/>
      <c r="TGF7" s="330"/>
      <c r="TGG7" s="330"/>
      <c r="TGH7" s="330"/>
      <c r="TGI7" s="330"/>
      <c r="TGJ7" s="330"/>
      <c r="TGK7" s="330"/>
      <c r="TGL7" s="330"/>
      <c r="TGM7" s="330"/>
      <c r="TGN7" s="330"/>
      <c r="TGO7" s="330"/>
      <c r="TGP7" s="330"/>
      <c r="TGQ7" s="330"/>
      <c r="TGR7" s="330"/>
      <c r="TGS7" s="330"/>
      <c r="TGT7" s="330"/>
      <c r="TGU7" s="330"/>
      <c r="TGV7" s="330"/>
      <c r="TGW7" s="330"/>
      <c r="TGX7" s="330"/>
      <c r="TGY7" s="330"/>
      <c r="TGZ7" s="330"/>
      <c r="THA7" s="330"/>
      <c r="THB7" s="330"/>
      <c r="THC7" s="330"/>
      <c r="THD7" s="330"/>
      <c r="THE7" s="330"/>
      <c r="THF7" s="330"/>
      <c r="THG7" s="330"/>
      <c r="THH7" s="330"/>
      <c r="THI7" s="330"/>
      <c r="THJ7" s="330"/>
      <c r="THK7" s="330"/>
      <c r="THL7" s="330"/>
      <c r="THM7" s="330"/>
      <c r="THN7" s="330"/>
      <c r="THO7" s="330"/>
      <c r="THP7" s="330"/>
      <c r="THQ7" s="330"/>
      <c r="THR7" s="330"/>
      <c r="THS7" s="330"/>
      <c r="THT7" s="330"/>
      <c r="THU7" s="330"/>
      <c r="THV7" s="330"/>
      <c r="THW7" s="330"/>
      <c r="THX7" s="330"/>
      <c r="THY7" s="330"/>
      <c r="THZ7" s="330"/>
      <c r="TIA7" s="330"/>
      <c r="TIB7" s="330"/>
      <c r="TIC7" s="330"/>
      <c r="TID7" s="330"/>
      <c r="TIE7" s="330"/>
      <c r="TIF7" s="330"/>
      <c r="TIG7" s="330"/>
      <c r="TIH7" s="330"/>
      <c r="TII7" s="330"/>
      <c r="TIJ7" s="330"/>
      <c r="TIK7" s="330"/>
      <c r="TIL7" s="330"/>
      <c r="TIM7" s="330"/>
      <c r="TIN7" s="330"/>
      <c r="TIO7" s="330"/>
      <c r="TIP7" s="330"/>
      <c r="TIQ7" s="330"/>
      <c r="TIR7" s="330"/>
      <c r="TIS7" s="330"/>
      <c r="TIT7" s="330"/>
      <c r="TIU7" s="330"/>
      <c r="TIV7" s="330"/>
      <c r="TIW7" s="330"/>
      <c r="TIX7" s="330"/>
      <c r="TIY7" s="330"/>
      <c r="TIZ7" s="330"/>
      <c r="TJA7" s="330"/>
      <c r="TJB7" s="330"/>
      <c r="TJC7" s="330"/>
      <c r="TJD7" s="330"/>
      <c r="TJE7" s="330"/>
      <c r="TJF7" s="330"/>
      <c r="TJG7" s="330"/>
      <c r="TJH7" s="330"/>
      <c r="TJI7" s="330"/>
      <c r="TJJ7" s="330"/>
      <c r="TJK7" s="330"/>
      <c r="TJL7" s="330"/>
      <c r="TJM7" s="330"/>
      <c r="TJN7" s="330"/>
      <c r="TJO7" s="330"/>
      <c r="TJP7" s="330"/>
      <c r="TJQ7" s="330"/>
      <c r="TJR7" s="330"/>
      <c r="TJS7" s="330"/>
      <c r="TJT7" s="330"/>
      <c r="TJU7" s="330"/>
      <c r="TJV7" s="330"/>
      <c r="TJW7" s="330"/>
      <c r="TJX7" s="330"/>
      <c r="TJY7" s="330"/>
      <c r="TJZ7" s="330"/>
      <c r="TKA7" s="330"/>
      <c r="TKB7" s="330"/>
      <c r="TKC7" s="330"/>
      <c r="TKD7" s="330"/>
      <c r="TKE7" s="330"/>
      <c r="TKF7" s="330"/>
      <c r="TKG7" s="330"/>
      <c r="TKH7" s="330"/>
      <c r="TKI7" s="330"/>
      <c r="TKJ7" s="330"/>
      <c r="TKK7" s="330"/>
      <c r="TKL7" s="330"/>
      <c r="TKM7" s="330"/>
      <c r="TKN7" s="330"/>
      <c r="TKO7" s="330"/>
      <c r="TKP7" s="330"/>
      <c r="TKQ7" s="330"/>
      <c r="TKR7" s="330"/>
      <c r="TKS7" s="330"/>
      <c r="TKT7" s="330"/>
      <c r="TKU7" s="330"/>
      <c r="TKV7" s="330"/>
      <c r="TKW7" s="330"/>
      <c r="TKX7" s="330"/>
      <c r="TKY7" s="330"/>
      <c r="TKZ7" s="330"/>
      <c r="TLA7" s="330"/>
      <c r="TLB7" s="330"/>
      <c r="TLC7" s="330"/>
      <c r="TLD7" s="330"/>
      <c r="TLE7" s="330"/>
      <c r="TLF7" s="330"/>
      <c r="TLG7" s="330"/>
      <c r="TLH7" s="330"/>
      <c r="TLI7" s="330"/>
      <c r="TLJ7" s="330"/>
      <c r="TLK7" s="330"/>
      <c r="TLL7" s="330"/>
      <c r="TLM7" s="330"/>
      <c r="TLN7" s="330"/>
      <c r="TLO7" s="330"/>
      <c r="TLP7" s="330"/>
      <c r="TLQ7" s="330"/>
      <c r="TLR7" s="330"/>
      <c r="TLS7" s="330"/>
      <c r="TLT7" s="330"/>
      <c r="TLU7" s="330"/>
      <c r="TLV7" s="330"/>
      <c r="TLW7" s="330"/>
      <c r="TLX7" s="330"/>
      <c r="TLY7" s="330"/>
      <c r="TLZ7" s="330"/>
      <c r="TMA7" s="330"/>
      <c r="TMB7" s="330"/>
      <c r="TMC7" s="330"/>
      <c r="TMD7" s="330"/>
      <c r="TME7" s="330"/>
      <c r="TMF7" s="330"/>
      <c r="TMG7" s="330"/>
      <c r="TMH7" s="330"/>
      <c r="TMI7" s="330"/>
      <c r="TMJ7" s="330"/>
      <c r="TMK7" s="330"/>
      <c r="TML7" s="330"/>
      <c r="TMM7" s="330"/>
      <c r="TMN7" s="330"/>
      <c r="TMO7" s="330"/>
      <c r="TMP7" s="330"/>
      <c r="TMQ7" s="330"/>
      <c r="TMR7" s="330"/>
      <c r="TMS7" s="330"/>
      <c r="TMT7" s="330"/>
      <c r="TMU7" s="330"/>
      <c r="TMV7" s="330"/>
      <c r="TMW7" s="330"/>
      <c r="TMX7" s="330"/>
      <c r="TMY7" s="330"/>
      <c r="TMZ7" s="330"/>
      <c r="TNA7" s="330"/>
      <c r="TNB7" s="330"/>
      <c r="TNC7" s="330"/>
      <c r="TND7" s="330"/>
      <c r="TNE7" s="330"/>
      <c r="TNF7" s="330"/>
      <c r="TNG7" s="330"/>
      <c r="TNH7" s="330"/>
      <c r="TNI7" s="330"/>
      <c r="TNJ7" s="330"/>
      <c r="TNK7" s="330"/>
      <c r="TNL7" s="330"/>
      <c r="TNM7" s="330"/>
      <c r="TNN7" s="330"/>
      <c r="TNO7" s="330"/>
      <c r="TNP7" s="330"/>
      <c r="TNQ7" s="330"/>
      <c r="TNR7" s="330"/>
      <c r="TNS7" s="330"/>
      <c r="TNT7" s="330"/>
      <c r="TNU7" s="330"/>
      <c r="TNV7" s="330"/>
      <c r="TNW7" s="330"/>
      <c r="TNX7" s="330"/>
      <c r="TNY7" s="330"/>
      <c r="TNZ7" s="330"/>
      <c r="TOA7" s="330"/>
      <c r="TOB7" s="330"/>
      <c r="TOC7" s="330"/>
      <c r="TOD7" s="330"/>
      <c r="TOE7" s="330"/>
      <c r="TOF7" s="330"/>
      <c r="TOG7" s="330"/>
      <c r="TOH7" s="330"/>
      <c r="TOI7" s="330"/>
      <c r="TOJ7" s="330"/>
      <c r="TOK7" s="330"/>
      <c r="TOL7" s="330"/>
      <c r="TOM7" s="330"/>
      <c r="TON7" s="330"/>
      <c r="TOO7" s="330"/>
      <c r="TOP7" s="330"/>
      <c r="TOQ7" s="330"/>
      <c r="TOR7" s="330"/>
      <c r="TOS7" s="330"/>
      <c r="TOT7" s="330"/>
      <c r="TOU7" s="330"/>
      <c r="TOV7" s="330"/>
      <c r="TOW7" s="330"/>
      <c r="TOX7" s="330"/>
      <c r="TOY7" s="330"/>
      <c r="TOZ7" s="330"/>
      <c r="TPA7" s="330"/>
      <c r="TPB7" s="330"/>
      <c r="TPC7" s="330"/>
      <c r="TPD7" s="330"/>
      <c r="TPE7" s="330"/>
      <c r="TPF7" s="330"/>
      <c r="TPG7" s="330"/>
      <c r="TPH7" s="330"/>
      <c r="TPI7" s="330"/>
      <c r="TPJ7" s="330"/>
      <c r="TPK7" s="330"/>
      <c r="TPL7" s="330"/>
      <c r="TPM7" s="330"/>
      <c r="TPN7" s="330"/>
      <c r="TPO7" s="330"/>
      <c r="TPP7" s="330"/>
      <c r="TPQ7" s="330"/>
      <c r="TPR7" s="330"/>
      <c r="TPS7" s="330"/>
      <c r="TPT7" s="330"/>
      <c r="TPU7" s="330"/>
      <c r="TPV7" s="330"/>
      <c r="TPW7" s="330"/>
      <c r="TPX7" s="330"/>
      <c r="TPY7" s="330"/>
      <c r="TPZ7" s="330"/>
      <c r="TQA7" s="330"/>
      <c r="TQB7" s="330"/>
      <c r="TQC7" s="330"/>
      <c r="TQD7" s="330"/>
      <c r="TQE7" s="330"/>
      <c r="TQF7" s="330"/>
      <c r="TQG7" s="330"/>
      <c r="TQH7" s="330"/>
      <c r="TQI7" s="330"/>
      <c r="TQJ7" s="330"/>
      <c r="TQK7" s="330"/>
      <c r="TQL7" s="330"/>
      <c r="TQM7" s="330"/>
      <c r="TQN7" s="330"/>
      <c r="TQO7" s="330"/>
      <c r="TQP7" s="330"/>
      <c r="TQQ7" s="330"/>
      <c r="TQR7" s="330"/>
      <c r="TQS7" s="330"/>
      <c r="TQT7" s="330"/>
      <c r="TQU7" s="330"/>
      <c r="TQV7" s="330"/>
      <c r="TQW7" s="330"/>
      <c r="TQX7" s="330"/>
      <c r="TQY7" s="330"/>
      <c r="TQZ7" s="330"/>
      <c r="TRA7" s="330"/>
      <c r="TRB7" s="330"/>
      <c r="TRC7" s="330"/>
      <c r="TRD7" s="330"/>
      <c r="TRE7" s="330"/>
      <c r="TRF7" s="330"/>
      <c r="TRG7" s="330"/>
      <c r="TRH7" s="330"/>
      <c r="TRI7" s="330"/>
      <c r="TRJ7" s="330"/>
      <c r="TRK7" s="330"/>
      <c r="TRL7" s="330"/>
      <c r="TRM7" s="330"/>
      <c r="TRN7" s="330"/>
      <c r="TRO7" s="330"/>
      <c r="TRP7" s="330"/>
      <c r="TRQ7" s="330"/>
      <c r="TRR7" s="330"/>
      <c r="TRS7" s="330"/>
      <c r="TRT7" s="330"/>
      <c r="TRU7" s="330"/>
      <c r="TRV7" s="330"/>
      <c r="TRW7" s="330"/>
      <c r="TRX7" s="330"/>
      <c r="TRY7" s="330"/>
      <c r="TRZ7" s="330"/>
      <c r="TSA7" s="330"/>
      <c r="TSB7" s="330"/>
      <c r="TSC7" s="330"/>
      <c r="TSD7" s="330"/>
      <c r="TSE7" s="330"/>
      <c r="TSF7" s="330"/>
      <c r="TSG7" s="330"/>
      <c r="TSH7" s="330"/>
      <c r="TSI7" s="330"/>
      <c r="TSJ7" s="330"/>
      <c r="TSK7" s="330"/>
      <c r="TSL7" s="330"/>
      <c r="TSM7" s="330"/>
      <c r="TSN7" s="330"/>
      <c r="TSO7" s="330"/>
      <c r="TSP7" s="330"/>
      <c r="TSQ7" s="330"/>
      <c r="TSR7" s="330"/>
      <c r="TSS7" s="330"/>
      <c r="TST7" s="330"/>
      <c r="TSU7" s="330"/>
      <c r="TSV7" s="330"/>
      <c r="TSW7" s="330"/>
      <c r="TSX7" s="330"/>
      <c r="TSY7" s="330"/>
      <c r="TSZ7" s="330"/>
      <c r="TTA7" s="330"/>
      <c r="TTB7" s="330"/>
      <c r="TTC7" s="330"/>
      <c r="TTD7" s="330"/>
      <c r="TTE7" s="330"/>
      <c r="TTF7" s="330"/>
      <c r="TTG7" s="330"/>
      <c r="TTH7" s="330"/>
      <c r="TTI7" s="330"/>
      <c r="TTJ7" s="330"/>
      <c r="TTK7" s="330"/>
      <c r="TTL7" s="330"/>
      <c r="TTM7" s="330"/>
      <c r="TTN7" s="330"/>
      <c r="TTO7" s="330"/>
      <c r="TTP7" s="330"/>
      <c r="TTQ7" s="330"/>
      <c r="TTR7" s="330"/>
      <c r="TTS7" s="330"/>
      <c r="TTT7" s="330"/>
      <c r="TTU7" s="330"/>
      <c r="TTV7" s="330"/>
      <c r="TTW7" s="330"/>
      <c r="TTX7" s="330"/>
      <c r="TTY7" s="330"/>
      <c r="TTZ7" s="330"/>
      <c r="TUA7" s="330"/>
      <c r="TUB7" s="330"/>
      <c r="TUC7" s="330"/>
      <c r="TUD7" s="330"/>
      <c r="TUE7" s="330"/>
      <c r="TUF7" s="330"/>
      <c r="TUG7" s="330"/>
      <c r="TUH7" s="330"/>
      <c r="TUI7" s="330"/>
      <c r="TUJ7" s="330"/>
      <c r="TUK7" s="330"/>
      <c r="TUL7" s="330"/>
      <c r="TUM7" s="330"/>
      <c r="TUN7" s="330"/>
      <c r="TUO7" s="330"/>
      <c r="TUP7" s="330"/>
      <c r="TUQ7" s="330"/>
      <c r="TUR7" s="330"/>
      <c r="TUS7" s="330"/>
      <c r="TUT7" s="330"/>
      <c r="TUU7" s="330"/>
      <c r="TUV7" s="330"/>
      <c r="TUW7" s="330"/>
      <c r="TUX7" s="330"/>
      <c r="TUY7" s="330"/>
      <c r="TUZ7" s="330"/>
      <c r="TVA7" s="330"/>
      <c r="TVB7" s="330"/>
      <c r="TVC7" s="330"/>
      <c r="TVD7" s="330"/>
      <c r="TVE7" s="330"/>
      <c r="TVF7" s="330"/>
      <c r="TVG7" s="330"/>
      <c r="TVH7" s="330"/>
      <c r="TVI7" s="330"/>
      <c r="TVJ7" s="330"/>
      <c r="TVK7" s="330"/>
      <c r="TVL7" s="330"/>
      <c r="TVM7" s="330"/>
      <c r="TVN7" s="330"/>
      <c r="TVO7" s="330"/>
      <c r="TVP7" s="330"/>
      <c r="TVQ7" s="330"/>
      <c r="TVR7" s="330"/>
      <c r="TVS7" s="330"/>
      <c r="TVT7" s="330"/>
      <c r="TVU7" s="330"/>
      <c r="TVV7" s="330"/>
      <c r="TVW7" s="330"/>
      <c r="TVX7" s="330"/>
      <c r="TVY7" s="330"/>
      <c r="TVZ7" s="330"/>
      <c r="TWA7" s="330"/>
      <c r="TWB7" s="330"/>
      <c r="TWC7" s="330"/>
      <c r="TWD7" s="330"/>
      <c r="TWE7" s="330"/>
      <c r="TWF7" s="330"/>
      <c r="TWG7" s="330"/>
      <c r="TWH7" s="330"/>
      <c r="TWI7" s="330"/>
      <c r="TWJ7" s="330"/>
      <c r="TWK7" s="330"/>
      <c r="TWL7" s="330"/>
      <c r="TWM7" s="330"/>
      <c r="TWN7" s="330"/>
      <c r="TWO7" s="330"/>
      <c r="TWP7" s="330"/>
      <c r="TWQ7" s="330"/>
      <c r="TWR7" s="330"/>
      <c r="TWS7" s="330"/>
      <c r="TWT7" s="330"/>
      <c r="TWU7" s="330"/>
      <c r="TWV7" s="330"/>
      <c r="TWW7" s="330"/>
      <c r="TWX7" s="330"/>
      <c r="TWY7" s="330"/>
      <c r="TWZ7" s="330"/>
      <c r="TXA7" s="330"/>
      <c r="TXB7" s="330"/>
      <c r="TXC7" s="330"/>
      <c r="TXD7" s="330"/>
      <c r="TXE7" s="330"/>
      <c r="TXF7" s="330"/>
      <c r="TXG7" s="330"/>
      <c r="TXH7" s="330"/>
      <c r="TXI7" s="330"/>
      <c r="TXJ7" s="330"/>
      <c r="TXK7" s="330"/>
      <c r="TXL7" s="330"/>
      <c r="TXM7" s="330"/>
      <c r="TXN7" s="330"/>
      <c r="TXO7" s="330"/>
      <c r="TXP7" s="330"/>
      <c r="TXQ7" s="330"/>
      <c r="TXR7" s="330"/>
      <c r="TXS7" s="330"/>
      <c r="TXT7" s="330"/>
      <c r="TXU7" s="330"/>
      <c r="TXV7" s="330"/>
      <c r="TXW7" s="330"/>
      <c r="TXX7" s="330"/>
      <c r="TXY7" s="330"/>
      <c r="TXZ7" s="330"/>
      <c r="TYA7" s="330"/>
      <c r="TYB7" s="330"/>
      <c r="TYC7" s="330"/>
      <c r="TYD7" s="330"/>
      <c r="TYE7" s="330"/>
      <c r="TYF7" s="330"/>
      <c r="TYG7" s="330"/>
      <c r="TYH7" s="330"/>
      <c r="TYI7" s="330"/>
      <c r="TYJ7" s="330"/>
      <c r="TYK7" s="330"/>
      <c r="TYL7" s="330"/>
      <c r="TYM7" s="330"/>
      <c r="TYN7" s="330"/>
      <c r="TYO7" s="330"/>
      <c r="TYP7" s="330"/>
      <c r="TYQ7" s="330"/>
      <c r="TYR7" s="330"/>
      <c r="TYS7" s="330"/>
      <c r="TYT7" s="330"/>
      <c r="TYU7" s="330"/>
      <c r="TYV7" s="330"/>
      <c r="TYW7" s="330"/>
      <c r="TYX7" s="330"/>
      <c r="TYY7" s="330"/>
      <c r="TYZ7" s="330"/>
      <c r="TZA7" s="330"/>
      <c r="TZB7" s="330"/>
      <c r="TZC7" s="330"/>
      <c r="TZD7" s="330"/>
      <c r="TZE7" s="330"/>
      <c r="TZF7" s="330"/>
      <c r="TZG7" s="330"/>
      <c r="TZH7" s="330"/>
      <c r="TZI7" s="330"/>
      <c r="TZJ7" s="330"/>
      <c r="TZK7" s="330"/>
      <c r="TZL7" s="330"/>
      <c r="TZM7" s="330"/>
      <c r="TZN7" s="330"/>
      <c r="TZO7" s="330"/>
      <c r="TZP7" s="330"/>
      <c r="TZQ7" s="330"/>
      <c r="TZR7" s="330"/>
      <c r="TZS7" s="330"/>
      <c r="TZT7" s="330"/>
      <c r="TZU7" s="330"/>
      <c r="TZV7" s="330"/>
      <c r="TZW7" s="330"/>
      <c r="TZX7" s="330"/>
      <c r="TZY7" s="330"/>
      <c r="TZZ7" s="330"/>
      <c r="UAA7" s="330"/>
      <c r="UAB7" s="330"/>
      <c r="UAC7" s="330"/>
      <c r="UAD7" s="330"/>
      <c r="UAE7" s="330"/>
      <c r="UAF7" s="330"/>
      <c r="UAG7" s="330"/>
      <c r="UAH7" s="330"/>
      <c r="UAI7" s="330"/>
      <c r="UAJ7" s="330"/>
      <c r="UAK7" s="330"/>
      <c r="UAL7" s="330"/>
      <c r="UAM7" s="330"/>
      <c r="UAN7" s="330"/>
      <c r="UAO7" s="330"/>
      <c r="UAP7" s="330"/>
      <c r="UAQ7" s="330"/>
      <c r="UAR7" s="330"/>
      <c r="UAS7" s="330"/>
      <c r="UAT7" s="330"/>
      <c r="UAU7" s="330"/>
      <c r="UAV7" s="330"/>
      <c r="UAW7" s="330"/>
      <c r="UAX7" s="330"/>
      <c r="UAY7" s="330"/>
      <c r="UAZ7" s="330"/>
      <c r="UBA7" s="330"/>
      <c r="UBB7" s="330"/>
      <c r="UBC7" s="330"/>
      <c r="UBD7" s="330"/>
      <c r="UBE7" s="330"/>
      <c r="UBF7" s="330"/>
      <c r="UBG7" s="330"/>
      <c r="UBH7" s="330"/>
      <c r="UBI7" s="330"/>
      <c r="UBJ7" s="330"/>
      <c r="UBK7" s="330"/>
      <c r="UBL7" s="330"/>
      <c r="UBM7" s="330"/>
      <c r="UBN7" s="330"/>
      <c r="UBO7" s="330"/>
      <c r="UBP7" s="330"/>
      <c r="UBQ7" s="330"/>
      <c r="UBR7" s="330"/>
      <c r="UBS7" s="330"/>
      <c r="UBT7" s="330"/>
      <c r="UBU7" s="330"/>
      <c r="UBV7" s="330"/>
      <c r="UBW7" s="330"/>
      <c r="UBX7" s="330"/>
      <c r="UBY7" s="330"/>
      <c r="UBZ7" s="330"/>
      <c r="UCA7" s="330"/>
      <c r="UCB7" s="330"/>
      <c r="UCC7" s="330"/>
      <c r="UCD7" s="330"/>
      <c r="UCE7" s="330"/>
      <c r="UCF7" s="330"/>
      <c r="UCG7" s="330"/>
      <c r="UCH7" s="330"/>
      <c r="UCI7" s="330"/>
      <c r="UCJ7" s="330"/>
      <c r="UCK7" s="330"/>
      <c r="UCL7" s="330"/>
      <c r="UCM7" s="330"/>
      <c r="UCN7" s="330"/>
      <c r="UCO7" s="330"/>
      <c r="UCP7" s="330"/>
      <c r="UCQ7" s="330"/>
      <c r="UCR7" s="330"/>
      <c r="UCS7" s="330"/>
      <c r="UCT7" s="330"/>
      <c r="UCU7" s="330"/>
      <c r="UCV7" s="330"/>
      <c r="UCW7" s="330"/>
      <c r="UCX7" s="330"/>
      <c r="UCY7" s="330"/>
      <c r="UCZ7" s="330"/>
      <c r="UDA7" s="330"/>
      <c r="UDB7" s="330"/>
      <c r="UDC7" s="330"/>
      <c r="UDD7" s="330"/>
      <c r="UDE7" s="330"/>
      <c r="UDF7" s="330"/>
      <c r="UDG7" s="330"/>
      <c r="UDH7" s="330"/>
      <c r="UDI7" s="330"/>
      <c r="UDJ7" s="330"/>
      <c r="UDK7" s="330"/>
      <c r="UDL7" s="330"/>
      <c r="UDM7" s="330"/>
      <c r="UDN7" s="330"/>
      <c r="UDO7" s="330"/>
      <c r="UDP7" s="330"/>
      <c r="UDQ7" s="330"/>
      <c r="UDR7" s="330"/>
      <c r="UDS7" s="330"/>
      <c r="UDT7" s="330"/>
      <c r="UDU7" s="330"/>
      <c r="UDV7" s="330"/>
      <c r="UDW7" s="330"/>
      <c r="UDX7" s="330"/>
      <c r="UDY7" s="330"/>
      <c r="UDZ7" s="330"/>
      <c r="UEA7" s="330"/>
      <c r="UEB7" s="330"/>
      <c r="UEC7" s="330"/>
      <c r="UED7" s="330"/>
      <c r="UEE7" s="330"/>
      <c r="UEF7" s="330"/>
      <c r="UEG7" s="330"/>
      <c r="UEH7" s="330"/>
      <c r="UEI7" s="330"/>
      <c r="UEJ7" s="330"/>
      <c r="UEK7" s="330"/>
      <c r="UEL7" s="330"/>
      <c r="UEM7" s="330"/>
      <c r="UEN7" s="330"/>
      <c r="UEO7" s="330"/>
      <c r="UEP7" s="330"/>
      <c r="UEQ7" s="330"/>
      <c r="UER7" s="330"/>
      <c r="UES7" s="330"/>
      <c r="UET7" s="330"/>
      <c r="UEU7" s="330"/>
      <c r="UEV7" s="330"/>
      <c r="UEW7" s="330"/>
      <c r="UEX7" s="330"/>
      <c r="UEY7" s="330"/>
      <c r="UEZ7" s="330"/>
      <c r="UFA7" s="330"/>
      <c r="UFB7" s="330"/>
      <c r="UFC7" s="330"/>
      <c r="UFD7" s="330"/>
      <c r="UFE7" s="330"/>
      <c r="UFF7" s="330"/>
      <c r="UFG7" s="330"/>
      <c r="UFH7" s="330"/>
      <c r="UFI7" s="330"/>
      <c r="UFJ7" s="330"/>
      <c r="UFK7" s="330"/>
      <c r="UFL7" s="330"/>
      <c r="UFM7" s="330"/>
      <c r="UFN7" s="330"/>
      <c r="UFO7" s="330"/>
      <c r="UFP7" s="330"/>
      <c r="UFQ7" s="330"/>
      <c r="UFR7" s="330"/>
      <c r="UFS7" s="330"/>
      <c r="UFT7" s="330"/>
      <c r="UFU7" s="330"/>
      <c r="UFV7" s="330"/>
      <c r="UFW7" s="330"/>
      <c r="UFX7" s="330"/>
      <c r="UFY7" s="330"/>
      <c r="UFZ7" s="330"/>
      <c r="UGA7" s="330"/>
      <c r="UGB7" s="330"/>
      <c r="UGC7" s="330"/>
      <c r="UGD7" s="330"/>
      <c r="UGE7" s="330"/>
      <c r="UGF7" s="330"/>
      <c r="UGG7" s="330"/>
      <c r="UGH7" s="330"/>
      <c r="UGI7" s="330"/>
      <c r="UGJ7" s="330"/>
      <c r="UGK7" s="330"/>
      <c r="UGL7" s="330"/>
      <c r="UGM7" s="330"/>
      <c r="UGN7" s="330"/>
      <c r="UGO7" s="330"/>
      <c r="UGP7" s="330"/>
      <c r="UGQ7" s="330"/>
      <c r="UGR7" s="330"/>
      <c r="UGS7" s="330"/>
      <c r="UGT7" s="330"/>
      <c r="UGU7" s="330"/>
      <c r="UGV7" s="330"/>
      <c r="UGW7" s="330"/>
      <c r="UGX7" s="330"/>
      <c r="UGY7" s="330"/>
      <c r="UGZ7" s="330"/>
      <c r="UHA7" s="330"/>
      <c r="UHB7" s="330"/>
      <c r="UHC7" s="330"/>
      <c r="UHD7" s="330"/>
      <c r="UHE7" s="330"/>
      <c r="UHF7" s="330"/>
      <c r="UHG7" s="330"/>
      <c r="UHH7" s="330"/>
      <c r="UHI7" s="330"/>
      <c r="UHJ7" s="330"/>
      <c r="UHK7" s="330"/>
      <c r="UHL7" s="330"/>
      <c r="UHM7" s="330"/>
      <c r="UHN7" s="330"/>
      <c r="UHO7" s="330"/>
      <c r="UHP7" s="330"/>
      <c r="UHQ7" s="330"/>
      <c r="UHR7" s="330"/>
      <c r="UHS7" s="330"/>
      <c r="UHT7" s="330"/>
      <c r="UHU7" s="330"/>
      <c r="UHV7" s="330"/>
      <c r="UHW7" s="330"/>
      <c r="UHX7" s="330"/>
      <c r="UHY7" s="330"/>
      <c r="UHZ7" s="330"/>
      <c r="UIA7" s="330"/>
      <c r="UIB7" s="330"/>
      <c r="UIC7" s="330"/>
      <c r="UID7" s="330"/>
      <c r="UIE7" s="330"/>
      <c r="UIF7" s="330"/>
      <c r="UIG7" s="330"/>
      <c r="UIH7" s="330"/>
      <c r="UII7" s="330"/>
      <c r="UIJ7" s="330"/>
      <c r="UIK7" s="330"/>
      <c r="UIL7" s="330"/>
      <c r="UIM7" s="330"/>
      <c r="UIN7" s="330"/>
      <c r="UIO7" s="330"/>
      <c r="UIP7" s="330"/>
      <c r="UIQ7" s="330"/>
      <c r="UIR7" s="330"/>
      <c r="UIS7" s="330"/>
      <c r="UIT7" s="330"/>
      <c r="UIU7" s="330"/>
      <c r="UIV7" s="330"/>
      <c r="UIW7" s="330"/>
      <c r="UIX7" s="330"/>
      <c r="UIY7" s="330"/>
      <c r="UIZ7" s="330"/>
      <c r="UJA7" s="330"/>
      <c r="UJB7" s="330"/>
      <c r="UJC7" s="330"/>
      <c r="UJD7" s="330"/>
      <c r="UJE7" s="330"/>
      <c r="UJF7" s="330"/>
      <c r="UJG7" s="330"/>
      <c r="UJH7" s="330"/>
      <c r="UJI7" s="330"/>
      <c r="UJJ7" s="330"/>
      <c r="UJK7" s="330"/>
      <c r="UJL7" s="330"/>
      <c r="UJM7" s="330"/>
      <c r="UJN7" s="330"/>
      <c r="UJO7" s="330"/>
      <c r="UJP7" s="330"/>
      <c r="UJQ7" s="330"/>
      <c r="UJR7" s="330"/>
      <c r="UJS7" s="330"/>
      <c r="UJT7" s="330"/>
      <c r="UJU7" s="330"/>
      <c r="UJV7" s="330"/>
      <c r="UJW7" s="330"/>
      <c r="UJX7" s="330"/>
      <c r="UJY7" s="330"/>
      <c r="UJZ7" s="330"/>
      <c r="UKA7" s="330"/>
      <c r="UKB7" s="330"/>
      <c r="UKC7" s="330"/>
      <c r="UKD7" s="330"/>
      <c r="UKE7" s="330"/>
      <c r="UKF7" s="330"/>
      <c r="UKG7" s="330"/>
      <c r="UKH7" s="330"/>
      <c r="UKI7" s="330"/>
      <c r="UKJ7" s="330"/>
      <c r="UKK7" s="330"/>
      <c r="UKL7" s="330"/>
      <c r="UKM7" s="330"/>
      <c r="UKN7" s="330"/>
      <c r="UKO7" s="330"/>
      <c r="UKP7" s="330"/>
      <c r="UKQ7" s="330"/>
      <c r="UKR7" s="330"/>
      <c r="UKS7" s="330"/>
      <c r="UKT7" s="330"/>
      <c r="UKU7" s="330"/>
      <c r="UKV7" s="330"/>
      <c r="UKW7" s="330"/>
      <c r="UKX7" s="330"/>
      <c r="UKY7" s="330"/>
      <c r="UKZ7" s="330"/>
      <c r="ULA7" s="330"/>
      <c r="ULB7" s="330"/>
      <c r="ULC7" s="330"/>
      <c r="ULD7" s="330"/>
      <c r="ULE7" s="330"/>
      <c r="ULF7" s="330"/>
      <c r="ULG7" s="330"/>
      <c r="ULH7" s="330"/>
      <c r="ULI7" s="330"/>
      <c r="ULJ7" s="330"/>
      <c r="ULK7" s="330"/>
      <c r="ULL7" s="330"/>
      <c r="ULM7" s="330"/>
      <c r="ULN7" s="330"/>
      <c r="ULO7" s="330"/>
      <c r="ULP7" s="330"/>
      <c r="ULQ7" s="330"/>
      <c r="ULR7" s="330"/>
      <c r="ULS7" s="330"/>
      <c r="ULT7" s="330"/>
      <c r="ULU7" s="330"/>
      <c r="ULV7" s="330"/>
      <c r="ULW7" s="330"/>
      <c r="ULX7" s="330"/>
      <c r="ULY7" s="330"/>
      <c r="ULZ7" s="330"/>
      <c r="UMA7" s="330"/>
      <c r="UMB7" s="330"/>
      <c r="UMC7" s="330"/>
      <c r="UMD7" s="330"/>
      <c r="UME7" s="330"/>
      <c r="UMF7" s="330"/>
      <c r="UMG7" s="330"/>
      <c r="UMH7" s="330"/>
      <c r="UMI7" s="330"/>
      <c r="UMJ7" s="330"/>
      <c r="UMK7" s="330"/>
      <c r="UML7" s="330"/>
      <c r="UMM7" s="330"/>
      <c r="UMN7" s="330"/>
      <c r="UMO7" s="330"/>
      <c r="UMP7" s="330"/>
      <c r="UMQ7" s="330"/>
      <c r="UMR7" s="330"/>
      <c r="UMS7" s="330"/>
      <c r="UMT7" s="330"/>
      <c r="UMU7" s="330"/>
      <c r="UMV7" s="330"/>
      <c r="UMW7" s="330"/>
      <c r="UMX7" s="330"/>
      <c r="UMY7" s="330"/>
      <c r="UMZ7" s="330"/>
      <c r="UNA7" s="330"/>
      <c r="UNB7" s="330"/>
      <c r="UNC7" s="330"/>
      <c r="UND7" s="330"/>
      <c r="UNE7" s="330"/>
      <c r="UNF7" s="330"/>
      <c r="UNG7" s="330"/>
      <c r="UNH7" s="330"/>
      <c r="UNI7" s="330"/>
      <c r="UNJ7" s="330"/>
      <c r="UNK7" s="330"/>
      <c r="UNL7" s="330"/>
      <c r="UNM7" s="330"/>
      <c r="UNN7" s="330"/>
      <c r="UNO7" s="330"/>
      <c r="UNP7" s="330"/>
      <c r="UNQ7" s="330"/>
      <c r="UNR7" s="330"/>
      <c r="UNS7" s="330"/>
      <c r="UNT7" s="330"/>
      <c r="UNU7" s="330"/>
      <c r="UNV7" s="330"/>
      <c r="UNW7" s="330"/>
      <c r="UNX7" s="330"/>
      <c r="UNY7" s="330"/>
      <c r="UNZ7" s="330"/>
      <c r="UOA7" s="330"/>
      <c r="UOB7" s="330"/>
      <c r="UOC7" s="330"/>
      <c r="UOD7" s="330"/>
      <c r="UOE7" s="330"/>
      <c r="UOF7" s="330"/>
      <c r="UOG7" s="330"/>
      <c r="UOH7" s="330"/>
      <c r="UOI7" s="330"/>
      <c r="UOJ7" s="330"/>
      <c r="UOK7" s="330"/>
      <c r="UOL7" s="330"/>
      <c r="UOM7" s="330"/>
      <c r="UON7" s="330"/>
      <c r="UOO7" s="330"/>
      <c r="UOP7" s="330"/>
      <c r="UOQ7" s="330"/>
      <c r="UOR7" s="330"/>
      <c r="UOS7" s="330"/>
      <c r="UOT7" s="330"/>
      <c r="UOU7" s="330"/>
      <c r="UOV7" s="330"/>
      <c r="UOW7" s="330"/>
      <c r="UOX7" s="330"/>
      <c r="UOY7" s="330"/>
      <c r="UOZ7" s="330"/>
      <c r="UPA7" s="330"/>
      <c r="UPB7" s="330"/>
      <c r="UPC7" s="330"/>
      <c r="UPD7" s="330"/>
      <c r="UPE7" s="330"/>
      <c r="UPF7" s="330"/>
      <c r="UPG7" s="330"/>
      <c r="UPH7" s="330"/>
      <c r="UPI7" s="330"/>
      <c r="UPJ7" s="330"/>
      <c r="UPK7" s="330"/>
      <c r="UPL7" s="330"/>
      <c r="UPM7" s="330"/>
      <c r="UPN7" s="330"/>
      <c r="UPO7" s="330"/>
      <c r="UPP7" s="330"/>
      <c r="UPQ7" s="330"/>
      <c r="UPR7" s="330"/>
      <c r="UPS7" s="330"/>
      <c r="UPT7" s="330"/>
      <c r="UPU7" s="330"/>
      <c r="UPV7" s="330"/>
      <c r="UPW7" s="330"/>
      <c r="UPX7" s="330"/>
      <c r="UPY7" s="330"/>
      <c r="UPZ7" s="330"/>
      <c r="UQA7" s="330"/>
      <c r="UQB7" s="330"/>
      <c r="UQC7" s="330"/>
      <c r="UQD7" s="330"/>
      <c r="UQE7" s="330"/>
      <c r="UQF7" s="330"/>
      <c r="UQG7" s="330"/>
      <c r="UQH7" s="330"/>
      <c r="UQI7" s="330"/>
      <c r="UQJ7" s="330"/>
      <c r="UQK7" s="330"/>
      <c r="UQL7" s="330"/>
      <c r="UQM7" s="330"/>
      <c r="UQN7" s="330"/>
      <c r="UQO7" s="330"/>
      <c r="UQP7" s="330"/>
      <c r="UQQ7" s="330"/>
      <c r="UQR7" s="330"/>
      <c r="UQS7" s="330"/>
      <c r="UQT7" s="330"/>
      <c r="UQU7" s="330"/>
      <c r="UQV7" s="330"/>
      <c r="UQW7" s="330"/>
      <c r="UQX7" s="330"/>
      <c r="UQY7" s="330"/>
      <c r="UQZ7" s="330"/>
      <c r="URA7" s="330"/>
      <c r="URB7" s="330"/>
      <c r="URC7" s="330"/>
      <c r="URD7" s="330"/>
      <c r="URE7" s="330"/>
      <c r="URF7" s="330"/>
      <c r="URG7" s="330"/>
      <c r="URH7" s="330"/>
      <c r="URI7" s="330"/>
      <c r="URJ7" s="330"/>
      <c r="URK7" s="330"/>
      <c r="URL7" s="330"/>
      <c r="URM7" s="330"/>
      <c r="URN7" s="330"/>
      <c r="URO7" s="330"/>
      <c r="URP7" s="330"/>
      <c r="URQ7" s="330"/>
      <c r="URR7" s="330"/>
      <c r="URS7" s="330"/>
      <c r="URT7" s="330"/>
      <c r="URU7" s="330"/>
      <c r="URV7" s="330"/>
      <c r="URW7" s="330"/>
      <c r="URX7" s="330"/>
      <c r="URY7" s="330"/>
      <c r="URZ7" s="330"/>
      <c r="USA7" s="330"/>
      <c r="USB7" s="330"/>
      <c r="USC7" s="330"/>
      <c r="USD7" s="330"/>
      <c r="USE7" s="330"/>
      <c r="USF7" s="330"/>
      <c r="USG7" s="330"/>
      <c r="USH7" s="330"/>
      <c r="USI7" s="330"/>
      <c r="USJ7" s="330"/>
      <c r="USK7" s="330"/>
      <c r="USL7" s="330"/>
      <c r="USM7" s="330"/>
      <c r="USN7" s="330"/>
      <c r="USO7" s="330"/>
      <c r="USP7" s="330"/>
      <c r="USQ7" s="330"/>
      <c r="USR7" s="330"/>
      <c r="USS7" s="330"/>
      <c r="UST7" s="330"/>
      <c r="USU7" s="330"/>
      <c r="USV7" s="330"/>
      <c r="USW7" s="330"/>
      <c r="USX7" s="330"/>
      <c r="USY7" s="330"/>
      <c r="USZ7" s="330"/>
      <c r="UTA7" s="330"/>
      <c r="UTB7" s="330"/>
      <c r="UTC7" s="330"/>
      <c r="UTD7" s="330"/>
      <c r="UTE7" s="330"/>
      <c r="UTF7" s="330"/>
      <c r="UTG7" s="330"/>
      <c r="UTH7" s="330"/>
      <c r="UTI7" s="330"/>
      <c r="UTJ7" s="330"/>
      <c r="UTK7" s="330"/>
      <c r="UTL7" s="330"/>
      <c r="UTM7" s="330"/>
      <c r="UTN7" s="330"/>
      <c r="UTO7" s="330"/>
      <c r="UTP7" s="330"/>
      <c r="UTQ7" s="330"/>
      <c r="UTR7" s="330"/>
      <c r="UTS7" s="330"/>
      <c r="UTT7" s="330"/>
      <c r="UTU7" s="330"/>
      <c r="UTV7" s="330"/>
      <c r="UTW7" s="330"/>
      <c r="UTX7" s="330"/>
      <c r="UTY7" s="330"/>
      <c r="UTZ7" s="330"/>
      <c r="UUA7" s="330"/>
      <c r="UUB7" s="330"/>
      <c r="UUC7" s="330"/>
      <c r="UUD7" s="330"/>
      <c r="UUE7" s="330"/>
      <c r="UUF7" s="330"/>
      <c r="UUG7" s="330"/>
      <c r="UUH7" s="330"/>
      <c r="UUI7" s="330"/>
      <c r="UUJ7" s="330"/>
      <c r="UUK7" s="330"/>
      <c r="UUL7" s="330"/>
      <c r="UUM7" s="330"/>
      <c r="UUN7" s="330"/>
      <c r="UUO7" s="330"/>
      <c r="UUP7" s="330"/>
      <c r="UUQ7" s="330"/>
      <c r="UUR7" s="330"/>
      <c r="UUS7" s="330"/>
      <c r="UUT7" s="330"/>
      <c r="UUU7" s="330"/>
      <c r="UUV7" s="330"/>
      <c r="UUW7" s="330"/>
      <c r="UUX7" s="330"/>
      <c r="UUY7" s="330"/>
      <c r="UUZ7" s="330"/>
      <c r="UVA7" s="330"/>
      <c r="UVB7" s="330"/>
      <c r="UVC7" s="330"/>
      <c r="UVD7" s="330"/>
      <c r="UVE7" s="330"/>
      <c r="UVF7" s="330"/>
      <c r="UVG7" s="330"/>
      <c r="UVH7" s="330"/>
      <c r="UVI7" s="330"/>
      <c r="UVJ7" s="330"/>
      <c r="UVK7" s="330"/>
      <c r="UVL7" s="330"/>
      <c r="UVM7" s="330"/>
      <c r="UVN7" s="330"/>
      <c r="UVO7" s="330"/>
      <c r="UVP7" s="330"/>
      <c r="UVQ7" s="330"/>
      <c r="UVR7" s="330"/>
      <c r="UVS7" s="330"/>
      <c r="UVT7" s="330"/>
      <c r="UVU7" s="330"/>
      <c r="UVV7" s="330"/>
      <c r="UVW7" s="330"/>
      <c r="UVX7" s="330"/>
      <c r="UVY7" s="330"/>
      <c r="UVZ7" s="330"/>
      <c r="UWA7" s="330"/>
      <c r="UWB7" s="330"/>
      <c r="UWC7" s="330"/>
      <c r="UWD7" s="330"/>
      <c r="UWE7" s="330"/>
      <c r="UWF7" s="330"/>
      <c r="UWG7" s="330"/>
      <c r="UWH7" s="330"/>
      <c r="UWI7" s="330"/>
      <c r="UWJ7" s="330"/>
      <c r="UWK7" s="330"/>
      <c r="UWL7" s="330"/>
      <c r="UWM7" s="330"/>
      <c r="UWN7" s="330"/>
      <c r="UWO7" s="330"/>
      <c r="UWP7" s="330"/>
      <c r="UWQ7" s="330"/>
      <c r="UWR7" s="330"/>
      <c r="UWS7" s="330"/>
      <c r="UWT7" s="330"/>
      <c r="UWU7" s="330"/>
      <c r="UWV7" s="330"/>
      <c r="UWW7" s="330"/>
      <c r="UWX7" s="330"/>
      <c r="UWY7" s="330"/>
      <c r="UWZ7" s="330"/>
      <c r="UXA7" s="330"/>
      <c r="UXB7" s="330"/>
      <c r="UXC7" s="330"/>
      <c r="UXD7" s="330"/>
      <c r="UXE7" s="330"/>
      <c r="UXF7" s="330"/>
      <c r="UXG7" s="330"/>
      <c r="UXH7" s="330"/>
      <c r="UXI7" s="330"/>
      <c r="UXJ7" s="330"/>
      <c r="UXK7" s="330"/>
      <c r="UXL7" s="330"/>
      <c r="UXM7" s="330"/>
      <c r="UXN7" s="330"/>
      <c r="UXO7" s="330"/>
      <c r="UXP7" s="330"/>
      <c r="UXQ7" s="330"/>
      <c r="UXR7" s="330"/>
      <c r="UXS7" s="330"/>
      <c r="UXT7" s="330"/>
      <c r="UXU7" s="330"/>
      <c r="UXV7" s="330"/>
      <c r="UXW7" s="330"/>
      <c r="UXX7" s="330"/>
      <c r="UXY7" s="330"/>
      <c r="UXZ7" s="330"/>
      <c r="UYA7" s="330"/>
      <c r="UYB7" s="330"/>
      <c r="UYC7" s="330"/>
      <c r="UYD7" s="330"/>
      <c r="UYE7" s="330"/>
      <c r="UYF7" s="330"/>
      <c r="UYG7" s="330"/>
      <c r="UYH7" s="330"/>
      <c r="UYI7" s="330"/>
      <c r="UYJ7" s="330"/>
      <c r="UYK7" s="330"/>
      <c r="UYL7" s="330"/>
      <c r="UYM7" s="330"/>
      <c r="UYN7" s="330"/>
      <c r="UYO7" s="330"/>
      <c r="UYP7" s="330"/>
      <c r="UYQ7" s="330"/>
      <c r="UYR7" s="330"/>
      <c r="UYS7" s="330"/>
      <c r="UYT7" s="330"/>
      <c r="UYU7" s="330"/>
      <c r="UYV7" s="330"/>
      <c r="UYW7" s="330"/>
      <c r="UYX7" s="330"/>
      <c r="UYY7" s="330"/>
      <c r="UYZ7" s="330"/>
      <c r="UZA7" s="330"/>
      <c r="UZB7" s="330"/>
      <c r="UZC7" s="330"/>
      <c r="UZD7" s="330"/>
      <c r="UZE7" s="330"/>
      <c r="UZF7" s="330"/>
      <c r="UZG7" s="330"/>
      <c r="UZH7" s="330"/>
      <c r="UZI7" s="330"/>
      <c r="UZJ7" s="330"/>
      <c r="UZK7" s="330"/>
      <c r="UZL7" s="330"/>
      <c r="UZM7" s="330"/>
      <c r="UZN7" s="330"/>
      <c r="UZO7" s="330"/>
      <c r="UZP7" s="330"/>
      <c r="UZQ7" s="330"/>
      <c r="UZR7" s="330"/>
      <c r="UZS7" s="330"/>
      <c r="UZT7" s="330"/>
      <c r="UZU7" s="330"/>
      <c r="UZV7" s="330"/>
      <c r="UZW7" s="330"/>
      <c r="UZX7" s="330"/>
      <c r="UZY7" s="330"/>
      <c r="UZZ7" s="330"/>
      <c r="VAA7" s="330"/>
      <c r="VAB7" s="330"/>
      <c r="VAC7" s="330"/>
      <c r="VAD7" s="330"/>
      <c r="VAE7" s="330"/>
      <c r="VAF7" s="330"/>
      <c r="VAG7" s="330"/>
      <c r="VAH7" s="330"/>
      <c r="VAI7" s="330"/>
      <c r="VAJ7" s="330"/>
      <c r="VAK7" s="330"/>
      <c r="VAL7" s="330"/>
      <c r="VAM7" s="330"/>
      <c r="VAN7" s="330"/>
      <c r="VAO7" s="330"/>
      <c r="VAP7" s="330"/>
      <c r="VAQ7" s="330"/>
      <c r="VAR7" s="330"/>
      <c r="VAS7" s="330"/>
      <c r="VAT7" s="330"/>
      <c r="VAU7" s="330"/>
      <c r="VAV7" s="330"/>
      <c r="VAW7" s="330"/>
      <c r="VAX7" s="330"/>
      <c r="VAY7" s="330"/>
      <c r="VAZ7" s="330"/>
      <c r="VBA7" s="330"/>
      <c r="VBB7" s="330"/>
      <c r="VBC7" s="330"/>
      <c r="VBD7" s="330"/>
      <c r="VBE7" s="330"/>
      <c r="VBF7" s="330"/>
      <c r="VBG7" s="330"/>
      <c r="VBH7" s="330"/>
      <c r="VBI7" s="330"/>
      <c r="VBJ7" s="330"/>
      <c r="VBK7" s="330"/>
      <c r="VBL7" s="330"/>
      <c r="VBM7" s="330"/>
      <c r="VBN7" s="330"/>
      <c r="VBO7" s="330"/>
      <c r="VBP7" s="330"/>
      <c r="VBQ7" s="330"/>
      <c r="VBR7" s="330"/>
      <c r="VBS7" s="330"/>
      <c r="VBT7" s="330"/>
      <c r="VBU7" s="330"/>
      <c r="VBV7" s="330"/>
      <c r="VBW7" s="330"/>
      <c r="VBX7" s="330"/>
      <c r="VBY7" s="330"/>
      <c r="VBZ7" s="330"/>
      <c r="VCA7" s="330"/>
      <c r="VCB7" s="330"/>
      <c r="VCC7" s="330"/>
      <c r="VCD7" s="330"/>
      <c r="VCE7" s="330"/>
      <c r="VCF7" s="330"/>
      <c r="VCG7" s="330"/>
      <c r="VCH7" s="330"/>
      <c r="VCI7" s="330"/>
      <c r="VCJ7" s="330"/>
      <c r="VCK7" s="330"/>
      <c r="VCL7" s="330"/>
      <c r="VCM7" s="330"/>
      <c r="VCN7" s="330"/>
      <c r="VCO7" s="330"/>
      <c r="VCP7" s="330"/>
      <c r="VCQ7" s="330"/>
      <c r="VCR7" s="330"/>
      <c r="VCS7" s="330"/>
      <c r="VCT7" s="330"/>
      <c r="VCU7" s="330"/>
      <c r="VCV7" s="330"/>
      <c r="VCW7" s="330"/>
      <c r="VCX7" s="330"/>
      <c r="VCY7" s="330"/>
      <c r="VCZ7" s="330"/>
      <c r="VDA7" s="330"/>
      <c r="VDB7" s="330"/>
      <c r="VDC7" s="330"/>
      <c r="VDD7" s="330"/>
      <c r="VDE7" s="330"/>
      <c r="VDF7" s="330"/>
      <c r="VDG7" s="330"/>
      <c r="VDH7" s="330"/>
      <c r="VDI7" s="330"/>
      <c r="VDJ7" s="330"/>
      <c r="VDK7" s="330"/>
      <c r="VDL7" s="330"/>
      <c r="VDM7" s="330"/>
      <c r="VDN7" s="330"/>
      <c r="VDO7" s="330"/>
      <c r="VDP7" s="330"/>
      <c r="VDQ7" s="330"/>
      <c r="VDR7" s="330"/>
      <c r="VDS7" s="330"/>
      <c r="VDT7" s="330"/>
      <c r="VDU7" s="330"/>
      <c r="VDV7" s="330"/>
      <c r="VDW7" s="330"/>
      <c r="VDX7" s="330"/>
      <c r="VDY7" s="330"/>
      <c r="VDZ7" s="330"/>
      <c r="VEA7" s="330"/>
      <c r="VEB7" s="330"/>
      <c r="VEC7" s="330"/>
      <c r="VED7" s="330"/>
      <c r="VEE7" s="330"/>
      <c r="VEF7" s="330"/>
      <c r="VEG7" s="330"/>
      <c r="VEH7" s="330"/>
      <c r="VEI7" s="330"/>
      <c r="VEJ7" s="330"/>
      <c r="VEK7" s="330"/>
      <c r="VEL7" s="330"/>
      <c r="VEM7" s="330"/>
      <c r="VEN7" s="330"/>
      <c r="VEO7" s="330"/>
      <c r="VEP7" s="330"/>
      <c r="VEQ7" s="330"/>
      <c r="VER7" s="330"/>
      <c r="VES7" s="330"/>
      <c r="VET7" s="330"/>
      <c r="VEU7" s="330"/>
      <c r="VEV7" s="330"/>
      <c r="VEW7" s="330"/>
      <c r="VEX7" s="330"/>
      <c r="VEY7" s="330"/>
      <c r="VEZ7" s="330"/>
      <c r="VFA7" s="330"/>
      <c r="VFB7" s="330"/>
      <c r="VFC7" s="330"/>
      <c r="VFD7" s="330"/>
      <c r="VFE7" s="330"/>
      <c r="VFF7" s="330"/>
      <c r="VFG7" s="330"/>
      <c r="VFH7" s="330"/>
      <c r="VFI7" s="330"/>
      <c r="VFJ7" s="330"/>
      <c r="VFK7" s="330"/>
      <c r="VFL7" s="330"/>
      <c r="VFM7" s="330"/>
      <c r="VFN7" s="330"/>
      <c r="VFO7" s="330"/>
      <c r="VFP7" s="330"/>
      <c r="VFQ7" s="330"/>
      <c r="VFR7" s="330"/>
      <c r="VFS7" s="330"/>
      <c r="VFT7" s="330"/>
      <c r="VFU7" s="330"/>
      <c r="VFV7" s="330"/>
      <c r="VFW7" s="330"/>
      <c r="VFX7" s="330"/>
      <c r="VFY7" s="330"/>
      <c r="VFZ7" s="330"/>
      <c r="VGA7" s="330"/>
      <c r="VGB7" s="330"/>
      <c r="VGC7" s="330"/>
      <c r="VGD7" s="330"/>
      <c r="VGE7" s="330"/>
      <c r="VGF7" s="330"/>
      <c r="VGG7" s="330"/>
      <c r="VGH7" s="330"/>
      <c r="VGI7" s="330"/>
      <c r="VGJ7" s="330"/>
      <c r="VGK7" s="330"/>
      <c r="VGL7" s="330"/>
      <c r="VGM7" s="330"/>
      <c r="VGN7" s="330"/>
      <c r="VGO7" s="330"/>
      <c r="VGP7" s="330"/>
      <c r="VGQ7" s="330"/>
      <c r="VGR7" s="330"/>
      <c r="VGS7" s="330"/>
      <c r="VGT7" s="330"/>
      <c r="VGU7" s="330"/>
      <c r="VGV7" s="330"/>
      <c r="VGW7" s="330"/>
      <c r="VGX7" s="330"/>
      <c r="VGY7" s="330"/>
      <c r="VGZ7" s="330"/>
      <c r="VHA7" s="330"/>
      <c r="VHB7" s="330"/>
      <c r="VHC7" s="330"/>
      <c r="VHD7" s="330"/>
      <c r="VHE7" s="330"/>
      <c r="VHF7" s="330"/>
      <c r="VHG7" s="330"/>
      <c r="VHH7" s="330"/>
      <c r="VHI7" s="330"/>
      <c r="VHJ7" s="330"/>
      <c r="VHK7" s="330"/>
      <c r="VHL7" s="330"/>
      <c r="VHM7" s="330"/>
      <c r="VHN7" s="330"/>
      <c r="VHO7" s="330"/>
      <c r="VHP7" s="330"/>
      <c r="VHQ7" s="330"/>
      <c r="VHR7" s="330"/>
      <c r="VHS7" s="330"/>
      <c r="VHT7" s="330"/>
      <c r="VHU7" s="330"/>
      <c r="VHV7" s="330"/>
      <c r="VHW7" s="330"/>
      <c r="VHX7" s="330"/>
      <c r="VHY7" s="330"/>
      <c r="VHZ7" s="330"/>
      <c r="VIA7" s="330"/>
      <c r="VIB7" s="330"/>
      <c r="VIC7" s="330"/>
      <c r="VID7" s="330"/>
      <c r="VIE7" s="330"/>
      <c r="VIF7" s="330"/>
      <c r="VIG7" s="330"/>
      <c r="VIH7" s="330"/>
      <c r="VII7" s="330"/>
      <c r="VIJ7" s="330"/>
      <c r="VIK7" s="330"/>
      <c r="VIL7" s="330"/>
      <c r="VIM7" s="330"/>
      <c r="VIN7" s="330"/>
      <c r="VIO7" s="330"/>
      <c r="VIP7" s="330"/>
      <c r="VIQ7" s="330"/>
      <c r="VIR7" s="330"/>
      <c r="VIS7" s="330"/>
      <c r="VIT7" s="330"/>
      <c r="VIU7" s="330"/>
      <c r="VIV7" s="330"/>
      <c r="VIW7" s="330"/>
      <c r="VIX7" s="330"/>
      <c r="VIY7" s="330"/>
      <c r="VIZ7" s="330"/>
      <c r="VJA7" s="330"/>
      <c r="VJB7" s="330"/>
      <c r="VJC7" s="330"/>
      <c r="VJD7" s="330"/>
      <c r="VJE7" s="330"/>
      <c r="VJF7" s="330"/>
      <c r="VJG7" s="330"/>
      <c r="VJH7" s="330"/>
      <c r="VJI7" s="330"/>
      <c r="VJJ7" s="330"/>
      <c r="VJK7" s="330"/>
      <c r="VJL7" s="330"/>
      <c r="VJM7" s="330"/>
      <c r="VJN7" s="330"/>
      <c r="VJO7" s="330"/>
      <c r="VJP7" s="330"/>
      <c r="VJQ7" s="330"/>
      <c r="VJR7" s="330"/>
      <c r="VJS7" s="330"/>
      <c r="VJT7" s="330"/>
      <c r="VJU7" s="330"/>
      <c r="VJV7" s="330"/>
      <c r="VJW7" s="330"/>
      <c r="VJX7" s="330"/>
      <c r="VJY7" s="330"/>
      <c r="VJZ7" s="330"/>
      <c r="VKA7" s="330"/>
      <c r="VKB7" s="330"/>
      <c r="VKC7" s="330"/>
      <c r="VKD7" s="330"/>
      <c r="VKE7" s="330"/>
      <c r="VKF7" s="330"/>
      <c r="VKG7" s="330"/>
      <c r="VKH7" s="330"/>
      <c r="VKI7" s="330"/>
      <c r="VKJ7" s="330"/>
      <c r="VKK7" s="330"/>
      <c r="VKL7" s="330"/>
      <c r="VKM7" s="330"/>
      <c r="VKN7" s="330"/>
      <c r="VKO7" s="330"/>
      <c r="VKP7" s="330"/>
      <c r="VKQ7" s="330"/>
      <c r="VKR7" s="330"/>
      <c r="VKS7" s="330"/>
      <c r="VKT7" s="330"/>
      <c r="VKU7" s="330"/>
      <c r="VKV7" s="330"/>
      <c r="VKW7" s="330"/>
      <c r="VKX7" s="330"/>
      <c r="VKY7" s="330"/>
      <c r="VKZ7" s="330"/>
      <c r="VLA7" s="330"/>
      <c r="VLB7" s="330"/>
      <c r="VLC7" s="330"/>
      <c r="VLD7" s="330"/>
      <c r="VLE7" s="330"/>
      <c r="VLF7" s="330"/>
      <c r="VLG7" s="330"/>
      <c r="VLH7" s="330"/>
      <c r="VLI7" s="330"/>
      <c r="VLJ7" s="330"/>
      <c r="VLK7" s="330"/>
      <c r="VLL7" s="330"/>
      <c r="VLM7" s="330"/>
      <c r="VLN7" s="330"/>
      <c r="VLO7" s="330"/>
      <c r="VLP7" s="330"/>
      <c r="VLQ7" s="330"/>
      <c r="VLR7" s="330"/>
      <c r="VLS7" s="330"/>
      <c r="VLT7" s="330"/>
      <c r="VLU7" s="330"/>
      <c r="VLV7" s="330"/>
      <c r="VLW7" s="330"/>
      <c r="VLX7" s="330"/>
      <c r="VLY7" s="330"/>
      <c r="VLZ7" s="330"/>
      <c r="VMA7" s="330"/>
      <c r="VMB7" s="330"/>
      <c r="VMC7" s="330"/>
      <c r="VMD7" s="330"/>
      <c r="VME7" s="330"/>
      <c r="VMF7" s="330"/>
      <c r="VMG7" s="330"/>
      <c r="VMH7" s="330"/>
      <c r="VMI7" s="330"/>
      <c r="VMJ7" s="330"/>
      <c r="VMK7" s="330"/>
      <c r="VML7" s="330"/>
      <c r="VMM7" s="330"/>
      <c r="VMN7" s="330"/>
      <c r="VMO7" s="330"/>
      <c r="VMP7" s="330"/>
      <c r="VMQ7" s="330"/>
      <c r="VMR7" s="330"/>
      <c r="VMS7" s="330"/>
      <c r="VMT7" s="330"/>
      <c r="VMU7" s="330"/>
      <c r="VMV7" s="330"/>
      <c r="VMW7" s="330"/>
      <c r="VMX7" s="330"/>
      <c r="VMY7" s="330"/>
      <c r="VMZ7" s="330"/>
      <c r="VNA7" s="330"/>
      <c r="VNB7" s="330"/>
      <c r="VNC7" s="330"/>
      <c r="VND7" s="330"/>
      <c r="VNE7" s="330"/>
      <c r="VNF7" s="330"/>
      <c r="VNG7" s="330"/>
      <c r="VNH7" s="330"/>
      <c r="VNI7" s="330"/>
      <c r="VNJ7" s="330"/>
      <c r="VNK7" s="330"/>
      <c r="VNL7" s="330"/>
      <c r="VNM7" s="330"/>
      <c r="VNN7" s="330"/>
      <c r="VNO7" s="330"/>
      <c r="VNP7" s="330"/>
      <c r="VNQ7" s="330"/>
      <c r="VNR7" s="330"/>
      <c r="VNS7" s="330"/>
      <c r="VNT7" s="330"/>
      <c r="VNU7" s="330"/>
      <c r="VNV7" s="330"/>
      <c r="VNW7" s="330"/>
      <c r="VNX7" s="330"/>
      <c r="VNY7" s="330"/>
      <c r="VNZ7" s="330"/>
      <c r="VOA7" s="330"/>
      <c r="VOB7" s="330"/>
      <c r="VOC7" s="330"/>
      <c r="VOD7" s="330"/>
      <c r="VOE7" s="330"/>
      <c r="VOF7" s="330"/>
      <c r="VOG7" s="330"/>
      <c r="VOH7" s="330"/>
      <c r="VOI7" s="330"/>
      <c r="VOJ7" s="330"/>
      <c r="VOK7" s="330"/>
      <c r="VOL7" s="330"/>
      <c r="VOM7" s="330"/>
      <c r="VON7" s="330"/>
      <c r="VOO7" s="330"/>
      <c r="VOP7" s="330"/>
      <c r="VOQ7" s="330"/>
      <c r="VOR7" s="330"/>
      <c r="VOS7" s="330"/>
      <c r="VOT7" s="330"/>
      <c r="VOU7" s="330"/>
      <c r="VOV7" s="330"/>
      <c r="VOW7" s="330"/>
      <c r="VOX7" s="330"/>
      <c r="VOY7" s="330"/>
      <c r="VOZ7" s="330"/>
      <c r="VPA7" s="330"/>
      <c r="VPB7" s="330"/>
      <c r="VPC7" s="330"/>
      <c r="VPD7" s="330"/>
      <c r="VPE7" s="330"/>
      <c r="VPF7" s="330"/>
      <c r="VPG7" s="330"/>
      <c r="VPH7" s="330"/>
      <c r="VPI7" s="330"/>
      <c r="VPJ7" s="330"/>
      <c r="VPK7" s="330"/>
      <c r="VPL7" s="330"/>
      <c r="VPM7" s="330"/>
      <c r="VPN7" s="330"/>
      <c r="VPO7" s="330"/>
      <c r="VPP7" s="330"/>
      <c r="VPQ7" s="330"/>
      <c r="VPR7" s="330"/>
      <c r="VPS7" s="330"/>
      <c r="VPT7" s="330"/>
      <c r="VPU7" s="330"/>
      <c r="VPV7" s="330"/>
      <c r="VPW7" s="330"/>
      <c r="VPX7" s="330"/>
      <c r="VPY7" s="330"/>
      <c r="VPZ7" s="330"/>
      <c r="VQA7" s="330"/>
      <c r="VQB7" s="330"/>
      <c r="VQC7" s="330"/>
      <c r="VQD7" s="330"/>
      <c r="VQE7" s="330"/>
      <c r="VQF7" s="330"/>
      <c r="VQG7" s="330"/>
      <c r="VQH7" s="330"/>
      <c r="VQI7" s="330"/>
      <c r="VQJ7" s="330"/>
      <c r="VQK7" s="330"/>
      <c r="VQL7" s="330"/>
      <c r="VQM7" s="330"/>
      <c r="VQN7" s="330"/>
      <c r="VQO7" s="330"/>
      <c r="VQP7" s="330"/>
      <c r="VQQ7" s="330"/>
      <c r="VQR7" s="330"/>
      <c r="VQS7" s="330"/>
      <c r="VQT7" s="330"/>
      <c r="VQU7" s="330"/>
      <c r="VQV7" s="330"/>
      <c r="VQW7" s="330"/>
      <c r="VQX7" s="330"/>
      <c r="VQY7" s="330"/>
      <c r="VQZ7" s="330"/>
      <c r="VRA7" s="330"/>
      <c r="VRB7" s="330"/>
      <c r="VRC7" s="330"/>
      <c r="VRD7" s="330"/>
      <c r="VRE7" s="330"/>
      <c r="VRF7" s="330"/>
      <c r="VRG7" s="330"/>
      <c r="VRH7" s="330"/>
      <c r="VRI7" s="330"/>
      <c r="VRJ7" s="330"/>
      <c r="VRK7" s="330"/>
      <c r="VRL7" s="330"/>
      <c r="VRM7" s="330"/>
      <c r="VRN7" s="330"/>
      <c r="VRO7" s="330"/>
      <c r="VRP7" s="330"/>
      <c r="VRQ7" s="330"/>
      <c r="VRR7" s="330"/>
      <c r="VRS7" s="330"/>
      <c r="VRT7" s="330"/>
      <c r="VRU7" s="330"/>
      <c r="VRV7" s="330"/>
      <c r="VRW7" s="330"/>
      <c r="VRX7" s="330"/>
      <c r="VRY7" s="330"/>
      <c r="VRZ7" s="330"/>
      <c r="VSA7" s="330"/>
      <c r="VSB7" s="330"/>
      <c r="VSC7" s="330"/>
      <c r="VSD7" s="330"/>
      <c r="VSE7" s="330"/>
      <c r="VSF7" s="330"/>
      <c r="VSG7" s="330"/>
      <c r="VSH7" s="330"/>
      <c r="VSI7" s="330"/>
      <c r="VSJ7" s="330"/>
      <c r="VSK7" s="330"/>
      <c r="VSL7" s="330"/>
      <c r="VSM7" s="330"/>
      <c r="VSN7" s="330"/>
      <c r="VSO7" s="330"/>
      <c r="VSP7" s="330"/>
      <c r="VSQ7" s="330"/>
      <c r="VSR7" s="330"/>
      <c r="VSS7" s="330"/>
      <c r="VST7" s="330"/>
      <c r="VSU7" s="330"/>
      <c r="VSV7" s="330"/>
      <c r="VSW7" s="330"/>
      <c r="VSX7" s="330"/>
      <c r="VSY7" s="330"/>
      <c r="VSZ7" s="330"/>
      <c r="VTA7" s="330"/>
      <c r="VTB7" s="330"/>
      <c r="VTC7" s="330"/>
      <c r="VTD7" s="330"/>
      <c r="VTE7" s="330"/>
      <c r="VTF7" s="330"/>
      <c r="VTG7" s="330"/>
      <c r="VTH7" s="330"/>
      <c r="VTI7" s="330"/>
      <c r="VTJ7" s="330"/>
      <c r="VTK7" s="330"/>
      <c r="VTL7" s="330"/>
      <c r="VTM7" s="330"/>
      <c r="VTN7" s="330"/>
      <c r="VTO7" s="330"/>
      <c r="VTP7" s="330"/>
      <c r="VTQ7" s="330"/>
      <c r="VTR7" s="330"/>
      <c r="VTS7" s="330"/>
      <c r="VTT7" s="330"/>
      <c r="VTU7" s="330"/>
      <c r="VTV7" s="330"/>
      <c r="VTW7" s="330"/>
      <c r="VTX7" s="330"/>
      <c r="VTY7" s="330"/>
      <c r="VTZ7" s="330"/>
      <c r="VUA7" s="330"/>
      <c r="VUB7" s="330"/>
      <c r="VUC7" s="330"/>
      <c r="VUD7" s="330"/>
      <c r="VUE7" s="330"/>
      <c r="VUF7" s="330"/>
      <c r="VUG7" s="330"/>
      <c r="VUH7" s="330"/>
      <c r="VUI7" s="330"/>
      <c r="VUJ7" s="330"/>
      <c r="VUK7" s="330"/>
      <c r="VUL7" s="330"/>
      <c r="VUM7" s="330"/>
      <c r="VUN7" s="330"/>
      <c r="VUO7" s="330"/>
      <c r="VUP7" s="330"/>
      <c r="VUQ7" s="330"/>
      <c r="VUR7" s="330"/>
      <c r="VUS7" s="330"/>
      <c r="VUT7" s="330"/>
      <c r="VUU7" s="330"/>
      <c r="VUV7" s="330"/>
      <c r="VUW7" s="330"/>
      <c r="VUX7" s="330"/>
      <c r="VUY7" s="330"/>
      <c r="VUZ7" s="330"/>
      <c r="VVA7" s="330"/>
      <c r="VVB7" s="330"/>
      <c r="VVC7" s="330"/>
      <c r="VVD7" s="330"/>
      <c r="VVE7" s="330"/>
      <c r="VVF7" s="330"/>
      <c r="VVG7" s="330"/>
      <c r="VVH7" s="330"/>
      <c r="VVI7" s="330"/>
      <c r="VVJ7" s="330"/>
      <c r="VVK7" s="330"/>
      <c r="VVL7" s="330"/>
      <c r="VVM7" s="330"/>
      <c r="VVN7" s="330"/>
      <c r="VVO7" s="330"/>
      <c r="VVP7" s="330"/>
      <c r="VVQ7" s="330"/>
      <c r="VVR7" s="330"/>
      <c r="VVS7" s="330"/>
      <c r="VVT7" s="330"/>
      <c r="VVU7" s="330"/>
      <c r="VVV7" s="330"/>
      <c r="VVW7" s="330"/>
      <c r="VVX7" s="330"/>
      <c r="VVY7" s="330"/>
      <c r="VVZ7" s="330"/>
      <c r="VWA7" s="330"/>
      <c r="VWB7" s="330"/>
      <c r="VWC7" s="330"/>
      <c r="VWD7" s="330"/>
      <c r="VWE7" s="330"/>
      <c r="VWF7" s="330"/>
      <c r="VWG7" s="330"/>
      <c r="VWH7" s="330"/>
      <c r="VWI7" s="330"/>
      <c r="VWJ7" s="330"/>
      <c r="VWK7" s="330"/>
      <c r="VWL7" s="330"/>
      <c r="VWM7" s="330"/>
      <c r="VWN7" s="330"/>
      <c r="VWO7" s="330"/>
      <c r="VWP7" s="330"/>
      <c r="VWQ7" s="330"/>
      <c r="VWR7" s="330"/>
      <c r="VWS7" s="330"/>
      <c r="VWT7" s="330"/>
      <c r="VWU7" s="330"/>
      <c r="VWV7" s="330"/>
      <c r="VWW7" s="330"/>
      <c r="VWX7" s="330"/>
      <c r="VWY7" s="330"/>
      <c r="VWZ7" s="330"/>
      <c r="VXA7" s="330"/>
      <c r="VXB7" s="330"/>
      <c r="VXC7" s="330"/>
      <c r="VXD7" s="330"/>
      <c r="VXE7" s="330"/>
      <c r="VXF7" s="330"/>
      <c r="VXG7" s="330"/>
      <c r="VXH7" s="330"/>
      <c r="VXI7" s="330"/>
      <c r="VXJ7" s="330"/>
      <c r="VXK7" s="330"/>
      <c r="VXL7" s="330"/>
      <c r="VXM7" s="330"/>
      <c r="VXN7" s="330"/>
      <c r="VXO7" s="330"/>
      <c r="VXP7" s="330"/>
      <c r="VXQ7" s="330"/>
      <c r="VXR7" s="330"/>
      <c r="VXS7" s="330"/>
      <c r="VXT7" s="330"/>
      <c r="VXU7" s="330"/>
      <c r="VXV7" s="330"/>
      <c r="VXW7" s="330"/>
      <c r="VXX7" s="330"/>
      <c r="VXY7" s="330"/>
      <c r="VXZ7" s="330"/>
      <c r="VYA7" s="330"/>
      <c r="VYB7" s="330"/>
      <c r="VYC7" s="330"/>
      <c r="VYD7" s="330"/>
      <c r="VYE7" s="330"/>
      <c r="VYF7" s="330"/>
      <c r="VYG7" s="330"/>
      <c r="VYH7" s="330"/>
      <c r="VYI7" s="330"/>
      <c r="VYJ7" s="330"/>
      <c r="VYK7" s="330"/>
      <c r="VYL7" s="330"/>
      <c r="VYM7" s="330"/>
      <c r="VYN7" s="330"/>
      <c r="VYO7" s="330"/>
      <c r="VYP7" s="330"/>
      <c r="VYQ7" s="330"/>
      <c r="VYR7" s="330"/>
      <c r="VYS7" s="330"/>
      <c r="VYT7" s="330"/>
      <c r="VYU7" s="330"/>
      <c r="VYV7" s="330"/>
      <c r="VYW7" s="330"/>
      <c r="VYX7" s="330"/>
      <c r="VYY7" s="330"/>
      <c r="VYZ7" s="330"/>
      <c r="VZA7" s="330"/>
      <c r="VZB7" s="330"/>
      <c r="VZC7" s="330"/>
      <c r="VZD7" s="330"/>
      <c r="VZE7" s="330"/>
      <c r="VZF7" s="330"/>
      <c r="VZG7" s="330"/>
      <c r="VZH7" s="330"/>
      <c r="VZI7" s="330"/>
      <c r="VZJ7" s="330"/>
      <c r="VZK7" s="330"/>
      <c r="VZL7" s="330"/>
      <c r="VZM7" s="330"/>
      <c r="VZN7" s="330"/>
      <c r="VZO7" s="330"/>
      <c r="VZP7" s="330"/>
      <c r="VZQ7" s="330"/>
      <c r="VZR7" s="330"/>
      <c r="VZS7" s="330"/>
      <c r="VZT7" s="330"/>
      <c r="VZU7" s="330"/>
      <c r="VZV7" s="330"/>
      <c r="VZW7" s="330"/>
      <c r="VZX7" s="330"/>
      <c r="VZY7" s="330"/>
      <c r="VZZ7" s="330"/>
      <c r="WAA7" s="330"/>
      <c r="WAB7" s="330"/>
      <c r="WAC7" s="330"/>
      <c r="WAD7" s="330"/>
      <c r="WAE7" s="330"/>
      <c r="WAF7" s="330"/>
      <c r="WAG7" s="330"/>
      <c r="WAH7" s="330"/>
      <c r="WAI7" s="330"/>
      <c r="WAJ7" s="330"/>
      <c r="WAK7" s="330"/>
      <c r="WAL7" s="330"/>
      <c r="WAM7" s="330"/>
      <c r="WAN7" s="330"/>
      <c r="WAO7" s="330"/>
      <c r="WAP7" s="330"/>
      <c r="WAQ7" s="330"/>
      <c r="WAR7" s="330"/>
      <c r="WAS7" s="330"/>
      <c r="WAT7" s="330"/>
      <c r="WAU7" s="330"/>
      <c r="WAV7" s="330"/>
      <c r="WAW7" s="330"/>
      <c r="WAX7" s="330"/>
      <c r="WAY7" s="330"/>
      <c r="WAZ7" s="330"/>
      <c r="WBA7" s="330"/>
      <c r="WBB7" s="330"/>
      <c r="WBC7" s="330"/>
      <c r="WBD7" s="330"/>
      <c r="WBE7" s="330"/>
      <c r="WBF7" s="330"/>
      <c r="WBG7" s="330"/>
      <c r="WBH7" s="330"/>
      <c r="WBI7" s="330"/>
      <c r="WBJ7" s="330"/>
      <c r="WBK7" s="330"/>
      <c r="WBL7" s="330"/>
      <c r="WBM7" s="330"/>
      <c r="WBN7" s="330"/>
      <c r="WBO7" s="330"/>
      <c r="WBP7" s="330"/>
      <c r="WBQ7" s="330"/>
      <c r="WBR7" s="330"/>
      <c r="WBS7" s="330"/>
      <c r="WBT7" s="330"/>
      <c r="WBU7" s="330"/>
      <c r="WBV7" s="330"/>
      <c r="WBW7" s="330"/>
      <c r="WBX7" s="330"/>
      <c r="WBY7" s="330"/>
      <c r="WBZ7" s="330"/>
      <c r="WCA7" s="330"/>
      <c r="WCB7" s="330"/>
      <c r="WCC7" s="330"/>
      <c r="WCD7" s="330"/>
      <c r="WCE7" s="330"/>
      <c r="WCF7" s="330"/>
      <c r="WCG7" s="330"/>
      <c r="WCH7" s="330"/>
      <c r="WCI7" s="330"/>
      <c r="WCJ7" s="330"/>
      <c r="WCK7" s="330"/>
      <c r="WCL7" s="330"/>
      <c r="WCM7" s="330"/>
      <c r="WCN7" s="330"/>
      <c r="WCO7" s="330"/>
      <c r="WCP7" s="330"/>
      <c r="WCQ7" s="330"/>
      <c r="WCR7" s="330"/>
      <c r="WCS7" s="330"/>
      <c r="WCT7" s="330"/>
      <c r="WCU7" s="330"/>
      <c r="WCV7" s="330"/>
      <c r="WCW7" s="330"/>
      <c r="WCX7" s="330"/>
      <c r="WCY7" s="330"/>
      <c r="WCZ7" s="330"/>
      <c r="WDA7" s="330"/>
      <c r="WDB7" s="330"/>
      <c r="WDC7" s="330"/>
      <c r="WDD7" s="330"/>
      <c r="WDE7" s="330"/>
      <c r="WDF7" s="330"/>
      <c r="WDG7" s="330"/>
      <c r="WDH7" s="330"/>
      <c r="WDI7" s="330"/>
      <c r="WDJ7" s="330"/>
      <c r="WDK7" s="330"/>
      <c r="WDL7" s="330"/>
      <c r="WDM7" s="330"/>
      <c r="WDN7" s="330"/>
      <c r="WDO7" s="330"/>
      <c r="WDP7" s="330"/>
      <c r="WDQ7" s="330"/>
      <c r="WDR7" s="330"/>
      <c r="WDS7" s="330"/>
      <c r="WDT7" s="330"/>
      <c r="WDU7" s="330"/>
      <c r="WDV7" s="330"/>
      <c r="WDW7" s="330"/>
      <c r="WDX7" s="330"/>
      <c r="WDY7" s="330"/>
      <c r="WDZ7" s="330"/>
      <c r="WEA7" s="330"/>
      <c r="WEB7" s="330"/>
      <c r="WEC7" s="330"/>
      <c r="WED7" s="330"/>
      <c r="WEE7" s="330"/>
      <c r="WEF7" s="330"/>
      <c r="WEG7" s="330"/>
      <c r="WEH7" s="330"/>
      <c r="WEI7" s="330"/>
      <c r="WEJ7" s="330"/>
      <c r="WEK7" s="330"/>
      <c r="WEL7" s="330"/>
      <c r="WEM7" s="330"/>
      <c r="WEN7" s="330"/>
      <c r="WEO7" s="330"/>
      <c r="WEP7" s="330"/>
      <c r="WEQ7" s="330"/>
      <c r="WER7" s="330"/>
      <c r="WES7" s="330"/>
      <c r="WET7" s="330"/>
      <c r="WEU7" s="330"/>
      <c r="WEV7" s="330"/>
      <c r="WEW7" s="330"/>
      <c r="WEX7" s="330"/>
      <c r="WEY7" s="330"/>
      <c r="WEZ7" s="330"/>
      <c r="WFA7" s="330"/>
      <c r="WFB7" s="330"/>
      <c r="WFC7" s="330"/>
      <c r="WFD7" s="330"/>
      <c r="WFE7" s="330"/>
      <c r="WFF7" s="330"/>
      <c r="WFG7" s="330"/>
      <c r="WFH7" s="330"/>
      <c r="WFI7" s="330"/>
      <c r="WFJ7" s="330"/>
      <c r="WFK7" s="330"/>
      <c r="WFL7" s="330"/>
      <c r="WFM7" s="330"/>
      <c r="WFN7" s="330"/>
      <c r="WFO7" s="330"/>
      <c r="WFP7" s="330"/>
      <c r="WFQ7" s="330"/>
      <c r="WFR7" s="330"/>
      <c r="WFS7" s="330"/>
      <c r="WFT7" s="330"/>
      <c r="WFU7" s="330"/>
      <c r="WFV7" s="330"/>
      <c r="WFW7" s="330"/>
      <c r="WFX7" s="330"/>
      <c r="WFY7" s="330"/>
      <c r="WFZ7" s="330"/>
      <c r="WGA7" s="330"/>
      <c r="WGB7" s="330"/>
      <c r="WGC7" s="330"/>
      <c r="WGD7" s="330"/>
      <c r="WGE7" s="330"/>
      <c r="WGF7" s="330"/>
      <c r="WGG7" s="330"/>
      <c r="WGH7" s="330"/>
      <c r="WGI7" s="330"/>
      <c r="WGJ7" s="330"/>
      <c r="WGK7" s="330"/>
      <c r="WGL7" s="330"/>
      <c r="WGM7" s="330"/>
      <c r="WGN7" s="330"/>
      <c r="WGO7" s="330"/>
      <c r="WGP7" s="330"/>
      <c r="WGQ7" s="330"/>
      <c r="WGR7" s="330"/>
      <c r="WGS7" s="330"/>
      <c r="WGT7" s="330"/>
      <c r="WGU7" s="330"/>
      <c r="WGV7" s="330"/>
      <c r="WGW7" s="330"/>
      <c r="WGX7" s="330"/>
      <c r="WGY7" s="330"/>
      <c r="WGZ7" s="330"/>
      <c r="WHA7" s="330"/>
      <c r="WHB7" s="330"/>
      <c r="WHC7" s="330"/>
      <c r="WHD7" s="330"/>
      <c r="WHE7" s="330"/>
      <c r="WHF7" s="330"/>
      <c r="WHG7" s="330"/>
      <c r="WHH7" s="330"/>
      <c r="WHI7" s="330"/>
      <c r="WHJ7" s="330"/>
      <c r="WHK7" s="330"/>
      <c r="WHL7" s="330"/>
      <c r="WHM7" s="330"/>
      <c r="WHN7" s="330"/>
      <c r="WHO7" s="330"/>
      <c r="WHP7" s="330"/>
      <c r="WHQ7" s="330"/>
      <c r="WHR7" s="330"/>
      <c r="WHS7" s="330"/>
      <c r="WHT7" s="330"/>
      <c r="WHU7" s="330"/>
      <c r="WHV7" s="330"/>
      <c r="WHW7" s="330"/>
      <c r="WHX7" s="330"/>
      <c r="WHY7" s="330"/>
      <c r="WHZ7" s="330"/>
      <c r="WIA7" s="330"/>
      <c r="WIB7" s="330"/>
      <c r="WIC7" s="330"/>
      <c r="WID7" s="330"/>
      <c r="WIE7" s="330"/>
      <c r="WIF7" s="330"/>
      <c r="WIG7" s="330"/>
      <c r="WIH7" s="330"/>
      <c r="WII7" s="330"/>
      <c r="WIJ7" s="330"/>
      <c r="WIK7" s="330"/>
      <c r="WIL7" s="330"/>
      <c r="WIM7" s="330"/>
      <c r="WIN7" s="330"/>
      <c r="WIO7" s="330"/>
      <c r="WIP7" s="330"/>
      <c r="WIQ7" s="330"/>
      <c r="WIR7" s="330"/>
      <c r="WIS7" s="330"/>
      <c r="WIT7" s="330"/>
      <c r="WIU7" s="330"/>
      <c r="WIV7" s="330"/>
      <c r="WIW7" s="330"/>
      <c r="WIX7" s="330"/>
      <c r="WIY7" s="330"/>
      <c r="WIZ7" s="330"/>
      <c r="WJA7" s="330"/>
      <c r="WJB7" s="330"/>
      <c r="WJC7" s="330"/>
      <c r="WJD7" s="330"/>
      <c r="WJE7" s="330"/>
      <c r="WJF7" s="330"/>
      <c r="WJG7" s="330"/>
      <c r="WJH7" s="330"/>
      <c r="WJI7" s="330"/>
      <c r="WJJ7" s="330"/>
      <c r="WJK7" s="330"/>
      <c r="WJL7" s="330"/>
      <c r="WJM7" s="330"/>
      <c r="WJN7" s="330"/>
      <c r="WJO7" s="330"/>
      <c r="WJP7" s="330"/>
      <c r="WJQ7" s="330"/>
      <c r="WJR7" s="330"/>
      <c r="WJS7" s="330"/>
      <c r="WJT7" s="330"/>
      <c r="WJU7" s="330"/>
      <c r="WJV7" s="330"/>
      <c r="WJW7" s="330"/>
      <c r="WJX7" s="330"/>
      <c r="WJY7" s="330"/>
      <c r="WJZ7" s="330"/>
      <c r="WKA7" s="330"/>
      <c r="WKB7" s="330"/>
      <c r="WKC7" s="330"/>
      <c r="WKD7" s="330"/>
      <c r="WKE7" s="330"/>
      <c r="WKF7" s="330"/>
      <c r="WKG7" s="330"/>
      <c r="WKH7" s="330"/>
      <c r="WKI7" s="330"/>
      <c r="WKJ7" s="330"/>
      <c r="WKK7" s="330"/>
      <c r="WKL7" s="330"/>
      <c r="WKM7" s="330"/>
      <c r="WKN7" s="330"/>
      <c r="WKO7" s="330"/>
      <c r="WKP7" s="330"/>
      <c r="WKQ7" s="330"/>
      <c r="WKR7" s="330"/>
      <c r="WKS7" s="330"/>
      <c r="WKT7" s="330"/>
      <c r="WKU7" s="330"/>
      <c r="WKV7" s="330"/>
      <c r="WKW7" s="330"/>
      <c r="WKX7" s="330"/>
      <c r="WKY7" s="330"/>
      <c r="WKZ7" s="330"/>
      <c r="WLA7" s="330"/>
      <c r="WLB7" s="330"/>
      <c r="WLC7" s="330"/>
      <c r="WLD7" s="330"/>
      <c r="WLE7" s="330"/>
      <c r="WLF7" s="330"/>
      <c r="WLG7" s="330"/>
      <c r="WLH7" s="330"/>
      <c r="WLI7" s="330"/>
      <c r="WLJ7" s="330"/>
      <c r="WLK7" s="330"/>
      <c r="WLL7" s="330"/>
      <c r="WLM7" s="330"/>
      <c r="WLN7" s="330"/>
      <c r="WLO7" s="330"/>
      <c r="WLP7" s="330"/>
      <c r="WLQ7" s="330"/>
      <c r="WLR7" s="330"/>
      <c r="WLS7" s="330"/>
      <c r="WLT7" s="330"/>
      <c r="WLU7" s="330"/>
      <c r="WLV7" s="330"/>
      <c r="WLW7" s="330"/>
      <c r="WLX7" s="330"/>
      <c r="WLY7" s="330"/>
      <c r="WLZ7" s="330"/>
      <c r="WMA7" s="330"/>
      <c r="WMB7" s="330"/>
      <c r="WMC7" s="330"/>
      <c r="WMD7" s="330"/>
      <c r="WME7" s="330"/>
      <c r="WMF7" s="330"/>
      <c r="WMG7" s="330"/>
      <c r="WMH7" s="330"/>
      <c r="WMI7" s="330"/>
      <c r="WMJ7" s="330"/>
      <c r="WMK7" s="330"/>
      <c r="WML7" s="330"/>
      <c r="WMM7" s="330"/>
      <c r="WMN7" s="330"/>
      <c r="WMO7" s="330"/>
      <c r="WMP7" s="330"/>
      <c r="WMQ7" s="330"/>
      <c r="WMR7" s="330"/>
      <c r="WMS7" s="330"/>
      <c r="WMT7" s="330"/>
      <c r="WMU7" s="330"/>
      <c r="WMV7" s="330"/>
      <c r="WMW7" s="330"/>
      <c r="WMX7" s="330"/>
      <c r="WMY7" s="330"/>
      <c r="WMZ7" s="330"/>
      <c r="WNA7" s="330"/>
      <c r="WNB7" s="330"/>
      <c r="WNC7" s="330"/>
      <c r="WND7" s="330"/>
      <c r="WNE7" s="330"/>
      <c r="WNF7" s="330"/>
      <c r="WNG7" s="330"/>
      <c r="WNH7" s="330"/>
      <c r="WNI7" s="330"/>
      <c r="WNJ7" s="330"/>
      <c r="WNK7" s="330"/>
      <c r="WNL7" s="330"/>
      <c r="WNM7" s="330"/>
      <c r="WNN7" s="330"/>
      <c r="WNO7" s="330"/>
      <c r="WNP7" s="330"/>
      <c r="WNQ7" s="330"/>
      <c r="WNR7" s="330"/>
      <c r="WNS7" s="330"/>
      <c r="WNT7" s="330"/>
      <c r="WNU7" s="330"/>
      <c r="WNV7" s="330"/>
      <c r="WNW7" s="330"/>
      <c r="WNX7" s="330"/>
      <c r="WNY7" s="330"/>
      <c r="WNZ7" s="330"/>
      <c r="WOA7" s="330"/>
      <c r="WOB7" s="330"/>
      <c r="WOC7" s="330"/>
      <c r="WOD7" s="330"/>
      <c r="WOE7" s="330"/>
      <c r="WOF7" s="330"/>
      <c r="WOG7" s="330"/>
      <c r="WOH7" s="330"/>
      <c r="WOI7" s="330"/>
      <c r="WOJ7" s="330"/>
      <c r="WOK7" s="330"/>
      <c r="WOL7" s="330"/>
      <c r="WOM7" s="330"/>
      <c r="WON7" s="330"/>
      <c r="WOO7" s="330"/>
      <c r="WOP7" s="330"/>
      <c r="WOQ7" s="330"/>
      <c r="WOR7" s="330"/>
      <c r="WOS7" s="330"/>
      <c r="WOT7" s="330"/>
      <c r="WOU7" s="330"/>
      <c r="WOV7" s="330"/>
      <c r="WOW7" s="330"/>
      <c r="WOX7" s="330"/>
      <c r="WOY7" s="330"/>
      <c r="WOZ7" s="330"/>
      <c r="WPA7" s="330"/>
      <c r="WPB7" s="330"/>
      <c r="WPC7" s="330"/>
      <c r="WPD7" s="330"/>
      <c r="WPE7" s="330"/>
      <c r="WPF7" s="330"/>
      <c r="WPG7" s="330"/>
      <c r="WPH7" s="330"/>
      <c r="WPI7" s="330"/>
      <c r="WPJ7" s="330"/>
      <c r="WPK7" s="330"/>
      <c r="WPL7" s="330"/>
      <c r="WPM7" s="330"/>
      <c r="WPN7" s="330"/>
      <c r="WPO7" s="330"/>
      <c r="WPP7" s="330"/>
      <c r="WPQ7" s="330"/>
      <c r="WPR7" s="330"/>
      <c r="WPS7" s="330"/>
      <c r="WPT7" s="330"/>
      <c r="WPU7" s="330"/>
      <c r="WPV7" s="330"/>
      <c r="WPW7" s="330"/>
      <c r="WPX7" s="330"/>
      <c r="WPY7" s="330"/>
      <c r="WPZ7" s="330"/>
      <c r="WQA7" s="330"/>
      <c r="WQB7" s="330"/>
      <c r="WQC7" s="330"/>
      <c r="WQD7" s="330"/>
      <c r="WQE7" s="330"/>
      <c r="WQF7" s="330"/>
      <c r="WQG7" s="330"/>
      <c r="WQH7" s="330"/>
      <c r="WQI7" s="330"/>
      <c r="WQJ7" s="330"/>
      <c r="WQK7" s="330"/>
      <c r="WQL7" s="330"/>
      <c r="WQM7" s="330"/>
      <c r="WQN7" s="330"/>
      <c r="WQO7" s="330"/>
      <c r="WQP7" s="330"/>
      <c r="WQQ7" s="330"/>
      <c r="WQR7" s="330"/>
      <c r="WQS7" s="330"/>
      <c r="WQT7" s="330"/>
      <c r="WQU7" s="330"/>
      <c r="WQV7" s="330"/>
      <c r="WQW7" s="330"/>
      <c r="WQX7" s="330"/>
      <c r="WQY7" s="330"/>
      <c r="WQZ7" s="330"/>
      <c r="WRA7" s="330"/>
      <c r="WRB7" s="330"/>
      <c r="WRC7" s="330"/>
      <c r="WRD7" s="330"/>
      <c r="WRE7" s="330"/>
      <c r="WRF7" s="330"/>
      <c r="WRG7" s="330"/>
      <c r="WRH7" s="330"/>
      <c r="WRI7" s="330"/>
      <c r="WRJ7" s="330"/>
      <c r="WRK7" s="330"/>
      <c r="WRL7" s="330"/>
      <c r="WRM7" s="330"/>
      <c r="WRN7" s="330"/>
      <c r="WRO7" s="330"/>
      <c r="WRP7" s="330"/>
      <c r="WRQ7" s="330"/>
      <c r="WRR7" s="330"/>
      <c r="WRS7" s="330"/>
      <c r="WRT7" s="330"/>
      <c r="WRU7" s="330"/>
      <c r="WRV7" s="330"/>
      <c r="WRW7" s="330"/>
      <c r="WRX7" s="330"/>
      <c r="WRY7" s="330"/>
      <c r="WRZ7" s="330"/>
      <c r="WSA7" s="330"/>
      <c r="WSB7" s="330"/>
      <c r="WSC7" s="330"/>
      <c r="WSD7" s="330"/>
      <c r="WSE7" s="330"/>
      <c r="WSF7" s="330"/>
      <c r="WSG7" s="330"/>
      <c r="WSH7" s="330"/>
      <c r="WSI7" s="330"/>
      <c r="WSJ7" s="330"/>
      <c r="WSK7" s="330"/>
      <c r="WSL7" s="330"/>
      <c r="WSM7" s="330"/>
      <c r="WSN7" s="330"/>
      <c r="WSO7" s="330"/>
      <c r="WSP7" s="330"/>
      <c r="WSQ7" s="330"/>
      <c r="WSR7" s="330"/>
      <c r="WSS7" s="330"/>
      <c r="WST7" s="330"/>
      <c r="WSU7" s="330"/>
      <c r="WSV7" s="330"/>
      <c r="WSW7" s="330"/>
      <c r="WSX7" s="330"/>
      <c r="WSY7" s="330"/>
      <c r="WSZ7" s="330"/>
      <c r="WTA7" s="330"/>
      <c r="WTB7" s="330"/>
      <c r="WTC7" s="330"/>
      <c r="WTD7" s="330"/>
      <c r="WTE7" s="330"/>
      <c r="WTF7" s="330"/>
      <c r="WTG7" s="330"/>
      <c r="WTH7" s="330"/>
      <c r="WTI7" s="330"/>
      <c r="WTJ7" s="330"/>
      <c r="WTK7" s="330"/>
      <c r="WTL7" s="330"/>
      <c r="WTM7" s="330"/>
      <c r="WTN7" s="330"/>
      <c r="WTO7" s="330"/>
      <c r="WTP7" s="330"/>
      <c r="WTQ7" s="330"/>
      <c r="WTR7" s="330"/>
      <c r="WTS7" s="330"/>
      <c r="WTT7" s="330"/>
      <c r="WTU7" s="330"/>
      <c r="WTV7" s="330"/>
      <c r="WTW7" s="330"/>
      <c r="WTX7" s="330"/>
      <c r="WTY7" s="330"/>
      <c r="WTZ7" s="330"/>
      <c r="WUA7" s="330"/>
      <c r="WUB7" s="330"/>
      <c r="WUC7" s="330"/>
      <c r="WUD7" s="330"/>
      <c r="WUE7" s="330"/>
      <c r="WUF7" s="330"/>
      <c r="WUG7" s="330"/>
      <c r="WUH7" s="330"/>
      <c r="WUI7" s="330"/>
      <c r="WUJ7" s="330"/>
      <c r="WUK7" s="330"/>
      <c r="WUL7" s="330"/>
      <c r="WUM7" s="330"/>
      <c r="WUN7" s="330"/>
      <c r="WUO7" s="330"/>
      <c r="WUP7" s="330"/>
      <c r="WUQ7" s="330"/>
      <c r="WUR7" s="330"/>
      <c r="WUS7" s="330"/>
      <c r="WUT7" s="330"/>
      <c r="WUU7" s="330"/>
      <c r="WUV7" s="330"/>
      <c r="WUW7" s="330"/>
      <c r="WUX7" s="330"/>
      <c r="WUY7" s="330"/>
      <c r="WUZ7" s="330"/>
      <c r="WVA7" s="330"/>
      <c r="WVB7" s="330"/>
      <c r="WVC7" s="330"/>
      <c r="WVD7" s="330"/>
      <c r="WVE7" s="330"/>
      <c r="WVF7" s="330"/>
      <c r="WVG7" s="330"/>
      <c r="WVH7" s="330"/>
      <c r="WVI7" s="330"/>
      <c r="WVJ7" s="330"/>
      <c r="WVK7" s="330"/>
      <c r="WVL7" s="330"/>
      <c r="WVM7" s="330"/>
      <c r="WVN7" s="330"/>
      <c r="WVO7" s="330"/>
      <c r="WVP7" s="330"/>
      <c r="WVQ7" s="330"/>
      <c r="WVR7" s="330"/>
    </row>
    <row r="8" spans="1:16138">
      <c r="A8" s="333"/>
      <c r="B8" s="355" t="s">
        <v>1220</v>
      </c>
      <c r="C8" s="360" t="s">
        <v>1221</v>
      </c>
      <c r="D8" s="360" t="s">
        <v>1222</v>
      </c>
      <c r="E8" s="361">
        <v>15</v>
      </c>
      <c r="F8" s="361">
        <v>15</v>
      </c>
      <c r="G8" s="361">
        <v>6</v>
      </c>
      <c r="H8" s="361">
        <v>17</v>
      </c>
      <c r="I8" s="361">
        <v>18</v>
      </c>
      <c r="J8" s="361">
        <v>13</v>
      </c>
      <c r="K8" s="362">
        <v>8</v>
      </c>
      <c r="L8" s="353">
        <v>129.94999999999999</v>
      </c>
      <c r="M8" s="353">
        <v>199.97</v>
      </c>
      <c r="N8" s="358">
        <v>811803033313</v>
      </c>
      <c r="O8" s="358">
        <v>833</v>
      </c>
      <c r="Q8" s="359"/>
      <c r="R8" s="359"/>
    </row>
    <row r="9" spans="1:16138" ht="30">
      <c r="A9" s="333"/>
      <c r="B9" s="355" t="s">
        <v>1223</v>
      </c>
      <c r="C9" s="360" t="s">
        <v>1224</v>
      </c>
      <c r="D9" s="360" t="s">
        <v>1225</v>
      </c>
      <c r="E9" s="361">
        <v>7.5</v>
      </c>
      <c r="F9" s="361">
        <v>5.75</v>
      </c>
      <c r="G9" s="361">
        <v>3</v>
      </c>
      <c r="H9" s="361">
        <v>16</v>
      </c>
      <c r="I9" s="361">
        <v>12</v>
      </c>
      <c r="J9" s="361">
        <v>15</v>
      </c>
      <c r="K9" s="362">
        <v>20</v>
      </c>
      <c r="L9" s="353">
        <v>42.95</v>
      </c>
      <c r="M9" s="353">
        <v>64.97</v>
      </c>
      <c r="N9" s="358">
        <v>811803034051</v>
      </c>
      <c r="O9" s="358">
        <v>1010</v>
      </c>
      <c r="Q9" s="359"/>
      <c r="R9" s="359"/>
    </row>
    <row r="10" spans="1:16138">
      <c r="A10" s="333"/>
      <c r="B10" s="355" t="s">
        <v>1226</v>
      </c>
      <c r="C10" s="360" t="s">
        <v>1227</v>
      </c>
      <c r="D10" s="360" t="s">
        <v>1222</v>
      </c>
      <c r="E10" s="361">
        <v>6</v>
      </c>
      <c r="F10" s="361">
        <v>5</v>
      </c>
      <c r="G10" s="361">
        <v>3.5</v>
      </c>
      <c r="H10" s="361">
        <v>17</v>
      </c>
      <c r="I10" s="361">
        <v>13</v>
      </c>
      <c r="J10" s="361">
        <v>11</v>
      </c>
      <c r="K10" s="362">
        <v>20</v>
      </c>
      <c r="L10" s="353">
        <v>63.95</v>
      </c>
      <c r="M10" s="353">
        <v>99.97</v>
      </c>
      <c r="N10" s="358">
        <v>811803034068</v>
      </c>
      <c r="O10" s="358">
        <v>497</v>
      </c>
      <c r="Q10" s="359"/>
      <c r="R10" s="359"/>
    </row>
    <row r="11" spans="1:16138">
      <c r="A11" s="333"/>
      <c r="B11" s="355" t="s">
        <v>1228</v>
      </c>
      <c r="C11" s="360" t="s">
        <v>1229</v>
      </c>
      <c r="D11" s="360"/>
      <c r="E11" s="361">
        <v>4.5</v>
      </c>
      <c r="F11" s="361">
        <v>8</v>
      </c>
      <c r="G11" s="361">
        <v>3</v>
      </c>
      <c r="H11" s="361">
        <v>16</v>
      </c>
      <c r="I11" s="361">
        <v>10</v>
      </c>
      <c r="J11" s="361">
        <v>15</v>
      </c>
      <c r="K11" s="362">
        <v>10</v>
      </c>
      <c r="L11" s="353">
        <v>29.95</v>
      </c>
      <c r="M11" s="353">
        <v>49.97</v>
      </c>
      <c r="N11" s="358">
        <v>811803034242</v>
      </c>
      <c r="O11" s="358">
        <v>1516</v>
      </c>
      <c r="P11" s="363"/>
      <c r="Q11" s="359"/>
      <c r="R11" s="359"/>
    </row>
    <row r="12" spans="1:16138">
      <c r="A12" s="333"/>
      <c r="B12" s="364" t="s">
        <v>1230</v>
      </c>
      <c r="C12" s="365" t="s">
        <v>1231</v>
      </c>
      <c r="D12" s="365" t="s">
        <v>1219</v>
      </c>
      <c r="E12" s="361">
        <v>9.25</v>
      </c>
      <c r="F12" s="361">
        <v>6.25</v>
      </c>
      <c r="G12" s="361">
        <v>2.25</v>
      </c>
      <c r="H12" s="361">
        <v>13</v>
      </c>
      <c r="I12" s="361">
        <v>12</v>
      </c>
      <c r="J12" s="361">
        <v>10</v>
      </c>
      <c r="K12" s="355">
        <v>10</v>
      </c>
      <c r="L12" s="353">
        <v>32.950000000000003</v>
      </c>
      <c r="M12" s="353">
        <v>54.97</v>
      </c>
      <c r="N12" s="354">
        <v>811803033306</v>
      </c>
      <c r="O12" s="354">
        <v>144</v>
      </c>
      <c r="Q12" s="359"/>
      <c r="R12" s="359"/>
    </row>
    <row r="13" spans="1:16138">
      <c r="A13" s="333"/>
      <c r="B13" s="355" t="s">
        <v>1232</v>
      </c>
      <c r="C13" s="360" t="s">
        <v>1233</v>
      </c>
      <c r="D13" s="360" t="s">
        <v>1222</v>
      </c>
      <c r="E13" s="361">
        <v>9.25</v>
      </c>
      <c r="F13" s="361">
        <v>6.25</v>
      </c>
      <c r="G13" s="361">
        <v>2.25</v>
      </c>
      <c r="H13" s="361">
        <v>13</v>
      </c>
      <c r="I13" s="361">
        <v>12</v>
      </c>
      <c r="J13" s="361">
        <v>10</v>
      </c>
      <c r="K13" s="362">
        <v>10</v>
      </c>
      <c r="L13" s="353">
        <v>39.950000000000003</v>
      </c>
      <c r="M13" s="353">
        <v>59.97</v>
      </c>
      <c r="N13" s="358">
        <v>811803033290</v>
      </c>
      <c r="O13" s="358">
        <v>423</v>
      </c>
      <c r="Q13" s="359"/>
      <c r="R13" s="359"/>
    </row>
    <row r="14" spans="1:16138">
      <c r="A14" s="333"/>
      <c r="B14" s="366" t="s">
        <v>1234</v>
      </c>
      <c r="C14" s="367" t="s">
        <v>1235</v>
      </c>
      <c r="D14" s="367" t="s">
        <v>1222</v>
      </c>
      <c r="E14" s="368">
        <v>9.25</v>
      </c>
      <c r="F14" s="368">
        <v>6</v>
      </c>
      <c r="G14" s="368">
        <v>2.25</v>
      </c>
      <c r="H14" s="368">
        <v>13</v>
      </c>
      <c r="I14" s="368">
        <v>12</v>
      </c>
      <c r="J14" s="368">
        <v>10</v>
      </c>
      <c r="K14" s="366">
        <v>10</v>
      </c>
      <c r="L14" s="353">
        <v>32.049999999999997</v>
      </c>
      <c r="M14" s="353">
        <v>49.97</v>
      </c>
      <c r="N14" s="354">
        <v>811803033283</v>
      </c>
      <c r="O14" s="354">
        <v>475</v>
      </c>
      <c r="Q14" s="359"/>
      <c r="R14" s="359"/>
    </row>
    <row r="15" spans="1:16138">
      <c r="A15" s="333"/>
      <c r="B15" s="355" t="s">
        <v>1236</v>
      </c>
      <c r="C15" s="360" t="s">
        <v>1237</v>
      </c>
      <c r="D15" s="360" t="s">
        <v>1238</v>
      </c>
      <c r="E15" s="361">
        <v>10</v>
      </c>
      <c r="F15" s="361">
        <v>5.5</v>
      </c>
      <c r="G15" s="361">
        <v>1.5</v>
      </c>
      <c r="H15" s="361">
        <v>15</v>
      </c>
      <c r="I15" s="361">
        <v>12</v>
      </c>
      <c r="J15" s="361">
        <v>11</v>
      </c>
      <c r="K15" s="362">
        <v>20</v>
      </c>
      <c r="L15" s="353">
        <v>24.99</v>
      </c>
      <c r="M15" s="353">
        <v>39.97</v>
      </c>
      <c r="N15" s="358">
        <v>811180303307</v>
      </c>
      <c r="O15" s="358">
        <v>1393</v>
      </c>
      <c r="Q15" s="359"/>
      <c r="R15" s="359"/>
    </row>
    <row r="16" spans="1:16138">
      <c r="A16" s="333"/>
      <c r="B16" s="355"/>
      <c r="C16" s="360"/>
      <c r="D16" s="360"/>
      <c r="E16" s="361"/>
      <c r="F16" s="361"/>
      <c r="G16" s="361"/>
      <c r="H16" s="369"/>
      <c r="I16" s="369"/>
      <c r="J16" s="369"/>
      <c r="K16" s="362"/>
      <c r="L16" s="353"/>
      <c r="M16" s="353"/>
      <c r="N16" s="358"/>
      <c r="O16" s="358"/>
    </row>
    <row r="17" spans="2:85" s="333" customFormat="1">
      <c r="B17" s="348" t="s">
        <v>1239</v>
      </c>
      <c r="E17" s="370"/>
      <c r="F17" s="370"/>
      <c r="G17" s="370"/>
      <c r="H17" s="370"/>
      <c r="I17" s="370"/>
      <c r="J17" s="370"/>
      <c r="L17" s="353"/>
      <c r="M17" s="353"/>
      <c r="N17" s="371"/>
      <c r="O17" s="371"/>
      <c r="P17" s="331"/>
      <c r="Q17" s="334"/>
      <c r="R17" s="334"/>
      <c r="S17" s="334"/>
      <c r="T17" s="334"/>
      <c r="U17" s="334"/>
      <c r="V17" s="334"/>
      <c r="W17" s="334"/>
      <c r="X17" s="334"/>
      <c r="Y17" s="334"/>
      <c r="Z17" s="334"/>
      <c r="AA17" s="334"/>
      <c r="AB17" s="334"/>
      <c r="AC17" s="334"/>
      <c r="AD17" s="334"/>
      <c r="AE17" s="334"/>
      <c r="AF17" s="334"/>
      <c r="AG17" s="334"/>
      <c r="AH17" s="334"/>
      <c r="AI17" s="334"/>
      <c r="AJ17" s="334"/>
      <c r="AK17" s="334"/>
      <c r="AL17" s="334"/>
      <c r="AM17" s="334"/>
      <c r="AN17" s="334"/>
      <c r="AO17" s="334"/>
      <c r="AP17" s="334"/>
      <c r="AQ17" s="334"/>
      <c r="AR17" s="334"/>
      <c r="AS17" s="334"/>
      <c r="AT17" s="334"/>
      <c r="AU17" s="334"/>
      <c r="AV17" s="334"/>
      <c r="AW17" s="334"/>
      <c r="AX17" s="334"/>
      <c r="AY17" s="334"/>
      <c r="AZ17" s="334"/>
      <c r="BA17" s="334"/>
      <c r="BB17" s="334"/>
      <c r="BC17" s="334"/>
      <c r="BD17" s="334"/>
      <c r="BE17" s="334"/>
      <c r="BF17" s="334"/>
      <c r="BG17" s="334"/>
      <c r="BH17" s="334"/>
      <c r="BI17" s="334"/>
      <c r="BJ17" s="334"/>
      <c r="BK17" s="334"/>
      <c r="BL17" s="334"/>
      <c r="BM17" s="334"/>
      <c r="BN17" s="334"/>
      <c r="BO17" s="334"/>
      <c r="BP17" s="334"/>
      <c r="BQ17" s="334"/>
      <c r="BR17" s="334"/>
      <c r="BS17" s="334"/>
      <c r="BT17" s="334"/>
      <c r="BU17" s="334"/>
      <c r="BV17" s="334"/>
      <c r="BW17" s="334"/>
      <c r="BX17" s="334"/>
      <c r="BY17" s="334"/>
      <c r="BZ17" s="334"/>
      <c r="CA17" s="334"/>
      <c r="CB17" s="334"/>
      <c r="CC17" s="334"/>
      <c r="CD17" s="334"/>
      <c r="CE17" s="334"/>
      <c r="CF17" s="334"/>
      <c r="CG17" s="334"/>
    </row>
    <row r="18" spans="2:85" s="333" customFormat="1">
      <c r="B18" s="333" t="s">
        <v>1240</v>
      </c>
      <c r="C18" s="333" t="s">
        <v>1241</v>
      </c>
      <c r="D18" s="333" t="s">
        <v>1238</v>
      </c>
      <c r="E18" s="370">
        <v>6.5</v>
      </c>
      <c r="F18" s="370">
        <v>4.5</v>
      </c>
      <c r="G18" s="370">
        <v>3</v>
      </c>
      <c r="H18" s="370">
        <v>13</v>
      </c>
      <c r="I18" s="370">
        <v>15</v>
      </c>
      <c r="J18" s="370">
        <v>10</v>
      </c>
      <c r="K18" s="333">
        <v>20</v>
      </c>
      <c r="L18" s="353">
        <v>32.950000000000003</v>
      </c>
      <c r="M18" s="353">
        <v>54.97</v>
      </c>
      <c r="N18" s="371">
        <v>811803034044</v>
      </c>
      <c r="O18" s="371">
        <v>2020</v>
      </c>
      <c r="P18" s="331"/>
      <c r="Q18" s="359"/>
      <c r="R18" s="359"/>
      <c r="S18" s="334"/>
      <c r="T18" s="334"/>
      <c r="U18" s="334"/>
      <c r="V18" s="334"/>
      <c r="W18" s="334"/>
      <c r="X18" s="334"/>
      <c r="Y18" s="334"/>
      <c r="Z18" s="334"/>
      <c r="AA18" s="334"/>
      <c r="AB18" s="334"/>
      <c r="AC18" s="334"/>
      <c r="AD18" s="334"/>
      <c r="AE18" s="334"/>
      <c r="AF18" s="334"/>
      <c r="AG18" s="334"/>
      <c r="AH18" s="334"/>
      <c r="AI18" s="334"/>
      <c r="AJ18" s="334"/>
      <c r="AK18" s="334"/>
      <c r="AL18" s="334"/>
      <c r="AM18" s="334"/>
      <c r="AN18" s="334"/>
      <c r="AO18" s="334"/>
      <c r="AP18" s="334"/>
      <c r="AQ18" s="334"/>
      <c r="AR18" s="334"/>
      <c r="AS18" s="334"/>
      <c r="AT18" s="334"/>
      <c r="AU18" s="334"/>
      <c r="AV18" s="334"/>
      <c r="AW18" s="334"/>
      <c r="AX18" s="334"/>
      <c r="AY18" s="334"/>
      <c r="AZ18" s="334"/>
      <c r="BA18" s="334"/>
      <c r="BB18" s="334"/>
      <c r="BC18" s="334"/>
      <c r="BD18" s="334"/>
      <c r="BE18" s="334"/>
      <c r="BF18" s="334"/>
      <c r="BG18" s="334"/>
      <c r="BH18" s="334"/>
      <c r="BI18" s="334"/>
      <c r="BJ18" s="334"/>
      <c r="BK18" s="334"/>
      <c r="BL18" s="334"/>
      <c r="BM18" s="334"/>
      <c r="BN18" s="334"/>
      <c r="BO18" s="334"/>
      <c r="BP18" s="334"/>
      <c r="BQ18" s="334"/>
      <c r="BR18" s="334"/>
      <c r="BS18" s="334"/>
      <c r="BT18" s="334"/>
      <c r="BU18" s="334"/>
      <c r="BV18" s="334"/>
      <c r="BW18" s="334"/>
      <c r="BX18" s="334"/>
      <c r="BY18" s="334"/>
      <c r="BZ18" s="334"/>
      <c r="CA18" s="334"/>
      <c r="CB18" s="334"/>
      <c r="CC18" s="334"/>
      <c r="CD18" s="334"/>
      <c r="CE18" s="334"/>
      <c r="CF18" s="334"/>
      <c r="CG18" s="334"/>
    </row>
    <row r="19" spans="2:85" s="333" customFormat="1">
      <c r="B19" s="333" t="s">
        <v>1242</v>
      </c>
      <c r="C19" s="333" t="s">
        <v>1243</v>
      </c>
      <c r="D19" s="333" t="s">
        <v>1238</v>
      </c>
      <c r="E19" s="370">
        <v>8.75</v>
      </c>
      <c r="F19" s="370">
        <v>5.5</v>
      </c>
      <c r="G19" s="370">
        <v>2.25</v>
      </c>
      <c r="H19" s="370">
        <v>18</v>
      </c>
      <c r="I19" s="370">
        <v>22</v>
      </c>
      <c r="J19" s="370">
        <v>17</v>
      </c>
      <c r="K19" s="333">
        <v>20</v>
      </c>
      <c r="L19" s="353">
        <v>29.95</v>
      </c>
      <c r="M19" s="353">
        <v>49.97</v>
      </c>
      <c r="N19" s="371">
        <v>811803033238</v>
      </c>
      <c r="O19" s="371">
        <v>243</v>
      </c>
      <c r="P19" s="331"/>
      <c r="Q19" s="359"/>
      <c r="R19" s="359"/>
      <c r="S19" s="334"/>
      <c r="T19" s="334"/>
      <c r="U19" s="334"/>
      <c r="V19" s="334"/>
      <c r="W19" s="334"/>
      <c r="X19" s="334"/>
      <c r="Y19" s="334"/>
      <c r="Z19" s="334"/>
      <c r="AA19" s="334"/>
      <c r="AB19" s="334"/>
      <c r="AC19" s="334"/>
      <c r="AD19" s="334"/>
      <c r="AE19" s="334"/>
      <c r="AF19" s="334"/>
      <c r="AG19" s="334"/>
      <c r="AH19" s="334"/>
      <c r="AI19" s="334"/>
      <c r="AJ19" s="334"/>
      <c r="AK19" s="334"/>
      <c r="AL19" s="334"/>
      <c r="AM19" s="334"/>
      <c r="AN19" s="334"/>
      <c r="AO19" s="334"/>
      <c r="AP19" s="334"/>
      <c r="AQ19" s="334"/>
      <c r="AR19" s="334"/>
      <c r="AS19" s="334"/>
      <c r="AT19" s="334"/>
      <c r="AU19" s="334"/>
      <c r="AV19" s="334"/>
      <c r="AW19" s="334"/>
      <c r="AX19" s="334"/>
      <c r="AY19" s="334"/>
      <c r="AZ19" s="334"/>
      <c r="BA19" s="334"/>
      <c r="BB19" s="334"/>
      <c r="BC19" s="334"/>
      <c r="BD19" s="334"/>
      <c r="BE19" s="334"/>
      <c r="BF19" s="334"/>
      <c r="BG19" s="334"/>
      <c r="BH19" s="334"/>
      <c r="BI19" s="334"/>
      <c r="BJ19" s="334"/>
      <c r="BK19" s="334"/>
      <c r="BL19" s="334"/>
      <c r="BM19" s="334"/>
      <c r="BN19" s="334"/>
      <c r="BO19" s="334"/>
      <c r="BP19" s="334"/>
      <c r="BQ19" s="334"/>
      <c r="BR19" s="334"/>
      <c r="BS19" s="334"/>
      <c r="BT19" s="334"/>
      <c r="BU19" s="334"/>
      <c r="BV19" s="334"/>
      <c r="BW19" s="334"/>
      <c r="BX19" s="334"/>
      <c r="BY19" s="334"/>
      <c r="BZ19" s="334"/>
      <c r="CA19" s="334"/>
      <c r="CB19" s="334"/>
      <c r="CC19" s="334"/>
      <c r="CD19" s="334"/>
      <c r="CE19" s="334"/>
      <c r="CF19" s="334"/>
      <c r="CG19" s="334"/>
    </row>
    <row r="20" spans="2:85" s="333" customFormat="1">
      <c r="B20" s="333" t="s">
        <v>1244</v>
      </c>
      <c r="C20" s="333" t="s">
        <v>1245</v>
      </c>
      <c r="D20" s="333" t="s">
        <v>1219</v>
      </c>
      <c r="E20" s="370">
        <v>8.75</v>
      </c>
      <c r="F20" s="370">
        <v>5.5</v>
      </c>
      <c r="G20" s="370">
        <v>2.25</v>
      </c>
      <c r="H20" s="370">
        <v>18</v>
      </c>
      <c r="I20" s="370">
        <v>22</v>
      </c>
      <c r="J20" s="370">
        <v>17</v>
      </c>
      <c r="K20" s="333">
        <v>20</v>
      </c>
      <c r="L20" s="353">
        <v>29.95</v>
      </c>
      <c r="M20" s="353">
        <v>49.97</v>
      </c>
      <c r="N20" s="371">
        <v>811803033245</v>
      </c>
      <c r="O20" s="371">
        <v>246</v>
      </c>
      <c r="P20" s="331"/>
      <c r="Q20" s="359"/>
      <c r="R20" s="359"/>
      <c r="S20" s="334"/>
      <c r="T20" s="334"/>
      <c r="U20" s="334"/>
      <c r="V20" s="334"/>
      <c r="W20" s="334"/>
      <c r="X20" s="334"/>
      <c r="Y20" s="334"/>
      <c r="Z20" s="334"/>
      <c r="AA20" s="334"/>
      <c r="AB20" s="334"/>
      <c r="AC20" s="334"/>
      <c r="AD20" s="334"/>
      <c r="AE20" s="334"/>
      <c r="AF20" s="334"/>
      <c r="AG20" s="334"/>
      <c r="AH20" s="334"/>
      <c r="AI20" s="334"/>
      <c r="AJ20" s="334"/>
      <c r="AK20" s="334"/>
      <c r="AL20" s="334"/>
      <c r="AM20" s="334"/>
      <c r="AN20" s="334"/>
      <c r="AO20" s="334"/>
      <c r="AP20" s="334"/>
      <c r="AQ20" s="334"/>
      <c r="AR20" s="334"/>
      <c r="AS20" s="334"/>
      <c r="AT20" s="334"/>
      <c r="AU20" s="334"/>
      <c r="AV20" s="334"/>
      <c r="AW20" s="334"/>
      <c r="AX20" s="334"/>
      <c r="AY20" s="334"/>
      <c r="AZ20" s="334"/>
      <c r="BA20" s="334"/>
      <c r="BB20" s="334"/>
      <c r="BC20" s="334"/>
      <c r="BD20" s="334"/>
      <c r="BE20" s="334"/>
      <c r="BF20" s="334"/>
      <c r="BG20" s="334"/>
      <c r="BH20" s="334"/>
      <c r="BI20" s="334"/>
      <c r="BJ20" s="334"/>
      <c r="BK20" s="334"/>
      <c r="BL20" s="334"/>
      <c r="BM20" s="334"/>
      <c r="BN20" s="334"/>
      <c r="BO20" s="334"/>
      <c r="BP20" s="334"/>
      <c r="BQ20" s="334"/>
      <c r="BR20" s="334"/>
      <c r="BS20" s="334"/>
      <c r="BT20" s="334"/>
      <c r="BU20" s="334"/>
      <c r="BV20" s="334"/>
      <c r="BW20" s="334"/>
      <c r="BX20" s="334"/>
      <c r="BY20" s="334"/>
      <c r="BZ20" s="334"/>
      <c r="CA20" s="334"/>
      <c r="CB20" s="334"/>
      <c r="CC20" s="334"/>
      <c r="CD20" s="334"/>
      <c r="CE20" s="334"/>
      <c r="CF20" s="334"/>
      <c r="CG20" s="334"/>
    </row>
    <row r="21" spans="2:85" s="333" customFormat="1">
      <c r="B21" s="333" t="s">
        <v>1246</v>
      </c>
      <c r="C21" s="333" t="s">
        <v>1247</v>
      </c>
      <c r="D21" s="333" t="s">
        <v>1219</v>
      </c>
      <c r="E21" s="370">
        <v>16</v>
      </c>
      <c r="F21" s="370">
        <v>11</v>
      </c>
      <c r="G21" s="370">
        <v>2.25</v>
      </c>
      <c r="H21" s="370">
        <v>22</v>
      </c>
      <c r="I21" s="370">
        <v>16</v>
      </c>
      <c r="J21" s="370">
        <v>12</v>
      </c>
      <c r="K21" s="333">
        <v>10</v>
      </c>
      <c r="L21" s="353">
        <v>84.95</v>
      </c>
      <c r="M21" s="353">
        <v>129.97</v>
      </c>
      <c r="N21" s="371">
        <v>811803034037</v>
      </c>
      <c r="O21" s="371">
        <v>505</v>
      </c>
      <c r="P21" s="331"/>
      <c r="Q21" s="359"/>
      <c r="R21" s="359"/>
      <c r="S21" s="334"/>
      <c r="T21" s="334"/>
      <c r="U21" s="334"/>
      <c r="V21" s="334"/>
      <c r="W21" s="334"/>
      <c r="X21" s="334"/>
      <c r="Y21" s="334"/>
      <c r="Z21" s="334"/>
      <c r="AA21" s="334"/>
      <c r="AB21" s="334"/>
      <c r="AC21" s="334"/>
      <c r="AD21" s="334"/>
      <c r="AE21" s="334"/>
      <c r="AF21" s="334"/>
      <c r="AG21" s="334"/>
      <c r="AH21" s="334"/>
      <c r="AI21" s="334"/>
      <c r="AJ21" s="334"/>
      <c r="AK21" s="334"/>
      <c r="AL21" s="334"/>
      <c r="AM21" s="334"/>
      <c r="AN21" s="334"/>
      <c r="AO21" s="334"/>
      <c r="AP21" s="334"/>
      <c r="AQ21" s="334"/>
      <c r="AR21" s="334"/>
      <c r="AS21" s="334"/>
      <c r="AT21" s="334"/>
      <c r="AU21" s="334"/>
      <c r="AV21" s="334"/>
      <c r="AW21" s="334"/>
      <c r="AX21" s="334"/>
      <c r="AY21" s="334"/>
      <c r="AZ21" s="334"/>
      <c r="BA21" s="334"/>
      <c r="BB21" s="334"/>
      <c r="BC21" s="334"/>
      <c r="BD21" s="334"/>
      <c r="BE21" s="334"/>
      <c r="BF21" s="334"/>
      <c r="BG21" s="334"/>
      <c r="BH21" s="334"/>
      <c r="BI21" s="334"/>
      <c r="BJ21" s="334"/>
      <c r="BK21" s="334"/>
      <c r="BL21" s="334"/>
      <c r="BM21" s="334"/>
      <c r="BN21" s="334"/>
      <c r="BO21" s="334"/>
      <c r="BP21" s="334"/>
      <c r="BQ21" s="334"/>
      <c r="BR21" s="334"/>
      <c r="BS21" s="334"/>
      <c r="BT21" s="334"/>
      <c r="BU21" s="334"/>
      <c r="BV21" s="334"/>
      <c r="BW21" s="334"/>
      <c r="BX21" s="334"/>
      <c r="BY21" s="334"/>
      <c r="BZ21" s="334"/>
      <c r="CA21" s="334"/>
      <c r="CB21" s="334"/>
      <c r="CC21" s="334"/>
      <c r="CD21" s="334"/>
      <c r="CE21" s="334"/>
      <c r="CF21" s="334"/>
      <c r="CG21" s="334"/>
    </row>
    <row r="22" spans="2:85" s="333" customFormat="1">
      <c r="B22" s="333" t="s">
        <v>1248</v>
      </c>
      <c r="C22" s="333" t="s">
        <v>1249</v>
      </c>
      <c r="D22" s="333" t="s">
        <v>1238</v>
      </c>
      <c r="E22" s="370">
        <v>4.75</v>
      </c>
      <c r="F22" s="370">
        <v>4.25</v>
      </c>
      <c r="G22" s="370">
        <v>2</v>
      </c>
      <c r="H22" s="370">
        <v>21</v>
      </c>
      <c r="I22" s="370">
        <v>10</v>
      </c>
      <c r="J22" s="370">
        <v>10</v>
      </c>
      <c r="K22" s="333">
        <v>40</v>
      </c>
      <c r="L22" s="353">
        <v>13.95</v>
      </c>
      <c r="M22" s="353">
        <v>24.97</v>
      </c>
      <c r="N22" s="371">
        <v>811803033191</v>
      </c>
      <c r="O22" s="371">
        <v>2009</v>
      </c>
      <c r="P22" s="331"/>
      <c r="Q22" s="359"/>
      <c r="R22" s="359"/>
      <c r="S22" s="334"/>
      <c r="T22" s="334"/>
      <c r="U22" s="334"/>
      <c r="V22" s="334"/>
      <c r="W22" s="334"/>
      <c r="X22" s="334"/>
      <c r="Y22" s="334"/>
      <c r="Z22" s="334"/>
      <c r="AA22" s="334"/>
      <c r="AB22" s="334"/>
      <c r="AC22" s="334"/>
      <c r="AD22" s="334"/>
      <c r="AE22" s="334"/>
      <c r="AF22" s="334"/>
      <c r="AG22" s="334"/>
      <c r="AH22" s="334"/>
      <c r="AI22" s="334"/>
      <c r="AJ22" s="334"/>
      <c r="AK22" s="334"/>
      <c r="AL22" s="334"/>
      <c r="AM22" s="334"/>
      <c r="AN22" s="334"/>
      <c r="AO22" s="334"/>
      <c r="AP22" s="334"/>
      <c r="AQ22" s="334"/>
      <c r="AR22" s="334"/>
      <c r="AS22" s="334"/>
      <c r="AT22" s="334"/>
      <c r="AU22" s="334"/>
      <c r="AV22" s="334"/>
      <c r="AW22" s="334"/>
      <c r="AX22" s="334"/>
      <c r="AY22" s="334"/>
      <c r="AZ22" s="334"/>
      <c r="BA22" s="334"/>
      <c r="BB22" s="334"/>
      <c r="BC22" s="334"/>
      <c r="BD22" s="334"/>
      <c r="BE22" s="334"/>
      <c r="BF22" s="334"/>
      <c r="BG22" s="334"/>
      <c r="BH22" s="334"/>
      <c r="BI22" s="334"/>
      <c r="BJ22" s="334"/>
      <c r="BK22" s="334"/>
      <c r="BL22" s="334"/>
      <c r="BM22" s="334"/>
      <c r="BN22" s="334"/>
      <c r="BO22" s="334"/>
      <c r="BP22" s="334"/>
      <c r="BQ22" s="334"/>
      <c r="BR22" s="334"/>
      <c r="BS22" s="334"/>
      <c r="BT22" s="334"/>
      <c r="BU22" s="334"/>
      <c r="BV22" s="334"/>
      <c r="BW22" s="334"/>
      <c r="BX22" s="334"/>
      <c r="BY22" s="334"/>
      <c r="BZ22" s="334"/>
      <c r="CA22" s="334"/>
      <c r="CB22" s="334"/>
      <c r="CC22" s="334"/>
      <c r="CD22" s="334"/>
      <c r="CE22" s="334"/>
      <c r="CF22" s="334"/>
      <c r="CG22" s="334"/>
    </row>
    <row r="23" spans="2:85" s="333" customFormat="1">
      <c r="B23" s="333" t="s">
        <v>1250</v>
      </c>
      <c r="C23" s="333" t="s">
        <v>1251</v>
      </c>
      <c r="D23" s="333" t="s">
        <v>1238</v>
      </c>
      <c r="E23" s="370">
        <v>6.5</v>
      </c>
      <c r="F23" s="370">
        <v>5</v>
      </c>
      <c r="G23" s="370">
        <v>2</v>
      </c>
      <c r="H23" s="370">
        <v>11</v>
      </c>
      <c r="I23" s="370">
        <v>13</v>
      </c>
      <c r="J23" s="370">
        <v>10</v>
      </c>
      <c r="K23" s="333">
        <v>20</v>
      </c>
      <c r="L23" s="353">
        <v>13.95</v>
      </c>
      <c r="M23" s="353">
        <v>24.97</v>
      </c>
      <c r="N23" s="371">
        <v>811803033184</v>
      </c>
      <c r="O23" s="371">
        <v>2005</v>
      </c>
      <c r="P23" s="331"/>
      <c r="Q23" s="359"/>
      <c r="R23" s="359"/>
      <c r="S23" s="334"/>
      <c r="T23" s="334"/>
      <c r="U23" s="334"/>
      <c r="V23" s="334"/>
      <c r="W23" s="334"/>
      <c r="X23" s="334"/>
      <c r="Y23" s="334"/>
      <c r="Z23" s="334"/>
      <c r="AA23" s="334"/>
      <c r="AB23" s="334"/>
      <c r="AC23" s="334"/>
      <c r="AD23" s="334"/>
      <c r="AE23" s="334"/>
      <c r="AF23" s="334"/>
      <c r="AG23" s="334"/>
      <c r="AH23" s="334"/>
      <c r="AI23" s="334"/>
      <c r="AJ23" s="334"/>
      <c r="AK23" s="334"/>
      <c r="AL23" s="334"/>
      <c r="AM23" s="334"/>
      <c r="AN23" s="334"/>
      <c r="AO23" s="334"/>
      <c r="AP23" s="334"/>
      <c r="AQ23" s="334"/>
      <c r="AR23" s="334"/>
      <c r="AS23" s="334"/>
      <c r="AT23" s="334"/>
      <c r="AU23" s="334"/>
      <c r="AV23" s="334"/>
      <c r="AW23" s="334"/>
      <c r="AX23" s="334"/>
      <c r="AY23" s="334"/>
      <c r="AZ23" s="334"/>
      <c r="BA23" s="334"/>
      <c r="BB23" s="334"/>
      <c r="BC23" s="334"/>
      <c r="BD23" s="334"/>
      <c r="BE23" s="334"/>
      <c r="BF23" s="334"/>
      <c r="BG23" s="334"/>
      <c r="BH23" s="334"/>
      <c r="BI23" s="334"/>
      <c r="BJ23" s="334"/>
      <c r="BK23" s="334"/>
      <c r="BL23" s="334"/>
      <c r="BM23" s="334"/>
      <c r="BN23" s="334"/>
      <c r="BO23" s="334"/>
      <c r="BP23" s="334"/>
      <c r="BQ23" s="334"/>
      <c r="BR23" s="334"/>
      <c r="BS23" s="334"/>
      <c r="BT23" s="334"/>
      <c r="BU23" s="334"/>
      <c r="BV23" s="334"/>
      <c r="BW23" s="334"/>
      <c r="BX23" s="334"/>
      <c r="BY23" s="334"/>
      <c r="BZ23" s="334"/>
      <c r="CA23" s="334"/>
      <c r="CB23" s="334"/>
      <c r="CC23" s="334"/>
      <c r="CD23" s="334"/>
      <c r="CE23" s="334"/>
      <c r="CF23" s="334"/>
      <c r="CG23" s="334"/>
    </row>
    <row r="24" spans="2:85" s="333" customFormat="1">
      <c r="B24" s="333" t="s">
        <v>1252</v>
      </c>
      <c r="C24" s="333" t="s">
        <v>1253</v>
      </c>
      <c r="D24" s="333" t="s">
        <v>1222</v>
      </c>
      <c r="E24" s="370">
        <v>6.25</v>
      </c>
      <c r="F24" s="370">
        <v>3.5</v>
      </c>
      <c r="G24" s="370">
        <v>1.5</v>
      </c>
      <c r="H24" s="370">
        <v>15</v>
      </c>
      <c r="I24" s="370">
        <v>9</v>
      </c>
      <c r="J24" s="370">
        <v>13</v>
      </c>
      <c r="K24" s="333">
        <v>40</v>
      </c>
      <c r="L24" s="353">
        <v>8.9499999999999993</v>
      </c>
      <c r="M24" s="353">
        <v>14.97</v>
      </c>
      <c r="N24" s="371">
        <v>811803033177</v>
      </c>
      <c r="O24" s="371">
        <v>1512</v>
      </c>
      <c r="P24" s="331"/>
      <c r="Q24" s="359"/>
      <c r="R24" s="359"/>
      <c r="S24" s="334"/>
      <c r="T24" s="334"/>
      <c r="U24" s="334"/>
      <c r="V24" s="334"/>
      <c r="W24" s="334"/>
      <c r="X24" s="334"/>
      <c r="Y24" s="334"/>
      <c r="Z24" s="334"/>
      <c r="AA24" s="334"/>
      <c r="AB24" s="334"/>
      <c r="AC24" s="334"/>
      <c r="AD24" s="334"/>
      <c r="AE24" s="334"/>
      <c r="AF24" s="334"/>
      <c r="AG24" s="334"/>
      <c r="AH24" s="334"/>
      <c r="AI24" s="334"/>
      <c r="AJ24" s="334"/>
      <c r="AK24" s="334"/>
      <c r="AL24" s="334"/>
      <c r="AM24" s="334"/>
      <c r="AN24" s="334"/>
      <c r="AO24" s="334"/>
      <c r="AP24" s="334"/>
      <c r="AQ24" s="334"/>
      <c r="AR24" s="334"/>
      <c r="AS24" s="334"/>
      <c r="AT24" s="334"/>
      <c r="AU24" s="334"/>
      <c r="AV24" s="334"/>
      <c r="AW24" s="334"/>
      <c r="AX24" s="334"/>
      <c r="AY24" s="334"/>
      <c r="AZ24" s="334"/>
      <c r="BA24" s="334"/>
      <c r="BB24" s="334"/>
      <c r="BC24" s="334"/>
      <c r="BD24" s="334"/>
      <c r="BE24" s="334"/>
      <c r="BF24" s="334"/>
      <c r="BG24" s="334"/>
      <c r="BH24" s="334"/>
      <c r="BI24" s="334"/>
      <c r="BJ24" s="334"/>
      <c r="BK24" s="334"/>
      <c r="BL24" s="334"/>
      <c r="BM24" s="334"/>
      <c r="BN24" s="334"/>
      <c r="BO24" s="334"/>
      <c r="BP24" s="334"/>
      <c r="BQ24" s="334"/>
      <c r="BR24" s="334"/>
      <c r="BS24" s="334"/>
      <c r="BT24" s="334"/>
      <c r="BU24" s="334"/>
      <c r="BV24" s="334"/>
      <c r="BW24" s="334"/>
      <c r="BX24" s="334"/>
      <c r="BY24" s="334"/>
      <c r="BZ24" s="334"/>
      <c r="CA24" s="334"/>
      <c r="CB24" s="334"/>
      <c r="CC24" s="334"/>
      <c r="CD24" s="334"/>
      <c r="CE24" s="334"/>
      <c r="CF24" s="334"/>
      <c r="CG24" s="334"/>
    </row>
    <row r="25" spans="2:85" s="333" customFormat="1">
      <c r="B25" s="333" t="s">
        <v>1254</v>
      </c>
      <c r="C25" s="333" t="s">
        <v>1249</v>
      </c>
      <c r="D25" s="333" t="s">
        <v>1238</v>
      </c>
      <c r="E25" s="370">
        <v>6.25</v>
      </c>
      <c r="F25" s="370">
        <v>3.5</v>
      </c>
      <c r="G25" s="370">
        <v>1.5</v>
      </c>
      <c r="H25" s="370">
        <v>15</v>
      </c>
      <c r="I25" s="370">
        <v>9</v>
      </c>
      <c r="J25" s="370">
        <v>13</v>
      </c>
      <c r="K25" s="333">
        <v>40</v>
      </c>
      <c r="L25" s="353">
        <v>8.9499999999999993</v>
      </c>
      <c r="M25" s="353">
        <v>14.97</v>
      </c>
      <c r="N25" s="371">
        <v>811803033160</v>
      </c>
      <c r="O25" s="371">
        <v>1485</v>
      </c>
      <c r="P25" s="331"/>
      <c r="Q25" s="359"/>
      <c r="R25" s="359"/>
      <c r="S25" s="334"/>
      <c r="T25" s="334"/>
      <c r="U25" s="334"/>
      <c r="V25" s="334"/>
      <c r="W25" s="334"/>
      <c r="X25" s="334"/>
      <c r="Y25" s="334"/>
      <c r="Z25" s="334"/>
      <c r="AA25" s="334"/>
      <c r="AB25" s="334"/>
      <c r="AC25" s="334"/>
      <c r="AD25" s="334"/>
      <c r="AE25" s="334"/>
      <c r="AF25" s="334"/>
      <c r="AG25" s="334"/>
      <c r="AH25" s="334"/>
      <c r="AI25" s="334"/>
      <c r="AJ25" s="334"/>
      <c r="AK25" s="334"/>
      <c r="AL25" s="334"/>
      <c r="AM25" s="334"/>
      <c r="AN25" s="334"/>
      <c r="AO25" s="334"/>
      <c r="AP25" s="334"/>
      <c r="AQ25" s="334"/>
      <c r="AR25" s="334"/>
      <c r="AS25" s="334"/>
      <c r="AT25" s="334"/>
      <c r="AU25" s="334"/>
      <c r="AV25" s="334"/>
      <c r="AW25" s="334"/>
      <c r="AX25" s="334"/>
      <c r="AY25" s="334"/>
      <c r="AZ25" s="334"/>
      <c r="BA25" s="334"/>
      <c r="BB25" s="334"/>
      <c r="BC25" s="334"/>
      <c r="BD25" s="334"/>
      <c r="BE25" s="334"/>
      <c r="BF25" s="334"/>
      <c r="BG25" s="334"/>
      <c r="BH25" s="334"/>
      <c r="BI25" s="334"/>
      <c r="BJ25" s="334"/>
      <c r="BK25" s="334"/>
      <c r="BL25" s="334"/>
      <c r="BM25" s="334"/>
      <c r="BN25" s="334"/>
      <c r="BO25" s="334"/>
      <c r="BP25" s="334"/>
      <c r="BQ25" s="334"/>
      <c r="BR25" s="334"/>
      <c r="BS25" s="334"/>
      <c r="BT25" s="334"/>
      <c r="BU25" s="334"/>
      <c r="BV25" s="334"/>
      <c r="BW25" s="334"/>
      <c r="BX25" s="334"/>
      <c r="BY25" s="334"/>
      <c r="BZ25" s="334"/>
      <c r="CA25" s="334"/>
      <c r="CB25" s="334"/>
      <c r="CC25" s="334"/>
      <c r="CD25" s="334"/>
      <c r="CE25" s="334"/>
      <c r="CF25" s="334"/>
      <c r="CG25" s="334"/>
    </row>
    <row r="26" spans="2:85" s="333" customFormat="1">
      <c r="B26" s="333" t="s">
        <v>1255</v>
      </c>
      <c r="C26" s="333" t="s">
        <v>1253</v>
      </c>
      <c r="D26" s="333" t="s">
        <v>1256</v>
      </c>
      <c r="E26" s="370">
        <v>6.5</v>
      </c>
      <c r="F26" s="370">
        <v>4</v>
      </c>
      <c r="G26" s="370">
        <v>1.5</v>
      </c>
      <c r="H26" s="370">
        <v>16</v>
      </c>
      <c r="I26" s="370">
        <v>9</v>
      </c>
      <c r="J26" s="370">
        <v>15</v>
      </c>
      <c r="K26" s="333">
        <v>40</v>
      </c>
      <c r="L26" s="353">
        <v>12.95</v>
      </c>
      <c r="M26" s="353">
        <v>19.97</v>
      </c>
      <c r="N26" s="371">
        <v>811803033153</v>
      </c>
      <c r="O26" s="371">
        <v>1030</v>
      </c>
      <c r="P26" s="331"/>
      <c r="Q26" s="359"/>
      <c r="R26" s="359"/>
      <c r="S26" s="334"/>
      <c r="T26" s="334"/>
      <c r="U26" s="334"/>
      <c r="V26" s="334"/>
      <c r="W26" s="334"/>
      <c r="X26" s="334"/>
      <c r="Y26" s="334"/>
      <c r="Z26" s="334"/>
      <c r="AA26" s="334"/>
      <c r="AB26" s="334"/>
      <c r="AC26" s="334"/>
      <c r="AD26" s="334"/>
      <c r="AE26" s="334"/>
      <c r="AF26" s="334"/>
      <c r="AG26" s="334"/>
      <c r="AH26" s="334"/>
      <c r="AI26" s="334"/>
      <c r="AJ26" s="334"/>
      <c r="AK26" s="334"/>
      <c r="AL26" s="334"/>
      <c r="AM26" s="334"/>
      <c r="AN26" s="334"/>
      <c r="AO26" s="334"/>
      <c r="AP26" s="334"/>
      <c r="AQ26" s="334"/>
      <c r="AR26" s="334"/>
      <c r="AS26" s="334"/>
      <c r="AT26" s="334"/>
      <c r="AU26" s="334"/>
      <c r="AV26" s="334"/>
      <c r="AW26" s="334"/>
      <c r="AX26" s="334"/>
      <c r="AY26" s="334"/>
      <c r="AZ26" s="334"/>
      <c r="BA26" s="334"/>
      <c r="BB26" s="334"/>
      <c r="BC26" s="334"/>
      <c r="BD26" s="334"/>
      <c r="BE26" s="334"/>
      <c r="BF26" s="334"/>
      <c r="BG26" s="334"/>
      <c r="BH26" s="334"/>
      <c r="BI26" s="334"/>
      <c r="BJ26" s="334"/>
      <c r="BK26" s="334"/>
      <c r="BL26" s="334"/>
      <c r="BM26" s="334"/>
      <c r="BN26" s="334"/>
      <c r="BO26" s="334"/>
      <c r="BP26" s="334"/>
      <c r="BQ26" s="334"/>
      <c r="BR26" s="334"/>
      <c r="BS26" s="334"/>
      <c r="BT26" s="334"/>
      <c r="BU26" s="334"/>
      <c r="BV26" s="334"/>
      <c r="BW26" s="334"/>
      <c r="BX26" s="334"/>
      <c r="BY26" s="334"/>
      <c r="BZ26" s="334"/>
      <c r="CA26" s="334"/>
      <c r="CB26" s="334"/>
      <c r="CC26" s="334"/>
      <c r="CD26" s="334"/>
      <c r="CE26" s="334"/>
      <c r="CF26" s="334"/>
      <c r="CG26" s="334"/>
    </row>
    <row r="27" spans="2:85" s="333" customFormat="1">
      <c r="B27" s="333" t="s">
        <v>1257</v>
      </c>
      <c r="C27" s="333" t="s">
        <v>1249</v>
      </c>
      <c r="D27" s="333" t="s">
        <v>1238</v>
      </c>
      <c r="E27" s="370">
        <v>6.5</v>
      </c>
      <c r="F27" s="370">
        <v>4</v>
      </c>
      <c r="G27" s="370">
        <v>1.5</v>
      </c>
      <c r="H27" s="370">
        <v>16</v>
      </c>
      <c r="I27" s="370">
        <v>9</v>
      </c>
      <c r="J27" s="370">
        <v>14</v>
      </c>
      <c r="K27" s="333">
        <v>40</v>
      </c>
      <c r="L27" s="353">
        <v>12.95</v>
      </c>
      <c r="M27" s="353">
        <v>19.97</v>
      </c>
      <c r="N27" s="371">
        <v>811803033146</v>
      </c>
      <c r="O27" s="371">
        <v>974</v>
      </c>
      <c r="P27" s="331"/>
      <c r="Q27" s="359"/>
      <c r="R27" s="359"/>
      <c r="S27" s="334"/>
      <c r="T27" s="334"/>
      <c r="U27" s="334"/>
      <c r="V27" s="334"/>
      <c r="W27" s="334"/>
      <c r="X27" s="334"/>
      <c r="Y27" s="334"/>
      <c r="Z27" s="334"/>
      <c r="AA27" s="334"/>
      <c r="AB27" s="334"/>
      <c r="AC27" s="334"/>
      <c r="AD27" s="334"/>
      <c r="AE27" s="334"/>
      <c r="AF27" s="334"/>
      <c r="AG27" s="334"/>
      <c r="AH27" s="334"/>
      <c r="AI27" s="334"/>
      <c r="AJ27" s="334"/>
      <c r="AK27" s="334"/>
      <c r="AL27" s="334"/>
      <c r="AM27" s="334"/>
      <c r="AN27" s="334"/>
      <c r="AO27" s="334"/>
      <c r="AP27" s="334"/>
      <c r="AQ27" s="334"/>
      <c r="AR27" s="334"/>
      <c r="AS27" s="334"/>
      <c r="AT27" s="334"/>
      <c r="AU27" s="334"/>
      <c r="AV27" s="334"/>
      <c r="AW27" s="334"/>
      <c r="AX27" s="334"/>
      <c r="AY27" s="334"/>
      <c r="AZ27" s="334"/>
      <c r="BA27" s="334"/>
      <c r="BB27" s="334"/>
      <c r="BC27" s="334"/>
      <c r="BD27" s="334"/>
      <c r="BE27" s="334"/>
      <c r="BF27" s="334"/>
      <c r="BG27" s="334"/>
      <c r="BH27" s="334"/>
      <c r="BI27" s="334"/>
      <c r="BJ27" s="334"/>
      <c r="BK27" s="334"/>
      <c r="BL27" s="334"/>
      <c r="BM27" s="334"/>
      <c r="BN27" s="334"/>
      <c r="BO27" s="334"/>
      <c r="BP27" s="334"/>
      <c r="BQ27" s="334"/>
      <c r="BR27" s="334"/>
      <c r="BS27" s="334"/>
      <c r="BT27" s="334"/>
      <c r="BU27" s="334"/>
      <c r="BV27" s="334"/>
      <c r="BW27" s="334"/>
      <c r="BX27" s="334"/>
      <c r="BY27" s="334"/>
      <c r="BZ27" s="334"/>
      <c r="CA27" s="334"/>
      <c r="CB27" s="334"/>
      <c r="CC27" s="334"/>
      <c r="CD27" s="334"/>
      <c r="CE27" s="334"/>
      <c r="CF27" s="334"/>
      <c r="CG27" s="334"/>
    </row>
    <row r="28" spans="2:85" s="333" customFormat="1">
      <c r="B28" s="333" t="s">
        <v>1258</v>
      </c>
      <c r="C28" s="333" t="s">
        <v>1259</v>
      </c>
      <c r="D28" s="333" t="s">
        <v>1238</v>
      </c>
      <c r="E28" s="370">
        <v>7.5</v>
      </c>
      <c r="F28" s="370">
        <v>4.5</v>
      </c>
      <c r="G28" s="370">
        <v>2</v>
      </c>
      <c r="H28" s="370">
        <v>23</v>
      </c>
      <c r="I28" s="370">
        <v>8</v>
      </c>
      <c r="J28" s="370">
        <v>10</v>
      </c>
      <c r="K28" s="333">
        <v>20</v>
      </c>
      <c r="L28" s="353">
        <v>19.95</v>
      </c>
      <c r="M28" s="353">
        <v>34.99</v>
      </c>
      <c r="N28" s="371">
        <v>811803033221</v>
      </c>
      <c r="O28" s="371">
        <v>2004</v>
      </c>
      <c r="P28" s="331"/>
      <c r="Q28" s="359"/>
      <c r="R28" s="359"/>
      <c r="S28" s="334"/>
      <c r="T28" s="334"/>
      <c r="U28" s="334"/>
      <c r="V28" s="334"/>
      <c r="W28" s="334"/>
      <c r="X28" s="334"/>
      <c r="Y28" s="334"/>
      <c r="Z28" s="334"/>
      <c r="AA28" s="334"/>
      <c r="AB28" s="334"/>
      <c r="AC28" s="334"/>
      <c r="AD28" s="334"/>
      <c r="AE28" s="334"/>
      <c r="AF28" s="334"/>
      <c r="AG28" s="334"/>
      <c r="AH28" s="334"/>
      <c r="AI28" s="334"/>
      <c r="AJ28" s="334"/>
      <c r="AK28" s="334"/>
      <c r="AL28" s="334"/>
      <c r="AM28" s="334"/>
      <c r="AN28" s="334"/>
      <c r="AO28" s="334"/>
      <c r="AP28" s="334"/>
      <c r="AQ28" s="334"/>
      <c r="AR28" s="334"/>
      <c r="AS28" s="334"/>
      <c r="AT28" s="334"/>
      <c r="AU28" s="334"/>
      <c r="AV28" s="334"/>
      <c r="AW28" s="334"/>
      <c r="AX28" s="334"/>
      <c r="AY28" s="334"/>
      <c r="AZ28" s="334"/>
      <c r="BA28" s="334"/>
      <c r="BB28" s="334"/>
      <c r="BC28" s="334"/>
      <c r="BD28" s="334"/>
      <c r="BE28" s="334"/>
      <c r="BF28" s="334"/>
      <c r="BG28" s="334"/>
      <c r="BH28" s="334"/>
      <c r="BI28" s="334"/>
      <c r="BJ28" s="334"/>
      <c r="BK28" s="334"/>
      <c r="BL28" s="334"/>
      <c r="BM28" s="334"/>
      <c r="BN28" s="334"/>
      <c r="BO28" s="334"/>
      <c r="BP28" s="334"/>
      <c r="BQ28" s="334"/>
      <c r="BR28" s="334"/>
      <c r="BS28" s="334"/>
      <c r="BT28" s="334"/>
      <c r="BU28" s="334"/>
      <c r="BV28" s="334"/>
      <c r="BW28" s="334"/>
      <c r="BX28" s="334"/>
      <c r="BY28" s="334"/>
      <c r="BZ28" s="334"/>
      <c r="CA28" s="334"/>
      <c r="CB28" s="334"/>
      <c r="CC28" s="334"/>
      <c r="CD28" s="334"/>
      <c r="CE28" s="334"/>
      <c r="CF28" s="334"/>
      <c r="CG28" s="334"/>
    </row>
    <row r="29" spans="2:85" s="333" customFormat="1">
      <c r="B29" s="333" t="s">
        <v>1260</v>
      </c>
      <c r="C29" s="333" t="s">
        <v>1261</v>
      </c>
      <c r="D29" s="333" t="s">
        <v>1222</v>
      </c>
      <c r="E29" s="370">
        <v>6.25</v>
      </c>
      <c r="F29" s="370">
        <v>4</v>
      </c>
      <c r="G29" s="370">
        <v>1.75</v>
      </c>
      <c r="H29" s="370">
        <v>13</v>
      </c>
      <c r="I29" s="370">
        <v>17</v>
      </c>
      <c r="J29" s="370">
        <v>9</v>
      </c>
      <c r="K29" s="333">
        <v>40</v>
      </c>
      <c r="L29" s="353">
        <v>13.95</v>
      </c>
      <c r="M29" s="353">
        <v>24.97</v>
      </c>
      <c r="N29" s="371">
        <v>811803033214</v>
      </c>
      <c r="O29" s="371">
        <v>484</v>
      </c>
      <c r="P29" s="331"/>
      <c r="Q29" s="359"/>
      <c r="R29" s="359"/>
      <c r="S29" s="334"/>
      <c r="T29" s="334"/>
      <c r="U29" s="334"/>
      <c r="V29" s="334"/>
      <c r="W29" s="334"/>
      <c r="X29" s="334"/>
      <c r="Y29" s="334"/>
      <c r="Z29" s="334"/>
      <c r="AA29" s="334"/>
      <c r="AB29" s="334"/>
      <c r="AC29" s="334"/>
      <c r="AD29" s="334"/>
      <c r="AE29" s="334"/>
      <c r="AF29" s="334"/>
      <c r="AG29" s="334"/>
      <c r="AH29" s="334"/>
      <c r="AI29" s="334"/>
      <c r="AJ29" s="334"/>
      <c r="AK29" s="334"/>
      <c r="AL29" s="334"/>
      <c r="AM29" s="334"/>
      <c r="AN29" s="334"/>
      <c r="AO29" s="334"/>
      <c r="AP29" s="334"/>
      <c r="AQ29" s="334"/>
      <c r="AR29" s="334"/>
      <c r="AS29" s="334"/>
      <c r="AT29" s="334"/>
      <c r="AU29" s="334"/>
      <c r="AV29" s="334"/>
      <c r="AW29" s="334"/>
      <c r="AX29" s="334"/>
      <c r="AY29" s="334"/>
      <c r="AZ29" s="334"/>
      <c r="BA29" s="334"/>
      <c r="BB29" s="334"/>
      <c r="BC29" s="334"/>
      <c r="BD29" s="334"/>
      <c r="BE29" s="334"/>
      <c r="BF29" s="334"/>
      <c r="BG29" s="334"/>
      <c r="BH29" s="334"/>
      <c r="BI29" s="334"/>
      <c r="BJ29" s="334"/>
      <c r="BK29" s="334"/>
      <c r="BL29" s="334"/>
      <c r="BM29" s="334"/>
      <c r="BN29" s="334"/>
      <c r="BO29" s="334"/>
      <c r="BP29" s="334"/>
      <c r="BQ29" s="334"/>
      <c r="BR29" s="334"/>
      <c r="BS29" s="334"/>
      <c r="BT29" s="334"/>
      <c r="BU29" s="334"/>
      <c r="BV29" s="334"/>
      <c r="BW29" s="334"/>
      <c r="BX29" s="334"/>
      <c r="BY29" s="334"/>
      <c r="BZ29" s="334"/>
      <c r="CA29" s="334"/>
      <c r="CB29" s="334"/>
      <c r="CC29" s="334"/>
      <c r="CD29" s="334"/>
      <c r="CE29" s="334"/>
      <c r="CF29" s="334"/>
      <c r="CG29" s="334"/>
    </row>
    <row r="30" spans="2:85" s="333" customFormat="1">
      <c r="B30" s="333" t="s">
        <v>1262</v>
      </c>
      <c r="C30" s="333" t="s">
        <v>1259</v>
      </c>
      <c r="D30" s="333" t="s">
        <v>1238</v>
      </c>
      <c r="E30" s="370">
        <v>6.25</v>
      </c>
      <c r="F30" s="370">
        <v>4</v>
      </c>
      <c r="G30" s="370">
        <v>1.75</v>
      </c>
      <c r="H30" s="370">
        <v>13</v>
      </c>
      <c r="I30" s="370">
        <v>17</v>
      </c>
      <c r="J30" s="370">
        <v>9</v>
      </c>
      <c r="K30" s="333">
        <v>40</v>
      </c>
      <c r="L30" s="353">
        <v>13.95</v>
      </c>
      <c r="M30" s="353">
        <v>24.97</v>
      </c>
      <c r="N30" s="371">
        <v>811803033207</v>
      </c>
      <c r="O30" s="371">
        <v>475</v>
      </c>
      <c r="P30" s="331"/>
      <c r="Q30" s="359"/>
      <c r="R30" s="359"/>
      <c r="S30" s="334"/>
      <c r="T30" s="334"/>
      <c r="U30" s="334"/>
      <c r="V30" s="334"/>
      <c r="W30" s="334"/>
      <c r="X30" s="334"/>
      <c r="Y30" s="334"/>
      <c r="Z30" s="334"/>
      <c r="AA30" s="334"/>
      <c r="AB30" s="334"/>
      <c r="AC30" s="334"/>
      <c r="AD30" s="334"/>
      <c r="AE30" s="334"/>
      <c r="AF30" s="334"/>
      <c r="AG30" s="334"/>
      <c r="AH30" s="334"/>
      <c r="AI30" s="334"/>
      <c r="AJ30" s="334"/>
      <c r="AK30" s="334"/>
      <c r="AL30" s="334"/>
      <c r="AM30" s="334"/>
      <c r="AN30" s="334"/>
      <c r="AO30" s="334"/>
      <c r="AP30" s="334"/>
      <c r="AQ30" s="334"/>
      <c r="AR30" s="334"/>
      <c r="AS30" s="334"/>
      <c r="AT30" s="334"/>
      <c r="AU30" s="334"/>
      <c r="AV30" s="334"/>
      <c r="AW30" s="334"/>
      <c r="AX30" s="334"/>
      <c r="AY30" s="334"/>
      <c r="AZ30" s="334"/>
      <c r="BA30" s="334"/>
      <c r="BB30" s="334"/>
      <c r="BC30" s="334"/>
      <c r="BD30" s="334"/>
      <c r="BE30" s="334"/>
      <c r="BF30" s="334"/>
      <c r="BG30" s="334"/>
      <c r="BH30" s="334"/>
      <c r="BI30" s="334"/>
      <c r="BJ30" s="334"/>
      <c r="BK30" s="334"/>
      <c r="BL30" s="334"/>
      <c r="BM30" s="334"/>
      <c r="BN30" s="334"/>
      <c r="BO30" s="334"/>
      <c r="BP30" s="334"/>
      <c r="BQ30" s="334"/>
      <c r="BR30" s="334"/>
      <c r="BS30" s="334"/>
      <c r="BT30" s="334"/>
      <c r="BU30" s="334"/>
      <c r="BV30" s="334"/>
      <c r="BW30" s="334"/>
      <c r="BX30" s="334"/>
      <c r="BY30" s="334"/>
      <c r="BZ30" s="334"/>
      <c r="CA30" s="334"/>
      <c r="CB30" s="334"/>
      <c r="CC30" s="334"/>
      <c r="CD30" s="334"/>
      <c r="CE30" s="334"/>
      <c r="CF30" s="334"/>
      <c r="CG30" s="334"/>
    </row>
    <row r="31" spans="2:85" s="333" customFormat="1">
      <c r="B31" s="333" t="s">
        <v>1263</v>
      </c>
      <c r="C31" s="333" t="s">
        <v>1264</v>
      </c>
      <c r="D31" s="333" t="s">
        <v>1265</v>
      </c>
      <c r="E31" s="370">
        <v>10.5</v>
      </c>
      <c r="F31" s="370">
        <v>10.5</v>
      </c>
      <c r="G31" s="370">
        <v>2</v>
      </c>
      <c r="H31" s="370">
        <v>14</v>
      </c>
      <c r="I31" s="370">
        <v>14</v>
      </c>
      <c r="J31" s="370">
        <v>8</v>
      </c>
      <c r="K31" s="333">
        <v>20</v>
      </c>
      <c r="L31" s="353">
        <v>15.95</v>
      </c>
      <c r="M31" s="353">
        <v>24.97</v>
      </c>
      <c r="N31" s="371">
        <v>811803033184</v>
      </c>
      <c r="O31" s="371">
        <v>1000</v>
      </c>
      <c r="P31" s="331"/>
      <c r="Q31" s="359"/>
      <c r="R31" s="359"/>
      <c r="S31" s="334"/>
      <c r="T31" s="334"/>
      <c r="U31" s="334"/>
      <c r="V31" s="334"/>
      <c r="W31" s="334"/>
      <c r="X31" s="334"/>
      <c r="Y31" s="334"/>
      <c r="Z31" s="334"/>
      <c r="AA31" s="334"/>
      <c r="AB31" s="334"/>
      <c r="AC31" s="334"/>
      <c r="AD31" s="334"/>
      <c r="AE31" s="334"/>
      <c r="AF31" s="334"/>
      <c r="AG31" s="334"/>
      <c r="AH31" s="334"/>
      <c r="AI31" s="334"/>
      <c r="AJ31" s="334"/>
      <c r="AK31" s="334"/>
      <c r="AL31" s="334"/>
      <c r="AM31" s="334"/>
      <c r="AN31" s="334"/>
      <c r="AO31" s="334"/>
      <c r="AP31" s="334"/>
      <c r="AQ31" s="334"/>
      <c r="AR31" s="334"/>
      <c r="AS31" s="334"/>
      <c r="AT31" s="334"/>
      <c r="AU31" s="334"/>
      <c r="AV31" s="334"/>
      <c r="AW31" s="334"/>
      <c r="AX31" s="334"/>
      <c r="AY31" s="334"/>
      <c r="AZ31" s="334"/>
      <c r="BA31" s="334"/>
      <c r="BB31" s="334"/>
      <c r="BC31" s="334"/>
      <c r="BD31" s="334"/>
      <c r="BE31" s="334"/>
      <c r="BF31" s="334"/>
      <c r="BG31" s="334"/>
      <c r="BH31" s="334"/>
      <c r="BI31" s="334"/>
      <c r="BJ31" s="334"/>
      <c r="BK31" s="334"/>
      <c r="BL31" s="334"/>
      <c r="BM31" s="334"/>
      <c r="BN31" s="334"/>
      <c r="BO31" s="334"/>
      <c r="BP31" s="334"/>
      <c r="BQ31" s="334"/>
      <c r="BR31" s="334"/>
      <c r="BS31" s="334"/>
      <c r="BT31" s="334"/>
      <c r="BU31" s="334"/>
      <c r="BV31" s="334"/>
      <c r="BW31" s="334"/>
      <c r="BX31" s="334"/>
      <c r="BY31" s="334"/>
      <c r="BZ31" s="334"/>
      <c r="CA31" s="334"/>
      <c r="CB31" s="334"/>
      <c r="CC31" s="334"/>
      <c r="CD31" s="334"/>
      <c r="CE31" s="334"/>
      <c r="CF31" s="334"/>
      <c r="CG31" s="334"/>
    </row>
    <row r="32" spans="2:85" s="333" customFormat="1">
      <c r="B32" s="333" t="s">
        <v>1266</v>
      </c>
      <c r="C32" s="333" t="s">
        <v>1267</v>
      </c>
      <c r="D32" s="333" t="s">
        <v>1222</v>
      </c>
      <c r="E32" s="370">
        <v>7</v>
      </c>
      <c r="F32" s="370">
        <v>7</v>
      </c>
      <c r="G32" s="370">
        <v>5</v>
      </c>
      <c r="H32" s="370">
        <v>13</v>
      </c>
      <c r="I32" s="370">
        <v>10</v>
      </c>
      <c r="J32" s="370">
        <v>10</v>
      </c>
      <c r="K32" s="333">
        <v>12</v>
      </c>
      <c r="L32" s="353">
        <v>31.95</v>
      </c>
      <c r="M32" s="353">
        <v>49.97</v>
      </c>
      <c r="N32" s="371">
        <v>811803033516</v>
      </c>
      <c r="O32" s="371">
        <v>1499</v>
      </c>
      <c r="P32" s="331"/>
      <c r="Q32" s="359"/>
      <c r="R32" s="359"/>
      <c r="S32" s="334"/>
      <c r="T32" s="334"/>
      <c r="U32" s="334"/>
      <c r="V32" s="334"/>
      <c r="W32" s="334"/>
      <c r="X32" s="334"/>
      <c r="Y32" s="334"/>
      <c r="Z32" s="334"/>
      <c r="AA32" s="334"/>
      <c r="AB32" s="334"/>
      <c r="AC32" s="334"/>
      <c r="AD32" s="334"/>
      <c r="AE32" s="334"/>
      <c r="AF32" s="334"/>
      <c r="AG32" s="334"/>
      <c r="AH32" s="334"/>
      <c r="AI32" s="334"/>
      <c r="AJ32" s="334"/>
      <c r="AK32" s="334"/>
      <c r="AL32" s="334"/>
      <c r="AM32" s="334"/>
      <c r="AN32" s="334"/>
      <c r="AO32" s="334"/>
      <c r="AP32" s="334"/>
      <c r="AQ32" s="334"/>
      <c r="AR32" s="334"/>
      <c r="AS32" s="334"/>
      <c r="AT32" s="334"/>
      <c r="AU32" s="334"/>
      <c r="AV32" s="334"/>
      <c r="AW32" s="334"/>
      <c r="AX32" s="334"/>
      <c r="AY32" s="334"/>
      <c r="AZ32" s="334"/>
      <c r="BA32" s="334"/>
      <c r="BB32" s="334"/>
      <c r="BC32" s="334"/>
      <c r="BD32" s="334"/>
      <c r="BE32" s="334"/>
      <c r="BF32" s="334"/>
      <c r="BG32" s="334"/>
      <c r="BH32" s="334"/>
      <c r="BI32" s="334"/>
      <c r="BJ32" s="334"/>
      <c r="BK32" s="334"/>
      <c r="BL32" s="334"/>
      <c r="BM32" s="334"/>
      <c r="BN32" s="334"/>
      <c r="BO32" s="334"/>
      <c r="BP32" s="334"/>
      <c r="BQ32" s="334"/>
      <c r="BR32" s="334"/>
      <c r="BS32" s="334"/>
      <c r="BT32" s="334"/>
      <c r="BU32" s="334"/>
      <c r="BV32" s="334"/>
      <c r="BW32" s="334"/>
      <c r="BX32" s="334"/>
      <c r="BY32" s="334"/>
      <c r="BZ32" s="334"/>
      <c r="CA32" s="334"/>
      <c r="CB32" s="334"/>
      <c r="CC32" s="334"/>
      <c r="CD32" s="334"/>
      <c r="CE32" s="334"/>
      <c r="CF32" s="334"/>
      <c r="CG32" s="334"/>
    </row>
    <row r="33" spans="1:18">
      <c r="A33" s="333"/>
      <c r="B33" s="333" t="s">
        <v>1268</v>
      </c>
      <c r="C33" s="333" t="s">
        <v>1269</v>
      </c>
      <c r="D33" s="333" t="s">
        <v>1238</v>
      </c>
      <c r="E33" s="370">
        <v>12.75</v>
      </c>
      <c r="F33" s="370">
        <v>5.5</v>
      </c>
      <c r="G33" s="370">
        <v>3.5</v>
      </c>
      <c r="H33" s="370">
        <v>19</v>
      </c>
      <c r="I33" s="370">
        <v>11</v>
      </c>
      <c r="J33" s="370">
        <v>13</v>
      </c>
      <c r="K33" s="333">
        <v>10</v>
      </c>
      <c r="L33" s="353">
        <v>45.95</v>
      </c>
      <c r="M33" s="353">
        <v>79.97</v>
      </c>
      <c r="N33" s="371">
        <v>4007922067582</v>
      </c>
      <c r="O33" s="371">
        <v>2300</v>
      </c>
      <c r="Q33" s="359"/>
      <c r="R33" s="359"/>
    </row>
    <row r="34" spans="1:18">
      <c r="A34" s="333"/>
      <c r="B34" s="333"/>
      <c r="C34" s="333"/>
      <c r="D34" s="333"/>
      <c r="E34" s="370"/>
      <c r="F34" s="370"/>
      <c r="G34" s="370"/>
      <c r="H34" s="370"/>
      <c r="I34" s="370"/>
      <c r="J34" s="370"/>
      <c r="K34" s="333"/>
      <c r="L34" s="353"/>
      <c r="M34" s="353"/>
      <c r="N34" s="371"/>
      <c r="O34" s="371"/>
    </row>
    <row r="35" spans="1:18">
      <c r="A35" s="333"/>
      <c r="B35" s="348" t="s">
        <v>1270</v>
      </c>
      <c r="C35" s="333"/>
      <c r="D35" s="333"/>
      <c r="E35" s="370"/>
      <c r="F35" s="370"/>
      <c r="G35" s="370"/>
      <c r="H35" s="370"/>
      <c r="I35" s="370"/>
      <c r="J35" s="370"/>
      <c r="K35" s="333"/>
      <c r="L35" s="353"/>
      <c r="M35" s="353"/>
      <c r="N35" s="371"/>
      <c r="O35" s="371"/>
    </row>
    <row r="36" spans="1:18">
      <c r="A36" s="333"/>
      <c r="B36" s="333" t="s">
        <v>1271</v>
      </c>
      <c r="C36" s="333" t="s">
        <v>1272</v>
      </c>
      <c r="D36" s="333" t="s">
        <v>1256</v>
      </c>
      <c r="E36" s="370">
        <v>4.5</v>
      </c>
      <c r="F36" s="370">
        <v>8.5</v>
      </c>
      <c r="G36" s="370">
        <v>4</v>
      </c>
      <c r="H36" s="370">
        <v>22</v>
      </c>
      <c r="I36" s="370">
        <v>17</v>
      </c>
      <c r="J36" s="370">
        <v>17</v>
      </c>
      <c r="K36" s="333">
        <v>40</v>
      </c>
      <c r="L36" s="353">
        <v>32.97</v>
      </c>
      <c r="M36" s="353">
        <v>49.97</v>
      </c>
      <c r="N36" s="371">
        <v>811803033832</v>
      </c>
      <c r="O36" s="371">
        <v>1000</v>
      </c>
      <c r="Q36" s="359"/>
      <c r="R36" s="359"/>
    </row>
    <row r="37" spans="1:18">
      <c r="A37" s="333"/>
      <c r="B37" s="333" t="s">
        <v>1273</v>
      </c>
      <c r="C37" s="333" t="s">
        <v>1274</v>
      </c>
      <c r="D37" s="333" t="s">
        <v>1256</v>
      </c>
      <c r="E37" s="370">
        <v>2.75</v>
      </c>
      <c r="F37" s="370">
        <v>5</v>
      </c>
      <c r="G37" s="370">
        <v>1.75</v>
      </c>
      <c r="H37" s="370">
        <v>14</v>
      </c>
      <c r="I37" s="370">
        <v>11</v>
      </c>
      <c r="J37" s="370">
        <v>11</v>
      </c>
      <c r="K37" s="333">
        <v>60</v>
      </c>
      <c r="L37" s="353">
        <v>29.97</v>
      </c>
      <c r="M37" s="353">
        <v>44.97</v>
      </c>
      <c r="N37" s="371">
        <v>811803033825</v>
      </c>
      <c r="O37" s="371">
        <v>701</v>
      </c>
      <c r="Q37" s="359"/>
      <c r="R37" s="359"/>
    </row>
    <row r="38" spans="1:18">
      <c r="A38" s="333"/>
      <c r="B38" s="333" t="s">
        <v>1275</v>
      </c>
      <c r="C38" s="333" t="s">
        <v>1276</v>
      </c>
      <c r="D38" s="333" t="s">
        <v>1256</v>
      </c>
      <c r="E38" s="370">
        <v>2</v>
      </c>
      <c r="F38" s="370">
        <v>4.25</v>
      </c>
      <c r="G38" s="370">
        <v>1.5</v>
      </c>
      <c r="H38" s="370">
        <v>15</v>
      </c>
      <c r="I38" s="370">
        <v>9</v>
      </c>
      <c r="J38" s="370">
        <v>8</v>
      </c>
      <c r="K38" s="333">
        <v>60</v>
      </c>
      <c r="L38" s="353">
        <v>5.97</v>
      </c>
      <c r="M38" s="353">
        <v>9.9700000000000006</v>
      </c>
      <c r="N38" s="371">
        <v>811803033269</v>
      </c>
      <c r="O38" s="371">
        <v>2004</v>
      </c>
      <c r="Q38" s="359"/>
      <c r="R38" s="359"/>
    </row>
    <row r="39" spans="1:18">
      <c r="A39" s="333"/>
      <c r="B39" s="333" t="s">
        <v>1277</v>
      </c>
      <c r="C39" s="333" t="s">
        <v>1278</v>
      </c>
      <c r="D39" s="333" t="s">
        <v>1256</v>
      </c>
      <c r="E39" s="370">
        <v>2</v>
      </c>
      <c r="F39" s="370">
        <v>4.25</v>
      </c>
      <c r="G39" s="370">
        <v>1.5</v>
      </c>
      <c r="H39" s="370">
        <v>15</v>
      </c>
      <c r="I39" s="370">
        <v>9</v>
      </c>
      <c r="J39" s="370">
        <v>8</v>
      </c>
      <c r="K39" s="333">
        <v>60</v>
      </c>
      <c r="L39" s="353">
        <v>4.97</v>
      </c>
      <c r="M39" s="353">
        <v>8.9700000000000006</v>
      </c>
      <c r="N39" s="371">
        <v>811803033252</v>
      </c>
      <c r="O39" s="371">
        <v>1000</v>
      </c>
      <c r="Q39" s="359"/>
      <c r="R39" s="359"/>
    </row>
    <row r="40" spans="1:18">
      <c r="A40" s="333"/>
      <c r="B40" s="333"/>
      <c r="C40" s="360"/>
      <c r="D40" s="360"/>
      <c r="E40" s="361"/>
      <c r="F40" s="361"/>
      <c r="G40" s="361"/>
      <c r="H40" s="369"/>
      <c r="I40" s="369"/>
      <c r="J40" s="369"/>
      <c r="K40" s="333"/>
      <c r="L40" s="353"/>
      <c r="M40" s="353"/>
      <c r="N40" s="354"/>
      <c r="O40" s="354"/>
    </row>
    <row r="41" spans="1:18">
      <c r="A41" s="333"/>
      <c r="B41" s="333"/>
      <c r="C41" s="360"/>
      <c r="D41" s="360"/>
      <c r="E41" s="361"/>
      <c r="F41" s="361"/>
      <c r="G41" s="361"/>
      <c r="H41" s="369"/>
      <c r="I41" s="369"/>
      <c r="J41" s="369"/>
      <c r="K41" s="333"/>
      <c r="L41" s="353"/>
      <c r="M41" s="353"/>
      <c r="N41" s="354"/>
      <c r="O41" s="354"/>
    </row>
  </sheetData>
  <mergeCells count="4">
    <mergeCell ref="B1:O1"/>
    <mergeCell ref="B2:O2"/>
    <mergeCell ref="E4:G4"/>
    <mergeCell ref="H4:J4"/>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16F523-7216-433C-BCE3-29D54A31D635}">
  <dimension ref="A1:G70"/>
  <sheetViews>
    <sheetView workbookViewId="0">
      <selection activeCell="K14" sqref="K14"/>
    </sheetView>
  </sheetViews>
  <sheetFormatPr defaultRowHeight="15"/>
  <cols>
    <col min="1" max="1" width="14.85546875" style="397" customWidth="1"/>
    <col min="2" max="2" width="17.85546875" style="397" customWidth="1"/>
    <col min="3" max="3" width="16" style="397" customWidth="1"/>
    <col min="4" max="4" width="14.85546875" style="397" customWidth="1"/>
    <col min="5" max="5" width="16" style="397" customWidth="1"/>
    <col min="6" max="6" width="6.85546875" style="397" customWidth="1"/>
    <col min="7" max="7" width="8" style="397" customWidth="1"/>
    <col min="8" max="16384" width="9.140625" style="397"/>
  </cols>
  <sheetData>
    <row r="1" spans="1:7" ht="23.25">
      <c r="F1" s="708">
        <v>2021</v>
      </c>
      <c r="G1" s="708"/>
    </row>
    <row r="2" spans="1:7" ht="24" customHeight="1">
      <c r="E2" s="398" t="s">
        <v>1285</v>
      </c>
    </row>
    <row r="3" spans="1:7" ht="9.75" customHeight="1"/>
    <row r="4" spans="1:7" ht="27.75" customHeight="1">
      <c r="A4" s="399" t="s">
        <v>1286</v>
      </c>
      <c r="B4" s="400" t="s">
        <v>1287</v>
      </c>
      <c r="C4" s="399" t="s">
        <v>1288</v>
      </c>
      <c r="D4" s="401" t="s">
        <v>1289</v>
      </c>
      <c r="E4" s="399" t="s">
        <v>1290</v>
      </c>
      <c r="F4" s="709" t="s">
        <v>1291</v>
      </c>
      <c r="G4" s="709"/>
    </row>
    <row r="5" spans="1:7" ht="15.75" customHeight="1">
      <c r="A5" s="707" t="s">
        <v>1292</v>
      </c>
      <c r="B5" s="707"/>
      <c r="C5" s="707"/>
      <c r="D5" s="707"/>
      <c r="E5" s="707"/>
      <c r="F5" s="707"/>
      <c r="G5" s="707"/>
    </row>
    <row r="6" spans="1:7" ht="15" customHeight="1">
      <c r="A6" s="402">
        <v>75</v>
      </c>
      <c r="B6" s="403" t="s">
        <v>1293</v>
      </c>
      <c r="C6" s="404">
        <v>637148100752</v>
      </c>
      <c r="D6" s="405">
        <v>899.85</v>
      </c>
      <c r="E6" s="406">
        <v>1399.99</v>
      </c>
      <c r="F6" s="710">
        <v>1599.99</v>
      </c>
      <c r="G6" s="711"/>
    </row>
    <row r="7" spans="1:7" ht="15" customHeight="1">
      <c r="A7" s="407">
        <v>77</v>
      </c>
      <c r="B7" s="408" t="s">
        <v>1294</v>
      </c>
      <c r="C7" s="409">
        <v>637148100776</v>
      </c>
      <c r="D7" s="410">
        <v>942.85</v>
      </c>
      <c r="E7" s="411">
        <v>1499.99</v>
      </c>
      <c r="F7" s="712">
        <v>1699.99</v>
      </c>
      <c r="G7" s="713"/>
    </row>
    <row r="8" spans="1:7" ht="15.75" customHeight="1">
      <c r="A8" s="707" t="s">
        <v>1295</v>
      </c>
      <c r="B8" s="707"/>
      <c r="C8" s="707"/>
      <c r="D8" s="707"/>
      <c r="E8" s="707"/>
      <c r="F8" s="707"/>
      <c r="G8" s="707"/>
    </row>
    <row r="9" spans="1:7" ht="15" customHeight="1">
      <c r="A9" s="402">
        <v>80</v>
      </c>
      <c r="B9" s="403" t="s">
        <v>1296</v>
      </c>
      <c r="C9" s="404">
        <v>637148100806</v>
      </c>
      <c r="D9" s="405">
        <v>309.85000000000002</v>
      </c>
      <c r="E9" s="412">
        <v>479.99</v>
      </c>
      <c r="F9" s="705">
        <v>649.99</v>
      </c>
      <c r="G9" s="706"/>
    </row>
    <row r="10" spans="1:7" ht="15" customHeight="1">
      <c r="A10" s="407">
        <v>83</v>
      </c>
      <c r="B10" s="408" t="s">
        <v>1297</v>
      </c>
      <c r="C10" s="409">
        <v>637148100837</v>
      </c>
      <c r="D10" s="410">
        <v>319.85000000000002</v>
      </c>
      <c r="E10" s="413">
        <v>499.99</v>
      </c>
      <c r="F10" s="700">
        <v>699.99</v>
      </c>
      <c r="G10" s="701"/>
    </row>
    <row r="11" spans="1:7" ht="15" customHeight="1">
      <c r="A11" s="402">
        <v>81</v>
      </c>
      <c r="B11" s="403" t="s">
        <v>1298</v>
      </c>
      <c r="C11" s="404">
        <v>881803032675</v>
      </c>
      <c r="D11" s="405">
        <v>339.85</v>
      </c>
      <c r="E11" s="412">
        <v>499.99</v>
      </c>
      <c r="F11" s="705">
        <v>699.99</v>
      </c>
      <c r="G11" s="706"/>
    </row>
    <row r="12" spans="1:7" ht="15" customHeight="1">
      <c r="A12" s="407">
        <v>84</v>
      </c>
      <c r="B12" s="408" t="s">
        <v>1299</v>
      </c>
      <c r="C12" s="409">
        <v>811803032712</v>
      </c>
      <c r="D12" s="410">
        <v>349.85</v>
      </c>
      <c r="E12" s="413">
        <v>499.99</v>
      </c>
      <c r="F12" s="700">
        <v>699.99</v>
      </c>
      <c r="G12" s="701"/>
    </row>
    <row r="13" spans="1:7" ht="15.75" customHeight="1">
      <c r="A13" s="707" t="s">
        <v>1300</v>
      </c>
      <c r="B13" s="707"/>
      <c r="C13" s="707"/>
      <c r="D13" s="707"/>
      <c r="E13" s="707"/>
      <c r="F13" s="707"/>
      <c r="G13" s="707"/>
    </row>
    <row r="14" spans="1:7" ht="15" customHeight="1">
      <c r="A14" s="402">
        <v>653</v>
      </c>
      <c r="B14" s="403" t="s">
        <v>1301</v>
      </c>
      <c r="C14" s="404">
        <v>811803031593</v>
      </c>
      <c r="D14" s="405">
        <v>257.85000000000002</v>
      </c>
      <c r="E14" s="412">
        <v>399.99</v>
      </c>
      <c r="F14" s="705">
        <v>549.99</v>
      </c>
      <c r="G14" s="706"/>
    </row>
    <row r="15" spans="1:7" ht="15" customHeight="1">
      <c r="A15" s="407">
        <v>652</v>
      </c>
      <c r="B15" s="408" t="s">
        <v>1302</v>
      </c>
      <c r="C15" s="409">
        <v>811803031586</v>
      </c>
      <c r="D15" s="410">
        <v>359.85</v>
      </c>
      <c r="E15" s="413">
        <v>549.99</v>
      </c>
      <c r="F15" s="700">
        <v>729.99</v>
      </c>
      <c r="G15" s="701"/>
    </row>
    <row r="16" spans="1:7" ht="15.75" customHeight="1">
      <c r="A16" s="707" t="s">
        <v>1303</v>
      </c>
      <c r="B16" s="707"/>
      <c r="C16" s="707"/>
      <c r="D16" s="707"/>
      <c r="E16" s="707"/>
      <c r="F16" s="707"/>
      <c r="G16" s="707"/>
    </row>
    <row r="17" spans="1:7" ht="15" customHeight="1">
      <c r="A17" s="402">
        <v>615</v>
      </c>
      <c r="B17" s="403" t="s">
        <v>1304</v>
      </c>
      <c r="C17" s="404">
        <v>811803031531</v>
      </c>
      <c r="D17" s="405">
        <v>179.99</v>
      </c>
      <c r="E17" s="412">
        <v>279.99</v>
      </c>
      <c r="F17" s="705">
        <v>379.99</v>
      </c>
      <c r="G17" s="706"/>
    </row>
    <row r="18" spans="1:7" ht="15" customHeight="1">
      <c r="A18" s="407">
        <v>617</v>
      </c>
      <c r="B18" s="408" t="s">
        <v>1305</v>
      </c>
      <c r="C18" s="409">
        <v>811803031555</v>
      </c>
      <c r="D18" s="410">
        <v>181.85</v>
      </c>
      <c r="E18" s="413">
        <v>299.99</v>
      </c>
      <c r="F18" s="700">
        <v>399.99</v>
      </c>
      <c r="G18" s="701"/>
    </row>
    <row r="19" spans="1:7" ht="15" customHeight="1">
      <c r="A19" s="402">
        <v>618</v>
      </c>
      <c r="B19" s="403" t="s">
        <v>1306</v>
      </c>
      <c r="C19" s="404">
        <v>811803031562</v>
      </c>
      <c r="D19" s="405">
        <v>239.85</v>
      </c>
      <c r="E19" s="412">
        <v>379.99</v>
      </c>
      <c r="F19" s="705">
        <v>479.99</v>
      </c>
      <c r="G19" s="706"/>
    </row>
    <row r="20" spans="1:7" ht="15" customHeight="1">
      <c r="A20" s="407">
        <v>616</v>
      </c>
      <c r="B20" s="408" t="s">
        <v>1307</v>
      </c>
      <c r="C20" s="409">
        <v>811803031548</v>
      </c>
      <c r="D20" s="410">
        <v>299.85000000000002</v>
      </c>
      <c r="E20" s="413">
        <v>479.99</v>
      </c>
      <c r="F20" s="700">
        <v>599.99</v>
      </c>
      <c r="G20" s="701"/>
    </row>
    <row r="21" spans="1:7" ht="15.75" customHeight="1">
      <c r="A21" s="707" t="s">
        <v>1308</v>
      </c>
      <c r="B21" s="707"/>
      <c r="C21" s="707"/>
      <c r="D21" s="707"/>
      <c r="E21" s="707"/>
      <c r="F21" s="707"/>
      <c r="G21" s="707"/>
    </row>
    <row r="22" spans="1:7" ht="15" customHeight="1">
      <c r="A22" s="414" t="s">
        <v>1309</v>
      </c>
      <c r="B22" s="403" t="s">
        <v>1310</v>
      </c>
      <c r="C22" s="404">
        <v>637148103777</v>
      </c>
      <c r="D22" s="405">
        <v>116.85</v>
      </c>
      <c r="E22" s="412">
        <v>179.99</v>
      </c>
      <c r="F22" s="705">
        <v>239.99</v>
      </c>
      <c r="G22" s="706"/>
    </row>
    <row r="23" spans="1:7" ht="15" customHeight="1">
      <c r="A23" s="415" t="s">
        <v>1311</v>
      </c>
      <c r="B23" s="408" t="s">
        <v>1312</v>
      </c>
      <c r="C23" s="409">
        <v>637148103708</v>
      </c>
      <c r="D23" s="410">
        <v>116.85</v>
      </c>
      <c r="E23" s="413">
        <v>179.99</v>
      </c>
      <c r="F23" s="700">
        <v>239.99</v>
      </c>
      <c r="G23" s="701"/>
    </row>
    <row r="24" spans="1:7" ht="15" customHeight="1">
      <c r="A24" s="414" t="s">
        <v>1313</v>
      </c>
      <c r="B24" s="403" t="s">
        <v>1312</v>
      </c>
      <c r="C24" s="404">
        <v>637148103715</v>
      </c>
      <c r="D24" s="405">
        <v>128.85</v>
      </c>
      <c r="E24" s="412">
        <v>199.99</v>
      </c>
      <c r="F24" s="705">
        <v>259.99</v>
      </c>
      <c r="G24" s="706"/>
    </row>
    <row r="25" spans="1:7" ht="15" customHeight="1">
      <c r="A25" s="415" t="s">
        <v>1314</v>
      </c>
      <c r="B25" s="408" t="s">
        <v>1315</v>
      </c>
      <c r="C25" s="409">
        <v>811803032460</v>
      </c>
      <c r="D25" s="410">
        <v>129.85</v>
      </c>
      <c r="E25" s="413">
        <v>199.99</v>
      </c>
      <c r="F25" s="700">
        <v>279.99</v>
      </c>
      <c r="G25" s="701"/>
    </row>
    <row r="26" spans="1:7" ht="15" customHeight="1">
      <c r="A26" s="414" t="s">
        <v>1316</v>
      </c>
      <c r="B26" s="403" t="s">
        <v>1317</v>
      </c>
      <c r="C26" s="404">
        <v>811803032477</v>
      </c>
      <c r="D26" s="405">
        <v>129.85</v>
      </c>
      <c r="E26" s="412">
        <v>199.99</v>
      </c>
      <c r="F26" s="705">
        <v>279.99</v>
      </c>
      <c r="G26" s="706"/>
    </row>
    <row r="27" spans="1:7" ht="15.75" customHeight="1">
      <c r="A27" s="707" t="s">
        <v>1318</v>
      </c>
      <c r="B27" s="707"/>
      <c r="C27" s="707"/>
      <c r="D27" s="707"/>
      <c r="E27" s="707"/>
      <c r="F27" s="707"/>
      <c r="G27" s="707"/>
    </row>
    <row r="28" spans="1:7" ht="15" customHeight="1">
      <c r="A28" s="402">
        <v>541</v>
      </c>
      <c r="B28" s="403" t="s">
        <v>1319</v>
      </c>
      <c r="C28" s="404">
        <v>811803031371</v>
      </c>
      <c r="D28" s="405">
        <v>51.85</v>
      </c>
      <c r="E28" s="412">
        <v>79.989999999999995</v>
      </c>
      <c r="F28" s="705">
        <v>109.99</v>
      </c>
      <c r="G28" s="706"/>
    </row>
    <row r="29" spans="1:7" ht="15" customHeight="1">
      <c r="A29" s="407">
        <v>545</v>
      </c>
      <c r="B29" s="408" t="s">
        <v>1320</v>
      </c>
      <c r="C29" s="409">
        <v>811803031418</v>
      </c>
      <c r="D29" s="410">
        <v>53.99</v>
      </c>
      <c r="E29" s="413">
        <v>84.99</v>
      </c>
      <c r="F29" s="700">
        <v>114.99</v>
      </c>
      <c r="G29" s="701"/>
    </row>
    <row r="30" spans="1:7" ht="15" customHeight="1">
      <c r="A30" s="402">
        <v>543</v>
      </c>
      <c r="B30" s="403" t="s">
        <v>1321</v>
      </c>
      <c r="C30" s="404">
        <v>811803031388</v>
      </c>
      <c r="D30" s="405">
        <v>75.849999999999994</v>
      </c>
      <c r="E30" s="412">
        <v>119.99</v>
      </c>
      <c r="F30" s="705">
        <v>149.99</v>
      </c>
      <c r="G30" s="706"/>
    </row>
    <row r="31" spans="1:7" ht="15" customHeight="1">
      <c r="A31" s="407">
        <v>547</v>
      </c>
      <c r="B31" s="408" t="s">
        <v>1322</v>
      </c>
      <c r="C31" s="409">
        <v>811803031425</v>
      </c>
      <c r="D31" s="410">
        <v>78.849999999999994</v>
      </c>
      <c r="E31" s="413">
        <v>124.99</v>
      </c>
      <c r="F31" s="700">
        <v>159.99</v>
      </c>
      <c r="G31" s="701"/>
    </row>
    <row r="32" spans="1:7" ht="15" customHeight="1">
      <c r="A32" s="402">
        <v>542</v>
      </c>
      <c r="B32" s="403" t="s">
        <v>1323</v>
      </c>
      <c r="C32" s="404">
        <v>811803031395</v>
      </c>
      <c r="D32" s="405">
        <v>81.849999999999994</v>
      </c>
      <c r="E32" s="412">
        <v>129.99</v>
      </c>
      <c r="F32" s="705">
        <v>169.99</v>
      </c>
      <c r="G32" s="706"/>
    </row>
    <row r="33" spans="1:7" ht="15" customHeight="1">
      <c r="A33" s="407">
        <v>546</v>
      </c>
      <c r="B33" s="408" t="s">
        <v>1324</v>
      </c>
      <c r="C33" s="409">
        <v>811803031432</v>
      </c>
      <c r="D33" s="410">
        <v>87.85</v>
      </c>
      <c r="E33" s="413">
        <v>137.99</v>
      </c>
      <c r="F33" s="700">
        <v>179.99</v>
      </c>
      <c r="G33" s="701"/>
    </row>
    <row r="34" spans="1:7" ht="15" customHeight="1">
      <c r="A34" s="402">
        <v>544</v>
      </c>
      <c r="B34" s="403" t="s">
        <v>1325</v>
      </c>
      <c r="C34" s="404">
        <v>811803031401</v>
      </c>
      <c r="D34" s="405">
        <v>192.85</v>
      </c>
      <c r="E34" s="412">
        <v>299.99</v>
      </c>
      <c r="F34" s="705">
        <v>399.99</v>
      </c>
      <c r="G34" s="706"/>
    </row>
    <row r="35" spans="1:7" ht="15.75" customHeight="1">
      <c r="A35" s="707" t="s">
        <v>1326</v>
      </c>
      <c r="B35" s="707"/>
      <c r="C35" s="707"/>
      <c r="D35" s="707"/>
      <c r="E35" s="707"/>
      <c r="F35" s="707"/>
      <c r="G35" s="707"/>
    </row>
    <row r="36" spans="1:7" ht="15" customHeight="1">
      <c r="A36" s="402">
        <v>828</v>
      </c>
      <c r="B36" s="403" t="s">
        <v>1327</v>
      </c>
      <c r="C36" s="404">
        <v>811803031302</v>
      </c>
      <c r="D36" s="405">
        <v>88.35</v>
      </c>
      <c r="E36" s="412">
        <v>139.99</v>
      </c>
      <c r="F36" s="705">
        <v>179.99</v>
      </c>
      <c r="G36" s="706"/>
    </row>
    <row r="37" spans="1:7" ht="15" customHeight="1">
      <c r="A37" s="407">
        <v>829</v>
      </c>
      <c r="B37" s="408" t="s">
        <v>1328</v>
      </c>
      <c r="C37" s="409">
        <v>811803031319</v>
      </c>
      <c r="D37" s="410">
        <v>92.85</v>
      </c>
      <c r="E37" s="413">
        <v>149.99</v>
      </c>
      <c r="F37" s="700">
        <v>199.99</v>
      </c>
      <c r="G37" s="701"/>
    </row>
    <row r="38" spans="1:7" ht="15.75" customHeight="1">
      <c r="A38" s="707" t="s">
        <v>1329</v>
      </c>
      <c r="B38" s="707"/>
      <c r="C38" s="707"/>
      <c r="D38" s="707"/>
      <c r="E38" s="707"/>
      <c r="F38" s="707"/>
      <c r="G38" s="707"/>
    </row>
    <row r="39" spans="1:7" ht="15" customHeight="1">
      <c r="A39" s="407">
        <v>830</v>
      </c>
      <c r="B39" s="408" t="s">
        <v>1330</v>
      </c>
      <c r="C39" s="409">
        <v>811803032729</v>
      </c>
      <c r="D39" s="410">
        <v>40.85</v>
      </c>
      <c r="E39" s="413">
        <v>64.989999999999995</v>
      </c>
      <c r="F39" s="700">
        <v>79.989999999999995</v>
      </c>
      <c r="G39" s="701"/>
    </row>
    <row r="40" spans="1:7" ht="15" customHeight="1">
      <c r="A40" s="402">
        <v>834</v>
      </c>
      <c r="B40" s="403" t="s">
        <v>1331</v>
      </c>
      <c r="C40" s="404">
        <v>811803031333</v>
      </c>
      <c r="D40" s="405">
        <v>41.85</v>
      </c>
      <c r="E40" s="412">
        <v>67.989999999999995</v>
      </c>
      <c r="F40" s="705">
        <v>89.99</v>
      </c>
      <c r="G40" s="706"/>
    </row>
    <row r="41" spans="1:7" ht="15" customHeight="1">
      <c r="A41" s="407">
        <v>832</v>
      </c>
      <c r="B41" s="408" t="s">
        <v>1332</v>
      </c>
      <c r="C41" s="409">
        <v>811803031340</v>
      </c>
      <c r="D41" s="410">
        <v>45.35</v>
      </c>
      <c r="E41" s="413">
        <v>69.989999999999995</v>
      </c>
      <c r="F41" s="700">
        <v>99.99</v>
      </c>
      <c r="G41" s="701"/>
    </row>
    <row r="42" spans="1:7" ht="15" customHeight="1">
      <c r="A42" s="402">
        <v>836</v>
      </c>
      <c r="B42" s="403" t="s">
        <v>1333</v>
      </c>
      <c r="C42" s="404">
        <v>811803031357</v>
      </c>
      <c r="D42" s="405">
        <v>45.35</v>
      </c>
      <c r="E42" s="412">
        <v>69.989999999999995</v>
      </c>
      <c r="F42" s="705">
        <v>99.99</v>
      </c>
      <c r="G42" s="706"/>
    </row>
    <row r="43" spans="1:7" ht="15" customHeight="1">
      <c r="A43" s="407">
        <v>838</v>
      </c>
      <c r="B43" s="408" t="s">
        <v>1334</v>
      </c>
      <c r="C43" s="409">
        <v>811803031364</v>
      </c>
      <c r="D43" s="410">
        <v>51.35</v>
      </c>
      <c r="E43" s="413">
        <v>79.989999999999995</v>
      </c>
      <c r="F43" s="700">
        <v>109.99</v>
      </c>
      <c r="G43" s="701"/>
    </row>
    <row r="44" spans="1:7" ht="15" customHeight="1">
      <c r="A44" s="402">
        <v>260</v>
      </c>
      <c r="B44" s="403" t="s">
        <v>1335</v>
      </c>
      <c r="C44" s="404">
        <v>811803031227</v>
      </c>
      <c r="D44" s="405">
        <v>49.85</v>
      </c>
      <c r="E44" s="412">
        <v>79.989999999999995</v>
      </c>
      <c r="F44" s="705">
        <v>99.99</v>
      </c>
      <c r="G44" s="706"/>
    </row>
    <row r="45" spans="1:7" ht="15" customHeight="1">
      <c r="A45" s="407">
        <v>261</v>
      </c>
      <c r="B45" s="408" t="s">
        <v>1336</v>
      </c>
      <c r="C45" s="409">
        <v>811803031234</v>
      </c>
      <c r="D45" s="410">
        <v>49.85</v>
      </c>
      <c r="E45" s="413">
        <v>79.989999999999995</v>
      </c>
      <c r="F45" s="700">
        <v>99.99</v>
      </c>
      <c r="G45" s="701"/>
    </row>
    <row r="46" spans="1:7" ht="33" customHeight="1">
      <c r="A46" s="702" t="s">
        <v>1337</v>
      </c>
      <c r="B46" s="703"/>
      <c r="C46" s="703"/>
      <c r="D46" s="703"/>
      <c r="E46" s="703"/>
      <c r="F46" s="704"/>
    </row>
    <row r="47" spans="1:7" ht="15.75" customHeight="1">
      <c r="A47" s="707" t="s">
        <v>1338</v>
      </c>
      <c r="B47" s="707"/>
      <c r="C47" s="707"/>
      <c r="D47" s="707"/>
      <c r="E47" s="707"/>
      <c r="F47" s="707"/>
      <c r="G47" s="707"/>
    </row>
    <row r="48" spans="1:7" ht="15" customHeight="1">
      <c r="A48" s="402">
        <v>312</v>
      </c>
      <c r="B48" s="403" t="s">
        <v>1339</v>
      </c>
      <c r="C48" s="404">
        <v>637148103128</v>
      </c>
      <c r="D48" s="405">
        <v>60.85</v>
      </c>
      <c r="E48" s="412">
        <v>89.99</v>
      </c>
      <c r="F48" s="705">
        <v>119.99</v>
      </c>
      <c r="G48" s="706"/>
    </row>
    <row r="49" spans="1:7" ht="15" customHeight="1">
      <c r="A49" s="407">
        <v>317</v>
      </c>
      <c r="B49" s="408" t="s">
        <v>1340</v>
      </c>
      <c r="C49" s="409">
        <v>637148103173</v>
      </c>
      <c r="D49" s="410">
        <v>63.85</v>
      </c>
      <c r="E49" s="413">
        <v>99.99</v>
      </c>
      <c r="F49" s="700">
        <v>129.99</v>
      </c>
      <c r="G49" s="701"/>
    </row>
    <row r="50" spans="1:7" ht="15.75" customHeight="1">
      <c r="A50" s="707" t="s">
        <v>1341</v>
      </c>
      <c r="B50" s="707"/>
      <c r="C50" s="707"/>
      <c r="D50" s="707"/>
      <c r="E50" s="707"/>
      <c r="F50" s="707"/>
      <c r="G50" s="707"/>
    </row>
    <row r="51" spans="1:7" ht="15" customHeight="1">
      <c r="A51" s="414" t="s">
        <v>1342</v>
      </c>
      <c r="B51" s="403" t="s">
        <v>1343</v>
      </c>
      <c r="C51" s="404">
        <v>637148107416</v>
      </c>
      <c r="D51" s="405">
        <v>124.85</v>
      </c>
      <c r="E51" s="412">
        <v>199.99</v>
      </c>
      <c r="F51" s="705">
        <v>249.99</v>
      </c>
      <c r="G51" s="706"/>
    </row>
    <row r="52" spans="1:7" ht="27" customHeight="1">
      <c r="A52" s="415" t="s">
        <v>1344</v>
      </c>
      <c r="B52" s="416" t="s">
        <v>1345</v>
      </c>
      <c r="C52" s="409">
        <v>637148107461</v>
      </c>
      <c r="D52" s="410">
        <v>124.85</v>
      </c>
      <c r="E52" s="413">
        <v>199.99</v>
      </c>
      <c r="F52" s="700">
        <v>249.99</v>
      </c>
      <c r="G52" s="701"/>
    </row>
    <row r="53" spans="1:7" ht="15.75" customHeight="1">
      <c r="A53" s="707" t="s">
        <v>1346</v>
      </c>
      <c r="B53" s="707"/>
      <c r="C53" s="707"/>
      <c r="D53" s="707"/>
      <c r="E53" s="707"/>
      <c r="F53" s="707"/>
      <c r="G53" s="707"/>
    </row>
    <row r="54" spans="1:7" ht="15" customHeight="1">
      <c r="A54" s="402">
        <v>786</v>
      </c>
      <c r="B54" s="403" t="s">
        <v>1347</v>
      </c>
      <c r="C54" s="404">
        <v>637148107867</v>
      </c>
      <c r="D54" s="405">
        <v>311.85000000000002</v>
      </c>
      <c r="E54" s="412">
        <v>499.99</v>
      </c>
      <c r="F54" s="705">
        <v>599.99</v>
      </c>
      <c r="G54" s="706"/>
    </row>
    <row r="55" spans="1:7" ht="27" customHeight="1">
      <c r="A55" s="407">
        <v>788</v>
      </c>
      <c r="B55" s="416" t="s">
        <v>1348</v>
      </c>
      <c r="C55" s="409">
        <v>637148107881</v>
      </c>
      <c r="D55" s="410">
        <v>359.85</v>
      </c>
      <c r="E55" s="413">
        <v>599.99</v>
      </c>
      <c r="F55" s="700">
        <v>699.99</v>
      </c>
      <c r="G55" s="701"/>
    </row>
    <row r="56" spans="1:7" ht="27" customHeight="1">
      <c r="A56" s="402">
        <v>798</v>
      </c>
      <c r="B56" s="417" t="s">
        <v>1349</v>
      </c>
      <c r="C56" s="404">
        <v>637148107881</v>
      </c>
      <c r="D56" s="405">
        <v>377.85</v>
      </c>
      <c r="E56" s="412">
        <v>629.99</v>
      </c>
      <c r="F56" s="705">
        <v>749.99</v>
      </c>
      <c r="G56" s="706"/>
    </row>
    <row r="57" spans="1:7" ht="15.75" customHeight="1">
      <c r="A57" s="707" t="s">
        <v>1350</v>
      </c>
      <c r="B57" s="707"/>
      <c r="C57" s="707"/>
      <c r="D57" s="707"/>
      <c r="E57" s="707"/>
      <c r="F57" s="707"/>
      <c r="G57" s="707"/>
    </row>
    <row r="58" spans="1:7" ht="27" customHeight="1">
      <c r="A58" s="402">
        <v>795</v>
      </c>
      <c r="B58" s="417" t="s">
        <v>1351</v>
      </c>
      <c r="C58" s="404">
        <v>637148108543</v>
      </c>
      <c r="D58" s="405">
        <v>254.85</v>
      </c>
      <c r="E58" s="412">
        <v>399.99</v>
      </c>
      <c r="F58" s="705">
        <v>499.99</v>
      </c>
      <c r="G58" s="706"/>
    </row>
    <row r="59" spans="1:7" ht="15.75" customHeight="1">
      <c r="A59" s="707" t="s">
        <v>1352</v>
      </c>
      <c r="B59" s="707"/>
      <c r="C59" s="707"/>
      <c r="D59" s="707"/>
      <c r="E59" s="707"/>
      <c r="F59" s="707"/>
      <c r="G59" s="707"/>
    </row>
    <row r="60" spans="1:7" ht="15" customHeight="1">
      <c r="A60" s="414" t="s">
        <v>1353</v>
      </c>
      <c r="B60" s="403" t="s">
        <v>1354</v>
      </c>
      <c r="C60" s="418"/>
      <c r="D60" s="405">
        <v>279.85000000000002</v>
      </c>
      <c r="E60" s="412">
        <v>449.99</v>
      </c>
      <c r="F60" s="705">
        <v>579.99</v>
      </c>
      <c r="G60" s="706"/>
    </row>
    <row r="61" spans="1:7" ht="15.75" customHeight="1">
      <c r="A61" s="707" t="s">
        <v>1355</v>
      </c>
      <c r="B61" s="707"/>
      <c r="C61" s="707"/>
      <c r="D61" s="707"/>
      <c r="E61" s="707"/>
      <c r="F61" s="707"/>
      <c r="G61" s="707"/>
    </row>
    <row r="62" spans="1:7" ht="15" customHeight="1">
      <c r="A62" s="402">
        <v>4010</v>
      </c>
      <c r="B62" s="403" t="s">
        <v>1356</v>
      </c>
      <c r="C62" s="404">
        <v>811803031494</v>
      </c>
      <c r="D62" s="405">
        <v>490.85</v>
      </c>
      <c r="E62" s="419">
        <v>699.99</v>
      </c>
      <c r="F62" s="705">
        <v>799.99</v>
      </c>
      <c r="G62" s="706"/>
    </row>
    <row r="63" spans="1:7" ht="15" customHeight="1">
      <c r="A63" s="407">
        <v>4012</v>
      </c>
      <c r="B63" s="408" t="s">
        <v>1357</v>
      </c>
      <c r="C63" s="409">
        <v>811803031500</v>
      </c>
      <c r="D63" s="410">
        <v>509.85</v>
      </c>
      <c r="E63" s="420">
        <v>749.99</v>
      </c>
      <c r="F63" s="700">
        <v>849.99</v>
      </c>
      <c r="G63" s="701"/>
    </row>
    <row r="64" spans="1:7" ht="15" customHeight="1">
      <c r="A64" s="402">
        <v>4015</v>
      </c>
      <c r="B64" s="403" t="s">
        <v>1358</v>
      </c>
      <c r="C64" s="404">
        <v>811803031517</v>
      </c>
      <c r="D64" s="405">
        <v>649.85</v>
      </c>
      <c r="E64" s="419">
        <v>899.99</v>
      </c>
      <c r="F64" s="705">
        <v>999.99</v>
      </c>
      <c r="G64" s="706"/>
    </row>
    <row r="65" spans="1:7" ht="15.75" customHeight="1">
      <c r="A65" s="707" t="s">
        <v>1359</v>
      </c>
      <c r="B65" s="707"/>
      <c r="C65" s="707"/>
      <c r="D65" s="707"/>
      <c r="E65" s="707"/>
      <c r="F65" s="707"/>
      <c r="G65" s="707"/>
    </row>
    <row r="66" spans="1:7" ht="15" customHeight="1">
      <c r="A66" s="402">
        <v>2047</v>
      </c>
      <c r="B66" s="403" t="s">
        <v>1360</v>
      </c>
      <c r="C66" s="404">
        <v>811803031449</v>
      </c>
      <c r="D66" s="405">
        <v>167.85</v>
      </c>
      <c r="E66" s="412">
        <v>249.99</v>
      </c>
      <c r="F66" s="705">
        <v>299.99</v>
      </c>
      <c r="G66" s="706"/>
    </row>
    <row r="67" spans="1:7" ht="15" customHeight="1">
      <c r="A67" s="407">
        <v>2054</v>
      </c>
      <c r="B67" s="408" t="s">
        <v>1361</v>
      </c>
      <c r="C67" s="409">
        <v>811803031456</v>
      </c>
      <c r="D67" s="410">
        <v>186.85</v>
      </c>
      <c r="E67" s="413">
        <v>289.99</v>
      </c>
      <c r="F67" s="700">
        <v>339.99</v>
      </c>
      <c r="G67" s="701"/>
    </row>
    <row r="68" spans="1:7" ht="15" customHeight="1">
      <c r="A68" s="402">
        <v>2060</v>
      </c>
      <c r="B68" s="403" t="s">
        <v>1362</v>
      </c>
      <c r="C68" s="404">
        <v>811803031616</v>
      </c>
      <c r="D68" s="405">
        <v>199.85</v>
      </c>
      <c r="E68" s="412">
        <v>299.99</v>
      </c>
      <c r="F68" s="705">
        <v>349.99</v>
      </c>
      <c r="G68" s="706"/>
    </row>
    <row r="69" spans="1:7" ht="15" customHeight="1">
      <c r="A69" s="407">
        <v>2058</v>
      </c>
      <c r="B69" s="408" t="s">
        <v>1363</v>
      </c>
      <c r="C69" s="409">
        <v>811803031463</v>
      </c>
      <c r="D69" s="410">
        <v>307.85000000000002</v>
      </c>
      <c r="E69" s="413">
        <v>479.99</v>
      </c>
      <c r="F69" s="700">
        <v>529.99</v>
      </c>
      <c r="G69" s="701"/>
    </row>
    <row r="70" spans="1:7" ht="33" customHeight="1">
      <c r="A70" s="702" t="s">
        <v>1337</v>
      </c>
      <c r="B70" s="703"/>
      <c r="C70" s="703"/>
      <c r="D70" s="703"/>
      <c r="E70" s="703"/>
      <c r="F70" s="704"/>
    </row>
  </sheetData>
  <mergeCells count="68">
    <mergeCell ref="F14:G14"/>
    <mergeCell ref="F1:G1"/>
    <mergeCell ref="F4:G4"/>
    <mergeCell ref="A5:G5"/>
    <mergeCell ref="F6:G6"/>
    <mergeCell ref="F7:G7"/>
    <mergeCell ref="A8:G8"/>
    <mergeCell ref="F9:G9"/>
    <mergeCell ref="F10:G10"/>
    <mergeCell ref="F11:G11"/>
    <mergeCell ref="F12:G12"/>
    <mergeCell ref="A13:G13"/>
    <mergeCell ref="F26:G26"/>
    <mergeCell ref="F15:G15"/>
    <mergeCell ref="A16:G16"/>
    <mergeCell ref="F17:G17"/>
    <mergeCell ref="F18:G18"/>
    <mergeCell ref="F19:G19"/>
    <mergeCell ref="F20:G20"/>
    <mergeCell ref="A21:G21"/>
    <mergeCell ref="F22:G22"/>
    <mergeCell ref="F23:G23"/>
    <mergeCell ref="F24:G24"/>
    <mergeCell ref="F25:G25"/>
    <mergeCell ref="A38:G38"/>
    <mergeCell ref="A27:G27"/>
    <mergeCell ref="F28:G28"/>
    <mergeCell ref="F29:G29"/>
    <mergeCell ref="F30:G30"/>
    <mergeCell ref="F31:G31"/>
    <mergeCell ref="F32:G32"/>
    <mergeCell ref="F33:G33"/>
    <mergeCell ref="F34:G34"/>
    <mergeCell ref="A35:G35"/>
    <mergeCell ref="F36:G36"/>
    <mergeCell ref="F37:G37"/>
    <mergeCell ref="A50:G50"/>
    <mergeCell ref="F39:G39"/>
    <mergeCell ref="F40:G40"/>
    <mergeCell ref="F41:G41"/>
    <mergeCell ref="F42:G42"/>
    <mergeCell ref="F43:G43"/>
    <mergeCell ref="F44:G44"/>
    <mergeCell ref="F45:G45"/>
    <mergeCell ref="A46:F46"/>
    <mergeCell ref="A47:G47"/>
    <mergeCell ref="F48:G48"/>
    <mergeCell ref="F49:G49"/>
    <mergeCell ref="F62:G62"/>
    <mergeCell ref="F51:G51"/>
    <mergeCell ref="F52:G52"/>
    <mergeCell ref="A53:G53"/>
    <mergeCell ref="F54:G54"/>
    <mergeCell ref="F55:G55"/>
    <mergeCell ref="F56:G56"/>
    <mergeCell ref="A57:G57"/>
    <mergeCell ref="F58:G58"/>
    <mergeCell ref="A59:G59"/>
    <mergeCell ref="F60:G60"/>
    <mergeCell ref="A61:G61"/>
    <mergeCell ref="F69:G69"/>
    <mergeCell ref="A70:F70"/>
    <mergeCell ref="F63:G63"/>
    <mergeCell ref="F64:G64"/>
    <mergeCell ref="A65:G65"/>
    <mergeCell ref="F66:G66"/>
    <mergeCell ref="F67:G67"/>
    <mergeCell ref="F68:G68"/>
  </mergeCells>
  <hyperlinks>
    <hyperlink ref="A46" r:id="rId1" display="http://www.bresserusa.com/" xr:uid="{0B7543F0-C316-4273-BB6A-F916DC0EBEF2}"/>
    <hyperlink ref="A70" r:id="rId2" display="http://www.bresserusa.com/" xr:uid="{3D47ADE9-A47F-412C-BDD9-65247469F547}"/>
  </hyperlinks>
  <pageMargins left="0.7" right="0.7" top="0.75" bottom="0.75" header="0.3" footer="0.3"/>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191938-4A14-4F48-9B42-18E68FDF8A9C}">
  <sheetPr codeName="Sheet4">
    <pageSetUpPr fitToPage="1"/>
  </sheetPr>
  <dimension ref="A1:CU55"/>
  <sheetViews>
    <sheetView topLeftCell="A12" zoomScale="53" zoomScaleNormal="53" workbookViewId="0">
      <selection activeCell="B19" sqref="B19"/>
    </sheetView>
  </sheetViews>
  <sheetFormatPr defaultRowHeight="27"/>
  <cols>
    <col min="1" max="1" width="9.140625" style="114"/>
    <col min="2" max="2" width="32" style="114" customWidth="1"/>
    <col min="3" max="3" width="107.7109375" style="115" customWidth="1"/>
    <col min="4" max="4" width="18.28515625" style="114" customWidth="1"/>
    <col min="5" max="5" width="26.42578125" style="116" customWidth="1"/>
    <col min="6" max="6" width="25.5703125" style="116" customWidth="1"/>
    <col min="7" max="7" width="26.7109375" style="116" customWidth="1"/>
    <col min="8" max="8" width="48" style="117" customWidth="1"/>
    <col min="9" max="20" width="48" style="116" customWidth="1"/>
    <col min="21" max="22" width="20.5703125" style="118" customWidth="1"/>
    <col min="23" max="24" width="0" style="119" hidden="1" customWidth="1"/>
    <col min="25" max="99" width="9.140625" style="119"/>
    <col min="100" max="257" width="9.140625" style="114"/>
    <col min="258" max="258" width="23.5703125" style="114" customWidth="1"/>
    <col min="259" max="259" width="100.140625" style="114" customWidth="1"/>
    <col min="260" max="260" width="18.28515625" style="114" customWidth="1"/>
    <col min="261" max="261" width="26.42578125" style="114" customWidth="1"/>
    <col min="262" max="262" width="25.5703125" style="114" customWidth="1"/>
    <col min="263" max="263" width="24.28515625" style="114" customWidth="1"/>
    <col min="264" max="264" width="49.28515625" style="114" customWidth="1"/>
    <col min="265" max="278" width="20.5703125" style="114" customWidth="1"/>
    <col min="279" max="280" width="0" style="114" hidden="1" customWidth="1"/>
    <col min="281" max="513" width="9.140625" style="114"/>
    <col min="514" max="514" width="23.5703125" style="114" customWidth="1"/>
    <col min="515" max="515" width="100.140625" style="114" customWidth="1"/>
    <col min="516" max="516" width="18.28515625" style="114" customWidth="1"/>
    <col min="517" max="517" width="26.42578125" style="114" customWidth="1"/>
    <col min="518" max="518" width="25.5703125" style="114" customWidth="1"/>
    <col min="519" max="519" width="24.28515625" style="114" customWidth="1"/>
    <col min="520" max="520" width="49.28515625" style="114" customWidth="1"/>
    <col min="521" max="534" width="20.5703125" style="114" customWidth="1"/>
    <col min="535" max="536" width="0" style="114" hidden="1" customWidth="1"/>
    <col min="537" max="769" width="9.140625" style="114"/>
    <col min="770" max="770" width="23.5703125" style="114" customWidth="1"/>
    <col min="771" max="771" width="100.140625" style="114" customWidth="1"/>
    <col min="772" max="772" width="18.28515625" style="114" customWidth="1"/>
    <col min="773" max="773" width="26.42578125" style="114" customWidth="1"/>
    <col min="774" max="774" width="25.5703125" style="114" customWidth="1"/>
    <col min="775" max="775" width="24.28515625" style="114" customWidth="1"/>
    <col min="776" max="776" width="49.28515625" style="114" customWidth="1"/>
    <col min="777" max="790" width="20.5703125" style="114" customWidth="1"/>
    <col min="791" max="792" width="0" style="114" hidden="1" customWidth="1"/>
    <col min="793" max="1025" width="9.140625" style="114"/>
    <col min="1026" max="1026" width="23.5703125" style="114" customWidth="1"/>
    <col min="1027" max="1027" width="100.140625" style="114" customWidth="1"/>
    <col min="1028" max="1028" width="18.28515625" style="114" customWidth="1"/>
    <col min="1029" max="1029" width="26.42578125" style="114" customWidth="1"/>
    <col min="1030" max="1030" width="25.5703125" style="114" customWidth="1"/>
    <col min="1031" max="1031" width="24.28515625" style="114" customWidth="1"/>
    <col min="1032" max="1032" width="49.28515625" style="114" customWidth="1"/>
    <col min="1033" max="1046" width="20.5703125" style="114" customWidth="1"/>
    <col min="1047" max="1048" width="0" style="114" hidden="1" customWidth="1"/>
    <col min="1049" max="1281" width="9.140625" style="114"/>
    <col min="1282" max="1282" width="23.5703125" style="114" customWidth="1"/>
    <col min="1283" max="1283" width="100.140625" style="114" customWidth="1"/>
    <col min="1284" max="1284" width="18.28515625" style="114" customWidth="1"/>
    <col min="1285" max="1285" width="26.42578125" style="114" customWidth="1"/>
    <col min="1286" max="1286" width="25.5703125" style="114" customWidth="1"/>
    <col min="1287" max="1287" width="24.28515625" style="114" customWidth="1"/>
    <col min="1288" max="1288" width="49.28515625" style="114" customWidth="1"/>
    <col min="1289" max="1302" width="20.5703125" style="114" customWidth="1"/>
    <col min="1303" max="1304" width="0" style="114" hidden="1" customWidth="1"/>
    <col min="1305" max="1537" width="9.140625" style="114"/>
    <col min="1538" max="1538" width="23.5703125" style="114" customWidth="1"/>
    <col min="1539" max="1539" width="100.140625" style="114" customWidth="1"/>
    <col min="1540" max="1540" width="18.28515625" style="114" customWidth="1"/>
    <col min="1541" max="1541" width="26.42578125" style="114" customWidth="1"/>
    <col min="1542" max="1542" width="25.5703125" style="114" customWidth="1"/>
    <col min="1543" max="1543" width="24.28515625" style="114" customWidth="1"/>
    <col min="1544" max="1544" width="49.28515625" style="114" customWidth="1"/>
    <col min="1545" max="1558" width="20.5703125" style="114" customWidth="1"/>
    <col min="1559" max="1560" width="0" style="114" hidden="1" customWidth="1"/>
    <col min="1561" max="1793" width="9.140625" style="114"/>
    <col min="1794" max="1794" width="23.5703125" style="114" customWidth="1"/>
    <col min="1795" max="1795" width="100.140625" style="114" customWidth="1"/>
    <col min="1796" max="1796" width="18.28515625" style="114" customWidth="1"/>
    <col min="1797" max="1797" width="26.42578125" style="114" customWidth="1"/>
    <col min="1798" max="1798" width="25.5703125" style="114" customWidth="1"/>
    <col min="1799" max="1799" width="24.28515625" style="114" customWidth="1"/>
    <col min="1800" max="1800" width="49.28515625" style="114" customWidth="1"/>
    <col min="1801" max="1814" width="20.5703125" style="114" customWidth="1"/>
    <col min="1815" max="1816" width="0" style="114" hidden="1" customWidth="1"/>
    <col min="1817" max="2049" width="9.140625" style="114"/>
    <col min="2050" max="2050" width="23.5703125" style="114" customWidth="1"/>
    <col min="2051" max="2051" width="100.140625" style="114" customWidth="1"/>
    <col min="2052" max="2052" width="18.28515625" style="114" customWidth="1"/>
    <col min="2053" max="2053" width="26.42578125" style="114" customWidth="1"/>
    <col min="2054" max="2054" width="25.5703125" style="114" customWidth="1"/>
    <col min="2055" max="2055" width="24.28515625" style="114" customWidth="1"/>
    <col min="2056" max="2056" width="49.28515625" style="114" customWidth="1"/>
    <col min="2057" max="2070" width="20.5703125" style="114" customWidth="1"/>
    <col min="2071" max="2072" width="0" style="114" hidden="1" customWidth="1"/>
    <col min="2073" max="2305" width="9.140625" style="114"/>
    <col min="2306" max="2306" width="23.5703125" style="114" customWidth="1"/>
    <col min="2307" max="2307" width="100.140625" style="114" customWidth="1"/>
    <col min="2308" max="2308" width="18.28515625" style="114" customWidth="1"/>
    <col min="2309" max="2309" width="26.42578125" style="114" customWidth="1"/>
    <col min="2310" max="2310" width="25.5703125" style="114" customWidth="1"/>
    <col min="2311" max="2311" width="24.28515625" style="114" customWidth="1"/>
    <col min="2312" max="2312" width="49.28515625" style="114" customWidth="1"/>
    <col min="2313" max="2326" width="20.5703125" style="114" customWidth="1"/>
    <col min="2327" max="2328" width="0" style="114" hidden="1" customWidth="1"/>
    <col min="2329" max="2561" width="9.140625" style="114"/>
    <col min="2562" max="2562" width="23.5703125" style="114" customWidth="1"/>
    <col min="2563" max="2563" width="100.140625" style="114" customWidth="1"/>
    <col min="2564" max="2564" width="18.28515625" style="114" customWidth="1"/>
    <col min="2565" max="2565" width="26.42578125" style="114" customWidth="1"/>
    <col min="2566" max="2566" width="25.5703125" style="114" customWidth="1"/>
    <col min="2567" max="2567" width="24.28515625" style="114" customWidth="1"/>
    <col min="2568" max="2568" width="49.28515625" style="114" customWidth="1"/>
    <col min="2569" max="2582" width="20.5703125" style="114" customWidth="1"/>
    <col min="2583" max="2584" width="0" style="114" hidden="1" customWidth="1"/>
    <col min="2585" max="2817" width="9.140625" style="114"/>
    <col min="2818" max="2818" width="23.5703125" style="114" customWidth="1"/>
    <col min="2819" max="2819" width="100.140625" style="114" customWidth="1"/>
    <col min="2820" max="2820" width="18.28515625" style="114" customWidth="1"/>
    <col min="2821" max="2821" width="26.42578125" style="114" customWidth="1"/>
    <col min="2822" max="2822" width="25.5703125" style="114" customWidth="1"/>
    <col min="2823" max="2823" width="24.28515625" style="114" customWidth="1"/>
    <col min="2824" max="2824" width="49.28515625" style="114" customWidth="1"/>
    <col min="2825" max="2838" width="20.5703125" style="114" customWidth="1"/>
    <col min="2839" max="2840" width="0" style="114" hidden="1" customWidth="1"/>
    <col min="2841" max="3073" width="9.140625" style="114"/>
    <col min="3074" max="3074" width="23.5703125" style="114" customWidth="1"/>
    <col min="3075" max="3075" width="100.140625" style="114" customWidth="1"/>
    <col min="3076" max="3076" width="18.28515625" style="114" customWidth="1"/>
    <col min="3077" max="3077" width="26.42578125" style="114" customWidth="1"/>
    <col min="3078" max="3078" width="25.5703125" style="114" customWidth="1"/>
    <col min="3079" max="3079" width="24.28515625" style="114" customWidth="1"/>
    <col min="3080" max="3080" width="49.28515625" style="114" customWidth="1"/>
    <col min="3081" max="3094" width="20.5703125" style="114" customWidth="1"/>
    <col min="3095" max="3096" width="0" style="114" hidden="1" customWidth="1"/>
    <col min="3097" max="3329" width="9.140625" style="114"/>
    <col min="3330" max="3330" width="23.5703125" style="114" customWidth="1"/>
    <col min="3331" max="3331" width="100.140625" style="114" customWidth="1"/>
    <col min="3332" max="3332" width="18.28515625" style="114" customWidth="1"/>
    <col min="3333" max="3333" width="26.42578125" style="114" customWidth="1"/>
    <col min="3334" max="3334" width="25.5703125" style="114" customWidth="1"/>
    <col min="3335" max="3335" width="24.28515625" style="114" customWidth="1"/>
    <col min="3336" max="3336" width="49.28515625" style="114" customWidth="1"/>
    <col min="3337" max="3350" width="20.5703125" style="114" customWidth="1"/>
    <col min="3351" max="3352" width="0" style="114" hidden="1" customWidth="1"/>
    <col min="3353" max="3585" width="9.140625" style="114"/>
    <col min="3586" max="3586" width="23.5703125" style="114" customWidth="1"/>
    <col min="3587" max="3587" width="100.140625" style="114" customWidth="1"/>
    <col min="3588" max="3588" width="18.28515625" style="114" customWidth="1"/>
    <col min="3589" max="3589" width="26.42578125" style="114" customWidth="1"/>
    <col min="3590" max="3590" width="25.5703125" style="114" customWidth="1"/>
    <col min="3591" max="3591" width="24.28515625" style="114" customWidth="1"/>
    <col min="3592" max="3592" width="49.28515625" style="114" customWidth="1"/>
    <col min="3593" max="3606" width="20.5703125" style="114" customWidth="1"/>
    <col min="3607" max="3608" width="0" style="114" hidden="1" customWidth="1"/>
    <col min="3609" max="3841" width="9.140625" style="114"/>
    <col min="3842" max="3842" width="23.5703125" style="114" customWidth="1"/>
    <col min="3843" max="3843" width="100.140625" style="114" customWidth="1"/>
    <col min="3844" max="3844" width="18.28515625" style="114" customWidth="1"/>
    <col min="3845" max="3845" width="26.42578125" style="114" customWidth="1"/>
    <col min="3846" max="3846" width="25.5703125" style="114" customWidth="1"/>
    <col min="3847" max="3847" width="24.28515625" style="114" customWidth="1"/>
    <col min="3848" max="3848" width="49.28515625" style="114" customWidth="1"/>
    <col min="3849" max="3862" width="20.5703125" style="114" customWidth="1"/>
    <col min="3863" max="3864" width="0" style="114" hidden="1" customWidth="1"/>
    <col min="3865" max="4097" width="9.140625" style="114"/>
    <col min="4098" max="4098" width="23.5703125" style="114" customWidth="1"/>
    <col min="4099" max="4099" width="100.140625" style="114" customWidth="1"/>
    <col min="4100" max="4100" width="18.28515625" style="114" customWidth="1"/>
    <col min="4101" max="4101" width="26.42578125" style="114" customWidth="1"/>
    <col min="4102" max="4102" width="25.5703125" style="114" customWidth="1"/>
    <col min="4103" max="4103" width="24.28515625" style="114" customWidth="1"/>
    <col min="4104" max="4104" width="49.28515625" style="114" customWidth="1"/>
    <col min="4105" max="4118" width="20.5703125" style="114" customWidth="1"/>
    <col min="4119" max="4120" width="0" style="114" hidden="1" customWidth="1"/>
    <col min="4121" max="4353" width="9.140625" style="114"/>
    <col min="4354" max="4354" width="23.5703125" style="114" customWidth="1"/>
    <col min="4355" max="4355" width="100.140625" style="114" customWidth="1"/>
    <col min="4356" max="4356" width="18.28515625" style="114" customWidth="1"/>
    <col min="4357" max="4357" width="26.42578125" style="114" customWidth="1"/>
    <col min="4358" max="4358" width="25.5703125" style="114" customWidth="1"/>
    <col min="4359" max="4359" width="24.28515625" style="114" customWidth="1"/>
    <col min="4360" max="4360" width="49.28515625" style="114" customWidth="1"/>
    <col min="4361" max="4374" width="20.5703125" style="114" customWidth="1"/>
    <col min="4375" max="4376" width="0" style="114" hidden="1" customWidth="1"/>
    <col min="4377" max="4609" width="9.140625" style="114"/>
    <col min="4610" max="4610" width="23.5703125" style="114" customWidth="1"/>
    <col min="4611" max="4611" width="100.140625" style="114" customWidth="1"/>
    <col min="4612" max="4612" width="18.28515625" style="114" customWidth="1"/>
    <col min="4613" max="4613" width="26.42578125" style="114" customWidth="1"/>
    <col min="4614" max="4614" width="25.5703125" style="114" customWidth="1"/>
    <col min="4615" max="4615" width="24.28515625" style="114" customWidth="1"/>
    <col min="4616" max="4616" width="49.28515625" style="114" customWidth="1"/>
    <col min="4617" max="4630" width="20.5703125" style="114" customWidth="1"/>
    <col min="4631" max="4632" width="0" style="114" hidden="1" customWidth="1"/>
    <col min="4633" max="4865" width="9.140625" style="114"/>
    <col min="4866" max="4866" width="23.5703125" style="114" customWidth="1"/>
    <col min="4867" max="4867" width="100.140625" style="114" customWidth="1"/>
    <col min="4868" max="4868" width="18.28515625" style="114" customWidth="1"/>
    <col min="4869" max="4869" width="26.42578125" style="114" customWidth="1"/>
    <col min="4870" max="4870" width="25.5703125" style="114" customWidth="1"/>
    <col min="4871" max="4871" width="24.28515625" style="114" customWidth="1"/>
    <col min="4872" max="4872" width="49.28515625" style="114" customWidth="1"/>
    <col min="4873" max="4886" width="20.5703125" style="114" customWidth="1"/>
    <col min="4887" max="4888" width="0" style="114" hidden="1" customWidth="1"/>
    <col min="4889" max="5121" width="9.140625" style="114"/>
    <col min="5122" max="5122" width="23.5703125" style="114" customWidth="1"/>
    <col min="5123" max="5123" width="100.140625" style="114" customWidth="1"/>
    <col min="5124" max="5124" width="18.28515625" style="114" customWidth="1"/>
    <col min="5125" max="5125" width="26.42578125" style="114" customWidth="1"/>
    <col min="5126" max="5126" width="25.5703125" style="114" customWidth="1"/>
    <col min="5127" max="5127" width="24.28515625" style="114" customWidth="1"/>
    <col min="5128" max="5128" width="49.28515625" style="114" customWidth="1"/>
    <col min="5129" max="5142" width="20.5703125" style="114" customWidth="1"/>
    <col min="5143" max="5144" width="0" style="114" hidden="1" customWidth="1"/>
    <col min="5145" max="5377" width="9.140625" style="114"/>
    <col min="5378" max="5378" width="23.5703125" style="114" customWidth="1"/>
    <col min="5379" max="5379" width="100.140625" style="114" customWidth="1"/>
    <col min="5380" max="5380" width="18.28515625" style="114" customWidth="1"/>
    <col min="5381" max="5381" width="26.42578125" style="114" customWidth="1"/>
    <col min="5382" max="5382" width="25.5703125" style="114" customWidth="1"/>
    <col min="5383" max="5383" width="24.28515625" style="114" customWidth="1"/>
    <col min="5384" max="5384" width="49.28515625" style="114" customWidth="1"/>
    <col min="5385" max="5398" width="20.5703125" style="114" customWidth="1"/>
    <col min="5399" max="5400" width="0" style="114" hidden="1" customWidth="1"/>
    <col min="5401" max="5633" width="9.140625" style="114"/>
    <col min="5634" max="5634" width="23.5703125" style="114" customWidth="1"/>
    <col min="5635" max="5635" width="100.140625" style="114" customWidth="1"/>
    <col min="5636" max="5636" width="18.28515625" style="114" customWidth="1"/>
    <col min="5637" max="5637" width="26.42578125" style="114" customWidth="1"/>
    <col min="5638" max="5638" width="25.5703125" style="114" customWidth="1"/>
    <col min="5639" max="5639" width="24.28515625" style="114" customWidth="1"/>
    <col min="5640" max="5640" width="49.28515625" style="114" customWidth="1"/>
    <col min="5641" max="5654" width="20.5703125" style="114" customWidth="1"/>
    <col min="5655" max="5656" width="0" style="114" hidden="1" customWidth="1"/>
    <col min="5657" max="5889" width="9.140625" style="114"/>
    <col min="5890" max="5890" width="23.5703125" style="114" customWidth="1"/>
    <col min="5891" max="5891" width="100.140625" style="114" customWidth="1"/>
    <col min="5892" max="5892" width="18.28515625" style="114" customWidth="1"/>
    <col min="5893" max="5893" width="26.42578125" style="114" customWidth="1"/>
    <col min="5894" max="5894" width="25.5703125" style="114" customWidth="1"/>
    <col min="5895" max="5895" width="24.28515625" style="114" customWidth="1"/>
    <col min="5896" max="5896" width="49.28515625" style="114" customWidth="1"/>
    <col min="5897" max="5910" width="20.5703125" style="114" customWidth="1"/>
    <col min="5911" max="5912" width="0" style="114" hidden="1" customWidth="1"/>
    <col min="5913" max="6145" width="9.140625" style="114"/>
    <col min="6146" max="6146" width="23.5703125" style="114" customWidth="1"/>
    <col min="6147" max="6147" width="100.140625" style="114" customWidth="1"/>
    <col min="6148" max="6148" width="18.28515625" style="114" customWidth="1"/>
    <col min="6149" max="6149" width="26.42578125" style="114" customWidth="1"/>
    <col min="6150" max="6150" width="25.5703125" style="114" customWidth="1"/>
    <col min="6151" max="6151" width="24.28515625" style="114" customWidth="1"/>
    <col min="6152" max="6152" width="49.28515625" style="114" customWidth="1"/>
    <col min="6153" max="6166" width="20.5703125" style="114" customWidth="1"/>
    <col min="6167" max="6168" width="0" style="114" hidden="1" customWidth="1"/>
    <col min="6169" max="6401" width="9.140625" style="114"/>
    <col min="6402" max="6402" width="23.5703125" style="114" customWidth="1"/>
    <col min="6403" max="6403" width="100.140625" style="114" customWidth="1"/>
    <col min="6404" max="6404" width="18.28515625" style="114" customWidth="1"/>
    <col min="6405" max="6405" width="26.42578125" style="114" customWidth="1"/>
    <col min="6406" max="6406" width="25.5703125" style="114" customWidth="1"/>
    <col min="6407" max="6407" width="24.28515625" style="114" customWidth="1"/>
    <col min="6408" max="6408" width="49.28515625" style="114" customWidth="1"/>
    <col min="6409" max="6422" width="20.5703125" style="114" customWidth="1"/>
    <col min="6423" max="6424" width="0" style="114" hidden="1" customWidth="1"/>
    <col min="6425" max="6657" width="9.140625" style="114"/>
    <col min="6658" max="6658" width="23.5703125" style="114" customWidth="1"/>
    <col min="6659" max="6659" width="100.140625" style="114" customWidth="1"/>
    <col min="6660" max="6660" width="18.28515625" style="114" customWidth="1"/>
    <col min="6661" max="6661" width="26.42578125" style="114" customWidth="1"/>
    <col min="6662" max="6662" width="25.5703125" style="114" customWidth="1"/>
    <col min="6663" max="6663" width="24.28515625" style="114" customWidth="1"/>
    <col min="6664" max="6664" width="49.28515625" style="114" customWidth="1"/>
    <col min="6665" max="6678" width="20.5703125" style="114" customWidth="1"/>
    <col min="6679" max="6680" width="0" style="114" hidden="1" customWidth="1"/>
    <col min="6681" max="6913" width="9.140625" style="114"/>
    <col min="6914" max="6914" width="23.5703125" style="114" customWidth="1"/>
    <col min="6915" max="6915" width="100.140625" style="114" customWidth="1"/>
    <col min="6916" max="6916" width="18.28515625" style="114" customWidth="1"/>
    <col min="6917" max="6917" width="26.42578125" style="114" customWidth="1"/>
    <col min="6918" max="6918" width="25.5703125" style="114" customWidth="1"/>
    <col min="6919" max="6919" width="24.28515625" style="114" customWidth="1"/>
    <col min="6920" max="6920" width="49.28515625" style="114" customWidth="1"/>
    <col min="6921" max="6934" width="20.5703125" style="114" customWidth="1"/>
    <col min="6935" max="6936" width="0" style="114" hidden="1" customWidth="1"/>
    <col min="6937" max="7169" width="9.140625" style="114"/>
    <col min="7170" max="7170" width="23.5703125" style="114" customWidth="1"/>
    <col min="7171" max="7171" width="100.140625" style="114" customWidth="1"/>
    <col min="7172" max="7172" width="18.28515625" style="114" customWidth="1"/>
    <col min="7173" max="7173" width="26.42578125" style="114" customWidth="1"/>
    <col min="7174" max="7174" width="25.5703125" style="114" customWidth="1"/>
    <col min="7175" max="7175" width="24.28515625" style="114" customWidth="1"/>
    <col min="7176" max="7176" width="49.28515625" style="114" customWidth="1"/>
    <col min="7177" max="7190" width="20.5703125" style="114" customWidth="1"/>
    <col min="7191" max="7192" width="0" style="114" hidden="1" customWidth="1"/>
    <col min="7193" max="7425" width="9.140625" style="114"/>
    <col min="7426" max="7426" width="23.5703125" style="114" customWidth="1"/>
    <col min="7427" max="7427" width="100.140625" style="114" customWidth="1"/>
    <col min="7428" max="7428" width="18.28515625" style="114" customWidth="1"/>
    <col min="7429" max="7429" width="26.42578125" style="114" customWidth="1"/>
    <col min="7430" max="7430" width="25.5703125" style="114" customWidth="1"/>
    <col min="7431" max="7431" width="24.28515625" style="114" customWidth="1"/>
    <col min="7432" max="7432" width="49.28515625" style="114" customWidth="1"/>
    <col min="7433" max="7446" width="20.5703125" style="114" customWidth="1"/>
    <col min="7447" max="7448" width="0" style="114" hidden="1" customWidth="1"/>
    <col min="7449" max="7681" width="9.140625" style="114"/>
    <col min="7682" max="7682" width="23.5703125" style="114" customWidth="1"/>
    <col min="7683" max="7683" width="100.140625" style="114" customWidth="1"/>
    <col min="7684" max="7684" width="18.28515625" style="114" customWidth="1"/>
    <col min="7685" max="7685" width="26.42578125" style="114" customWidth="1"/>
    <col min="7686" max="7686" width="25.5703125" style="114" customWidth="1"/>
    <col min="7687" max="7687" width="24.28515625" style="114" customWidth="1"/>
    <col min="7688" max="7688" width="49.28515625" style="114" customWidth="1"/>
    <col min="7689" max="7702" width="20.5703125" style="114" customWidth="1"/>
    <col min="7703" max="7704" width="0" style="114" hidden="1" customWidth="1"/>
    <col min="7705" max="7937" width="9.140625" style="114"/>
    <col min="7938" max="7938" width="23.5703125" style="114" customWidth="1"/>
    <col min="7939" max="7939" width="100.140625" style="114" customWidth="1"/>
    <col min="7940" max="7940" width="18.28515625" style="114" customWidth="1"/>
    <col min="7941" max="7941" width="26.42578125" style="114" customWidth="1"/>
    <col min="7942" max="7942" width="25.5703125" style="114" customWidth="1"/>
    <col min="7943" max="7943" width="24.28515625" style="114" customWidth="1"/>
    <col min="7944" max="7944" width="49.28515625" style="114" customWidth="1"/>
    <col min="7945" max="7958" width="20.5703125" style="114" customWidth="1"/>
    <col min="7959" max="7960" width="0" style="114" hidden="1" customWidth="1"/>
    <col min="7961" max="8193" width="9.140625" style="114"/>
    <col min="8194" max="8194" width="23.5703125" style="114" customWidth="1"/>
    <col min="8195" max="8195" width="100.140625" style="114" customWidth="1"/>
    <col min="8196" max="8196" width="18.28515625" style="114" customWidth="1"/>
    <col min="8197" max="8197" width="26.42578125" style="114" customWidth="1"/>
    <col min="8198" max="8198" width="25.5703125" style="114" customWidth="1"/>
    <col min="8199" max="8199" width="24.28515625" style="114" customWidth="1"/>
    <col min="8200" max="8200" width="49.28515625" style="114" customWidth="1"/>
    <col min="8201" max="8214" width="20.5703125" style="114" customWidth="1"/>
    <col min="8215" max="8216" width="0" style="114" hidden="1" customWidth="1"/>
    <col min="8217" max="8449" width="9.140625" style="114"/>
    <col min="8450" max="8450" width="23.5703125" style="114" customWidth="1"/>
    <col min="8451" max="8451" width="100.140625" style="114" customWidth="1"/>
    <col min="8452" max="8452" width="18.28515625" style="114" customWidth="1"/>
    <col min="8453" max="8453" width="26.42578125" style="114" customWidth="1"/>
    <col min="8454" max="8454" width="25.5703125" style="114" customWidth="1"/>
    <col min="8455" max="8455" width="24.28515625" style="114" customWidth="1"/>
    <col min="8456" max="8456" width="49.28515625" style="114" customWidth="1"/>
    <col min="8457" max="8470" width="20.5703125" style="114" customWidth="1"/>
    <col min="8471" max="8472" width="0" style="114" hidden="1" customWidth="1"/>
    <col min="8473" max="8705" width="9.140625" style="114"/>
    <col min="8706" max="8706" width="23.5703125" style="114" customWidth="1"/>
    <col min="8707" max="8707" width="100.140625" style="114" customWidth="1"/>
    <col min="8708" max="8708" width="18.28515625" style="114" customWidth="1"/>
    <col min="8709" max="8709" width="26.42578125" style="114" customWidth="1"/>
    <col min="8710" max="8710" width="25.5703125" style="114" customWidth="1"/>
    <col min="8711" max="8711" width="24.28515625" style="114" customWidth="1"/>
    <col min="8712" max="8712" width="49.28515625" style="114" customWidth="1"/>
    <col min="8713" max="8726" width="20.5703125" style="114" customWidth="1"/>
    <col min="8727" max="8728" width="0" style="114" hidden="1" customWidth="1"/>
    <col min="8729" max="8961" width="9.140625" style="114"/>
    <col min="8962" max="8962" width="23.5703125" style="114" customWidth="1"/>
    <col min="8963" max="8963" width="100.140625" style="114" customWidth="1"/>
    <col min="8964" max="8964" width="18.28515625" style="114" customWidth="1"/>
    <col min="8965" max="8965" width="26.42578125" style="114" customWidth="1"/>
    <col min="8966" max="8966" width="25.5703125" style="114" customWidth="1"/>
    <col min="8967" max="8967" width="24.28515625" style="114" customWidth="1"/>
    <col min="8968" max="8968" width="49.28515625" style="114" customWidth="1"/>
    <col min="8969" max="8982" width="20.5703125" style="114" customWidth="1"/>
    <col min="8983" max="8984" width="0" style="114" hidden="1" customWidth="1"/>
    <col min="8985" max="9217" width="9.140625" style="114"/>
    <col min="9218" max="9218" width="23.5703125" style="114" customWidth="1"/>
    <col min="9219" max="9219" width="100.140625" style="114" customWidth="1"/>
    <col min="9220" max="9220" width="18.28515625" style="114" customWidth="1"/>
    <col min="9221" max="9221" width="26.42578125" style="114" customWidth="1"/>
    <col min="9222" max="9222" width="25.5703125" style="114" customWidth="1"/>
    <col min="9223" max="9223" width="24.28515625" style="114" customWidth="1"/>
    <col min="9224" max="9224" width="49.28515625" style="114" customWidth="1"/>
    <col min="9225" max="9238" width="20.5703125" style="114" customWidth="1"/>
    <col min="9239" max="9240" width="0" style="114" hidden="1" customWidth="1"/>
    <col min="9241" max="9473" width="9.140625" style="114"/>
    <col min="9474" max="9474" width="23.5703125" style="114" customWidth="1"/>
    <col min="9475" max="9475" width="100.140625" style="114" customWidth="1"/>
    <col min="9476" max="9476" width="18.28515625" style="114" customWidth="1"/>
    <col min="9477" max="9477" width="26.42578125" style="114" customWidth="1"/>
    <col min="9478" max="9478" width="25.5703125" style="114" customWidth="1"/>
    <col min="9479" max="9479" width="24.28515625" style="114" customWidth="1"/>
    <col min="9480" max="9480" width="49.28515625" style="114" customWidth="1"/>
    <col min="9481" max="9494" width="20.5703125" style="114" customWidth="1"/>
    <col min="9495" max="9496" width="0" style="114" hidden="1" customWidth="1"/>
    <col min="9497" max="9729" width="9.140625" style="114"/>
    <col min="9730" max="9730" width="23.5703125" style="114" customWidth="1"/>
    <col min="9731" max="9731" width="100.140625" style="114" customWidth="1"/>
    <col min="9732" max="9732" width="18.28515625" style="114" customWidth="1"/>
    <col min="9733" max="9733" width="26.42578125" style="114" customWidth="1"/>
    <col min="9734" max="9734" width="25.5703125" style="114" customWidth="1"/>
    <col min="9735" max="9735" width="24.28515625" style="114" customWidth="1"/>
    <col min="9736" max="9736" width="49.28515625" style="114" customWidth="1"/>
    <col min="9737" max="9750" width="20.5703125" style="114" customWidth="1"/>
    <col min="9751" max="9752" width="0" style="114" hidden="1" customWidth="1"/>
    <col min="9753" max="9985" width="9.140625" style="114"/>
    <col min="9986" max="9986" width="23.5703125" style="114" customWidth="1"/>
    <col min="9987" max="9987" width="100.140625" style="114" customWidth="1"/>
    <col min="9988" max="9988" width="18.28515625" style="114" customWidth="1"/>
    <col min="9989" max="9989" width="26.42578125" style="114" customWidth="1"/>
    <col min="9990" max="9990" width="25.5703125" style="114" customWidth="1"/>
    <col min="9991" max="9991" width="24.28515625" style="114" customWidth="1"/>
    <col min="9992" max="9992" width="49.28515625" style="114" customWidth="1"/>
    <col min="9993" max="10006" width="20.5703125" style="114" customWidth="1"/>
    <col min="10007" max="10008" width="0" style="114" hidden="1" customWidth="1"/>
    <col min="10009" max="10241" width="9.140625" style="114"/>
    <col min="10242" max="10242" width="23.5703125" style="114" customWidth="1"/>
    <col min="10243" max="10243" width="100.140625" style="114" customWidth="1"/>
    <col min="10244" max="10244" width="18.28515625" style="114" customWidth="1"/>
    <col min="10245" max="10245" width="26.42578125" style="114" customWidth="1"/>
    <col min="10246" max="10246" width="25.5703125" style="114" customWidth="1"/>
    <col min="10247" max="10247" width="24.28515625" style="114" customWidth="1"/>
    <col min="10248" max="10248" width="49.28515625" style="114" customWidth="1"/>
    <col min="10249" max="10262" width="20.5703125" style="114" customWidth="1"/>
    <col min="10263" max="10264" width="0" style="114" hidden="1" customWidth="1"/>
    <col min="10265" max="10497" width="9.140625" style="114"/>
    <col min="10498" max="10498" width="23.5703125" style="114" customWidth="1"/>
    <col min="10499" max="10499" width="100.140625" style="114" customWidth="1"/>
    <col min="10500" max="10500" width="18.28515625" style="114" customWidth="1"/>
    <col min="10501" max="10501" width="26.42578125" style="114" customWidth="1"/>
    <col min="10502" max="10502" width="25.5703125" style="114" customWidth="1"/>
    <col min="10503" max="10503" width="24.28515625" style="114" customWidth="1"/>
    <col min="10504" max="10504" width="49.28515625" style="114" customWidth="1"/>
    <col min="10505" max="10518" width="20.5703125" style="114" customWidth="1"/>
    <col min="10519" max="10520" width="0" style="114" hidden="1" customWidth="1"/>
    <col min="10521" max="10753" width="9.140625" style="114"/>
    <col min="10754" max="10754" width="23.5703125" style="114" customWidth="1"/>
    <col min="10755" max="10755" width="100.140625" style="114" customWidth="1"/>
    <col min="10756" max="10756" width="18.28515625" style="114" customWidth="1"/>
    <col min="10757" max="10757" width="26.42578125" style="114" customWidth="1"/>
    <col min="10758" max="10758" width="25.5703125" style="114" customWidth="1"/>
    <col min="10759" max="10759" width="24.28515625" style="114" customWidth="1"/>
    <col min="10760" max="10760" width="49.28515625" style="114" customWidth="1"/>
    <col min="10761" max="10774" width="20.5703125" style="114" customWidth="1"/>
    <col min="10775" max="10776" width="0" style="114" hidden="1" customWidth="1"/>
    <col min="10777" max="11009" width="9.140625" style="114"/>
    <col min="11010" max="11010" width="23.5703125" style="114" customWidth="1"/>
    <col min="11011" max="11011" width="100.140625" style="114" customWidth="1"/>
    <col min="11012" max="11012" width="18.28515625" style="114" customWidth="1"/>
    <col min="11013" max="11013" width="26.42578125" style="114" customWidth="1"/>
    <col min="11014" max="11014" width="25.5703125" style="114" customWidth="1"/>
    <col min="11015" max="11015" width="24.28515625" style="114" customWidth="1"/>
    <col min="11016" max="11016" width="49.28515625" style="114" customWidth="1"/>
    <col min="11017" max="11030" width="20.5703125" style="114" customWidth="1"/>
    <col min="11031" max="11032" width="0" style="114" hidden="1" customWidth="1"/>
    <col min="11033" max="11265" width="9.140625" style="114"/>
    <col min="11266" max="11266" width="23.5703125" style="114" customWidth="1"/>
    <col min="11267" max="11267" width="100.140625" style="114" customWidth="1"/>
    <col min="11268" max="11268" width="18.28515625" style="114" customWidth="1"/>
    <col min="11269" max="11269" width="26.42578125" style="114" customWidth="1"/>
    <col min="11270" max="11270" width="25.5703125" style="114" customWidth="1"/>
    <col min="11271" max="11271" width="24.28515625" style="114" customWidth="1"/>
    <col min="11272" max="11272" width="49.28515625" style="114" customWidth="1"/>
    <col min="11273" max="11286" width="20.5703125" style="114" customWidth="1"/>
    <col min="11287" max="11288" width="0" style="114" hidden="1" customWidth="1"/>
    <col min="11289" max="11521" width="9.140625" style="114"/>
    <col min="11522" max="11522" width="23.5703125" style="114" customWidth="1"/>
    <col min="11523" max="11523" width="100.140625" style="114" customWidth="1"/>
    <col min="11524" max="11524" width="18.28515625" style="114" customWidth="1"/>
    <col min="11525" max="11525" width="26.42578125" style="114" customWidth="1"/>
    <col min="11526" max="11526" width="25.5703125" style="114" customWidth="1"/>
    <col min="11527" max="11527" width="24.28515625" style="114" customWidth="1"/>
    <col min="11528" max="11528" width="49.28515625" style="114" customWidth="1"/>
    <col min="11529" max="11542" width="20.5703125" style="114" customWidth="1"/>
    <col min="11543" max="11544" width="0" style="114" hidden="1" customWidth="1"/>
    <col min="11545" max="11777" width="9.140625" style="114"/>
    <col min="11778" max="11778" width="23.5703125" style="114" customWidth="1"/>
    <col min="11779" max="11779" width="100.140625" style="114" customWidth="1"/>
    <col min="11780" max="11780" width="18.28515625" style="114" customWidth="1"/>
    <col min="11781" max="11781" width="26.42578125" style="114" customWidth="1"/>
    <col min="11782" max="11782" width="25.5703125" style="114" customWidth="1"/>
    <col min="11783" max="11783" width="24.28515625" style="114" customWidth="1"/>
    <col min="11784" max="11784" width="49.28515625" style="114" customWidth="1"/>
    <col min="11785" max="11798" width="20.5703125" style="114" customWidth="1"/>
    <col min="11799" max="11800" width="0" style="114" hidden="1" customWidth="1"/>
    <col min="11801" max="12033" width="9.140625" style="114"/>
    <col min="12034" max="12034" width="23.5703125" style="114" customWidth="1"/>
    <col min="12035" max="12035" width="100.140625" style="114" customWidth="1"/>
    <col min="12036" max="12036" width="18.28515625" style="114" customWidth="1"/>
    <col min="12037" max="12037" width="26.42578125" style="114" customWidth="1"/>
    <col min="12038" max="12038" width="25.5703125" style="114" customWidth="1"/>
    <col min="12039" max="12039" width="24.28515625" style="114" customWidth="1"/>
    <col min="12040" max="12040" width="49.28515625" style="114" customWidth="1"/>
    <col min="12041" max="12054" width="20.5703125" style="114" customWidth="1"/>
    <col min="12055" max="12056" width="0" style="114" hidden="1" customWidth="1"/>
    <col min="12057" max="12289" width="9.140625" style="114"/>
    <col min="12290" max="12290" width="23.5703125" style="114" customWidth="1"/>
    <col min="12291" max="12291" width="100.140625" style="114" customWidth="1"/>
    <col min="12292" max="12292" width="18.28515625" style="114" customWidth="1"/>
    <col min="12293" max="12293" width="26.42578125" style="114" customWidth="1"/>
    <col min="12294" max="12294" width="25.5703125" style="114" customWidth="1"/>
    <col min="12295" max="12295" width="24.28515625" style="114" customWidth="1"/>
    <col min="12296" max="12296" width="49.28515625" style="114" customWidth="1"/>
    <col min="12297" max="12310" width="20.5703125" style="114" customWidth="1"/>
    <col min="12311" max="12312" width="0" style="114" hidden="1" customWidth="1"/>
    <col min="12313" max="12545" width="9.140625" style="114"/>
    <col min="12546" max="12546" width="23.5703125" style="114" customWidth="1"/>
    <col min="12547" max="12547" width="100.140625" style="114" customWidth="1"/>
    <col min="12548" max="12548" width="18.28515625" style="114" customWidth="1"/>
    <col min="12549" max="12549" width="26.42578125" style="114" customWidth="1"/>
    <col min="12550" max="12550" width="25.5703125" style="114" customWidth="1"/>
    <col min="12551" max="12551" width="24.28515625" style="114" customWidth="1"/>
    <col min="12552" max="12552" width="49.28515625" style="114" customWidth="1"/>
    <col min="12553" max="12566" width="20.5703125" style="114" customWidth="1"/>
    <col min="12567" max="12568" width="0" style="114" hidden="1" customWidth="1"/>
    <col min="12569" max="12801" width="9.140625" style="114"/>
    <col min="12802" max="12802" width="23.5703125" style="114" customWidth="1"/>
    <col min="12803" max="12803" width="100.140625" style="114" customWidth="1"/>
    <col min="12804" max="12804" width="18.28515625" style="114" customWidth="1"/>
    <col min="12805" max="12805" width="26.42578125" style="114" customWidth="1"/>
    <col min="12806" max="12806" width="25.5703125" style="114" customWidth="1"/>
    <col min="12807" max="12807" width="24.28515625" style="114" customWidth="1"/>
    <col min="12808" max="12808" width="49.28515625" style="114" customWidth="1"/>
    <col min="12809" max="12822" width="20.5703125" style="114" customWidth="1"/>
    <col min="12823" max="12824" width="0" style="114" hidden="1" customWidth="1"/>
    <col min="12825" max="13057" width="9.140625" style="114"/>
    <col min="13058" max="13058" width="23.5703125" style="114" customWidth="1"/>
    <col min="13059" max="13059" width="100.140625" style="114" customWidth="1"/>
    <col min="13060" max="13060" width="18.28515625" style="114" customWidth="1"/>
    <col min="13061" max="13061" width="26.42578125" style="114" customWidth="1"/>
    <col min="13062" max="13062" width="25.5703125" style="114" customWidth="1"/>
    <col min="13063" max="13063" width="24.28515625" style="114" customWidth="1"/>
    <col min="13064" max="13064" width="49.28515625" style="114" customWidth="1"/>
    <col min="13065" max="13078" width="20.5703125" style="114" customWidth="1"/>
    <col min="13079" max="13080" width="0" style="114" hidden="1" customWidth="1"/>
    <col min="13081" max="13313" width="9.140625" style="114"/>
    <col min="13314" max="13314" width="23.5703125" style="114" customWidth="1"/>
    <col min="13315" max="13315" width="100.140625" style="114" customWidth="1"/>
    <col min="13316" max="13316" width="18.28515625" style="114" customWidth="1"/>
    <col min="13317" max="13317" width="26.42578125" style="114" customWidth="1"/>
    <col min="13318" max="13318" width="25.5703125" style="114" customWidth="1"/>
    <col min="13319" max="13319" width="24.28515625" style="114" customWidth="1"/>
    <col min="13320" max="13320" width="49.28515625" style="114" customWidth="1"/>
    <col min="13321" max="13334" width="20.5703125" style="114" customWidth="1"/>
    <col min="13335" max="13336" width="0" style="114" hidden="1" customWidth="1"/>
    <col min="13337" max="13569" width="9.140625" style="114"/>
    <col min="13570" max="13570" width="23.5703125" style="114" customWidth="1"/>
    <col min="13571" max="13571" width="100.140625" style="114" customWidth="1"/>
    <col min="13572" max="13572" width="18.28515625" style="114" customWidth="1"/>
    <col min="13573" max="13573" width="26.42578125" style="114" customWidth="1"/>
    <col min="13574" max="13574" width="25.5703125" style="114" customWidth="1"/>
    <col min="13575" max="13575" width="24.28515625" style="114" customWidth="1"/>
    <col min="13576" max="13576" width="49.28515625" style="114" customWidth="1"/>
    <col min="13577" max="13590" width="20.5703125" style="114" customWidth="1"/>
    <col min="13591" max="13592" width="0" style="114" hidden="1" customWidth="1"/>
    <col min="13593" max="13825" width="9.140625" style="114"/>
    <col min="13826" max="13826" width="23.5703125" style="114" customWidth="1"/>
    <col min="13827" max="13827" width="100.140625" style="114" customWidth="1"/>
    <col min="13828" max="13828" width="18.28515625" style="114" customWidth="1"/>
    <col min="13829" max="13829" width="26.42578125" style="114" customWidth="1"/>
    <col min="13830" max="13830" width="25.5703125" style="114" customWidth="1"/>
    <col min="13831" max="13831" width="24.28515625" style="114" customWidth="1"/>
    <col min="13832" max="13832" width="49.28515625" style="114" customWidth="1"/>
    <col min="13833" max="13846" width="20.5703125" style="114" customWidth="1"/>
    <col min="13847" max="13848" width="0" style="114" hidden="1" customWidth="1"/>
    <col min="13849" max="14081" width="9.140625" style="114"/>
    <col min="14082" max="14082" width="23.5703125" style="114" customWidth="1"/>
    <col min="14083" max="14083" width="100.140625" style="114" customWidth="1"/>
    <col min="14084" max="14084" width="18.28515625" style="114" customWidth="1"/>
    <col min="14085" max="14085" width="26.42578125" style="114" customWidth="1"/>
    <col min="14086" max="14086" width="25.5703125" style="114" customWidth="1"/>
    <col min="14087" max="14087" width="24.28515625" style="114" customWidth="1"/>
    <col min="14088" max="14088" width="49.28515625" style="114" customWidth="1"/>
    <col min="14089" max="14102" width="20.5703125" style="114" customWidth="1"/>
    <col min="14103" max="14104" width="0" style="114" hidden="1" customWidth="1"/>
    <col min="14105" max="14337" width="9.140625" style="114"/>
    <col min="14338" max="14338" width="23.5703125" style="114" customWidth="1"/>
    <col min="14339" max="14339" width="100.140625" style="114" customWidth="1"/>
    <col min="14340" max="14340" width="18.28515625" style="114" customWidth="1"/>
    <col min="14341" max="14341" width="26.42578125" style="114" customWidth="1"/>
    <col min="14342" max="14342" width="25.5703125" style="114" customWidth="1"/>
    <col min="14343" max="14343" width="24.28515625" style="114" customWidth="1"/>
    <col min="14344" max="14344" width="49.28515625" style="114" customWidth="1"/>
    <col min="14345" max="14358" width="20.5703125" style="114" customWidth="1"/>
    <col min="14359" max="14360" width="0" style="114" hidden="1" customWidth="1"/>
    <col min="14361" max="14593" width="9.140625" style="114"/>
    <col min="14594" max="14594" width="23.5703125" style="114" customWidth="1"/>
    <col min="14595" max="14595" width="100.140625" style="114" customWidth="1"/>
    <col min="14596" max="14596" width="18.28515625" style="114" customWidth="1"/>
    <col min="14597" max="14597" width="26.42578125" style="114" customWidth="1"/>
    <col min="14598" max="14598" width="25.5703125" style="114" customWidth="1"/>
    <col min="14599" max="14599" width="24.28515625" style="114" customWidth="1"/>
    <col min="14600" max="14600" width="49.28515625" style="114" customWidth="1"/>
    <col min="14601" max="14614" width="20.5703125" style="114" customWidth="1"/>
    <col min="14615" max="14616" width="0" style="114" hidden="1" customWidth="1"/>
    <col min="14617" max="14849" width="9.140625" style="114"/>
    <col min="14850" max="14850" width="23.5703125" style="114" customWidth="1"/>
    <col min="14851" max="14851" width="100.140625" style="114" customWidth="1"/>
    <col min="14852" max="14852" width="18.28515625" style="114" customWidth="1"/>
    <col min="14853" max="14853" width="26.42578125" style="114" customWidth="1"/>
    <col min="14854" max="14854" width="25.5703125" style="114" customWidth="1"/>
    <col min="14855" max="14855" width="24.28515625" style="114" customWidth="1"/>
    <col min="14856" max="14856" width="49.28515625" style="114" customWidth="1"/>
    <col min="14857" max="14870" width="20.5703125" style="114" customWidth="1"/>
    <col min="14871" max="14872" width="0" style="114" hidden="1" customWidth="1"/>
    <col min="14873" max="15105" width="9.140625" style="114"/>
    <col min="15106" max="15106" width="23.5703125" style="114" customWidth="1"/>
    <col min="15107" max="15107" width="100.140625" style="114" customWidth="1"/>
    <col min="15108" max="15108" width="18.28515625" style="114" customWidth="1"/>
    <col min="15109" max="15109" width="26.42578125" style="114" customWidth="1"/>
    <col min="15110" max="15110" width="25.5703125" style="114" customWidth="1"/>
    <col min="15111" max="15111" width="24.28515625" style="114" customWidth="1"/>
    <col min="15112" max="15112" width="49.28515625" style="114" customWidth="1"/>
    <col min="15113" max="15126" width="20.5703125" style="114" customWidth="1"/>
    <col min="15127" max="15128" width="0" style="114" hidden="1" customWidth="1"/>
    <col min="15129" max="15361" width="9.140625" style="114"/>
    <col min="15362" max="15362" width="23.5703125" style="114" customWidth="1"/>
    <col min="15363" max="15363" width="100.140625" style="114" customWidth="1"/>
    <col min="15364" max="15364" width="18.28515625" style="114" customWidth="1"/>
    <col min="15365" max="15365" width="26.42578125" style="114" customWidth="1"/>
    <col min="15366" max="15366" width="25.5703125" style="114" customWidth="1"/>
    <col min="15367" max="15367" width="24.28515625" style="114" customWidth="1"/>
    <col min="15368" max="15368" width="49.28515625" style="114" customWidth="1"/>
    <col min="15369" max="15382" width="20.5703125" style="114" customWidth="1"/>
    <col min="15383" max="15384" width="0" style="114" hidden="1" customWidth="1"/>
    <col min="15385" max="15617" width="9.140625" style="114"/>
    <col min="15618" max="15618" width="23.5703125" style="114" customWidth="1"/>
    <col min="15619" max="15619" width="100.140625" style="114" customWidth="1"/>
    <col min="15620" max="15620" width="18.28515625" style="114" customWidth="1"/>
    <col min="15621" max="15621" width="26.42578125" style="114" customWidth="1"/>
    <col min="15622" max="15622" width="25.5703125" style="114" customWidth="1"/>
    <col min="15623" max="15623" width="24.28515625" style="114" customWidth="1"/>
    <col min="15624" max="15624" width="49.28515625" style="114" customWidth="1"/>
    <col min="15625" max="15638" width="20.5703125" style="114" customWidth="1"/>
    <col min="15639" max="15640" width="0" style="114" hidden="1" customWidth="1"/>
    <col min="15641" max="15873" width="9.140625" style="114"/>
    <col min="15874" max="15874" width="23.5703125" style="114" customWidth="1"/>
    <col min="15875" max="15875" width="100.140625" style="114" customWidth="1"/>
    <col min="15876" max="15876" width="18.28515625" style="114" customWidth="1"/>
    <col min="15877" max="15877" width="26.42578125" style="114" customWidth="1"/>
    <col min="15878" max="15878" width="25.5703125" style="114" customWidth="1"/>
    <col min="15879" max="15879" width="24.28515625" style="114" customWidth="1"/>
    <col min="15880" max="15880" width="49.28515625" style="114" customWidth="1"/>
    <col min="15881" max="15894" width="20.5703125" style="114" customWidth="1"/>
    <col min="15895" max="15896" width="0" style="114" hidden="1" customWidth="1"/>
    <col min="15897" max="16129" width="9.140625" style="114"/>
    <col min="16130" max="16130" width="23.5703125" style="114" customWidth="1"/>
    <col min="16131" max="16131" width="100.140625" style="114" customWidth="1"/>
    <col min="16132" max="16132" width="18.28515625" style="114" customWidth="1"/>
    <col min="16133" max="16133" width="26.42578125" style="114" customWidth="1"/>
    <col min="16134" max="16134" width="25.5703125" style="114" customWidth="1"/>
    <col min="16135" max="16135" width="24.28515625" style="114" customWidth="1"/>
    <col min="16136" max="16136" width="49.28515625" style="114" customWidth="1"/>
    <col min="16137" max="16150" width="20.5703125" style="114" customWidth="1"/>
    <col min="16151" max="16152" width="0" style="114" hidden="1" customWidth="1"/>
    <col min="16153" max="16384" width="9.140625" style="114"/>
  </cols>
  <sheetData>
    <row r="1" spans="1:99" s="40" customFormat="1" ht="72" customHeight="1">
      <c r="A1" s="167"/>
      <c r="B1" s="714" t="s">
        <v>857</v>
      </c>
      <c r="C1" s="714"/>
      <c r="D1" s="714"/>
      <c r="E1" s="714"/>
      <c r="F1" s="714"/>
      <c r="G1" s="714"/>
      <c r="H1" s="714"/>
      <c r="I1" s="37"/>
      <c r="J1" s="37"/>
      <c r="K1" s="37"/>
      <c r="L1" s="37"/>
      <c r="M1" s="37"/>
      <c r="N1" s="37"/>
      <c r="O1" s="37"/>
      <c r="P1" s="37"/>
      <c r="Q1" s="37"/>
      <c r="R1" s="37"/>
      <c r="S1" s="37"/>
      <c r="T1" s="37"/>
      <c r="U1" s="38"/>
      <c r="V1" s="39"/>
      <c r="W1" s="39"/>
      <c r="X1" s="39"/>
      <c r="Y1" s="39"/>
      <c r="Z1" s="39"/>
      <c r="AA1" s="39"/>
      <c r="AB1" s="39"/>
      <c r="AC1" s="39"/>
      <c r="AD1" s="39"/>
      <c r="AE1" s="39"/>
      <c r="AF1" s="39"/>
      <c r="AG1" s="39"/>
      <c r="AH1" s="39"/>
      <c r="AI1" s="39"/>
      <c r="AJ1" s="39"/>
      <c r="AK1" s="39"/>
      <c r="AL1" s="39"/>
      <c r="AM1" s="39"/>
      <c r="AN1" s="39"/>
      <c r="AO1" s="39"/>
      <c r="AP1" s="39"/>
      <c r="AQ1" s="39"/>
      <c r="AR1" s="39"/>
      <c r="AS1" s="39"/>
      <c r="AT1" s="39"/>
      <c r="AU1" s="39"/>
      <c r="AV1" s="39"/>
      <c r="AW1" s="39"/>
      <c r="AX1" s="39"/>
      <c r="AY1" s="39"/>
      <c r="AZ1" s="39"/>
      <c r="BA1" s="39"/>
      <c r="BB1" s="39"/>
      <c r="BC1" s="39"/>
      <c r="BD1" s="39"/>
      <c r="BE1" s="39"/>
      <c r="BF1" s="39"/>
      <c r="BG1" s="39"/>
      <c r="BH1" s="39"/>
      <c r="BI1" s="39"/>
      <c r="BJ1" s="39"/>
      <c r="BK1" s="39"/>
      <c r="BL1" s="39"/>
      <c r="BM1" s="39"/>
      <c r="BN1" s="39"/>
      <c r="BO1" s="39"/>
      <c r="BP1" s="39"/>
      <c r="BQ1" s="39"/>
      <c r="BR1" s="39"/>
      <c r="BS1" s="39"/>
      <c r="BT1" s="39"/>
      <c r="BU1" s="39"/>
      <c r="BV1" s="39"/>
      <c r="BW1" s="39"/>
      <c r="BX1" s="39"/>
      <c r="BY1" s="39"/>
      <c r="BZ1" s="39"/>
      <c r="CA1" s="39"/>
      <c r="CB1" s="39"/>
      <c r="CC1" s="39"/>
      <c r="CD1" s="39"/>
      <c r="CE1" s="39"/>
      <c r="CF1" s="39"/>
      <c r="CG1" s="39"/>
      <c r="CH1" s="39"/>
      <c r="CI1" s="39"/>
      <c r="CJ1" s="39"/>
      <c r="CK1" s="39"/>
      <c r="CL1" s="39"/>
      <c r="CM1" s="39"/>
      <c r="CN1" s="39"/>
      <c r="CO1" s="39"/>
      <c r="CP1" s="39"/>
      <c r="CQ1" s="39"/>
      <c r="CR1" s="39"/>
      <c r="CS1" s="39"/>
      <c r="CT1" s="39"/>
    </row>
    <row r="2" spans="1:99" s="44" customFormat="1" ht="41.45" customHeight="1">
      <c r="A2" s="168"/>
      <c r="B2" s="715" t="s">
        <v>785</v>
      </c>
      <c r="C2" s="716"/>
      <c r="D2" s="716"/>
      <c r="E2" s="716"/>
      <c r="F2" s="716"/>
      <c r="G2" s="716"/>
      <c r="H2" s="717"/>
      <c r="I2" s="170"/>
      <c r="J2" s="170"/>
      <c r="K2" s="170"/>
      <c r="L2" s="170"/>
      <c r="M2" s="170"/>
      <c r="N2" s="170"/>
      <c r="O2" s="170"/>
      <c r="P2" s="170"/>
      <c r="Q2" s="170"/>
      <c r="R2" s="170"/>
      <c r="S2" s="170"/>
      <c r="T2" s="170"/>
      <c r="U2" s="42"/>
      <c r="V2" s="43"/>
      <c r="W2" s="43"/>
      <c r="X2" s="43"/>
      <c r="Y2" s="43"/>
      <c r="Z2" s="43"/>
      <c r="AA2" s="43"/>
      <c r="AB2" s="43"/>
      <c r="AC2" s="43"/>
      <c r="AD2" s="43"/>
      <c r="AE2" s="43"/>
      <c r="AF2" s="43"/>
      <c r="AG2" s="43"/>
      <c r="AH2" s="43"/>
      <c r="AI2" s="43"/>
      <c r="AJ2" s="43"/>
      <c r="AK2" s="43"/>
      <c r="AL2" s="43"/>
      <c r="AM2" s="43"/>
      <c r="AN2" s="43"/>
      <c r="AO2" s="43"/>
      <c r="AP2" s="43"/>
      <c r="AQ2" s="43"/>
      <c r="AR2" s="43"/>
      <c r="AS2" s="43"/>
      <c r="AT2" s="43"/>
      <c r="AU2" s="43"/>
      <c r="AV2" s="43"/>
      <c r="AW2" s="43"/>
      <c r="AX2" s="43"/>
      <c r="AY2" s="43"/>
      <c r="AZ2" s="43"/>
      <c r="BA2" s="43"/>
      <c r="BB2" s="43"/>
      <c r="BC2" s="43"/>
      <c r="BD2" s="43"/>
      <c r="BE2" s="43"/>
      <c r="BF2" s="43"/>
      <c r="BG2" s="43"/>
      <c r="BH2" s="43"/>
      <c r="BI2" s="43"/>
      <c r="BJ2" s="43"/>
      <c r="BK2" s="43"/>
      <c r="BL2" s="43"/>
      <c r="BM2" s="43"/>
      <c r="BN2" s="43"/>
      <c r="BO2" s="43"/>
      <c r="BP2" s="43"/>
      <c r="BQ2" s="43"/>
      <c r="BR2" s="43"/>
      <c r="BS2" s="43"/>
      <c r="BT2" s="43"/>
      <c r="BU2" s="43"/>
      <c r="BV2" s="43"/>
      <c r="BW2" s="43"/>
      <c r="BX2" s="43"/>
      <c r="BY2" s="43"/>
      <c r="BZ2" s="43"/>
      <c r="CA2" s="43"/>
      <c r="CB2" s="43"/>
      <c r="CC2" s="43"/>
      <c r="CD2" s="43"/>
      <c r="CE2" s="43"/>
      <c r="CF2" s="43"/>
      <c r="CG2" s="43"/>
      <c r="CH2" s="43"/>
      <c r="CI2" s="43"/>
      <c r="CJ2" s="43"/>
      <c r="CK2" s="43"/>
      <c r="CL2" s="43"/>
      <c r="CM2" s="43"/>
      <c r="CN2" s="43"/>
      <c r="CO2" s="43"/>
      <c r="CP2" s="43"/>
      <c r="CQ2" s="43"/>
      <c r="CR2" s="43"/>
      <c r="CS2" s="43"/>
      <c r="CT2" s="43"/>
    </row>
    <row r="3" spans="1:99" s="44" customFormat="1" ht="78.599999999999994" customHeight="1">
      <c r="B3" s="45" t="s">
        <v>0</v>
      </c>
      <c r="C3" s="46" t="s">
        <v>1</v>
      </c>
      <c r="D3" s="45" t="s">
        <v>2</v>
      </c>
      <c r="E3" s="47" t="s">
        <v>836</v>
      </c>
      <c r="F3" s="47" t="s">
        <v>837</v>
      </c>
      <c r="G3" s="47" t="s">
        <v>3</v>
      </c>
      <c r="H3" s="48" t="s">
        <v>4</v>
      </c>
      <c r="I3" s="48"/>
      <c r="J3" s="48"/>
      <c r="K3" s="48"/>
      <c r="L3" s="48"/>
      <c r="M3" s="48"/>
      <c r="N3" s="48"/>
      <c r="O3" s="48"/>
      <c r="P3" s="48"/>
      <c r="Q3" s="48"/>
      <c r="R3" s="48"/>
      <c r="S3" s="48"/>
      <c r="T3" s="48"/>
      <c r="U3" s="49"/>
      <c r="V3" s="49"/>
      <c r="W3" s="43"/>
      <c r="X3" s="43"/>
      <c r="Y3" s="43"/>
      <c r="Z3" s="43"/>
      <c r="AA3" s="43"/>
      <c r="AB3" s="43"/>
      <c r="AC3" s="43"/>
      <c r="AD3" s="43"/>
      <c r="AE3" s="43"/>
      <c r="AF3" s="43"/>
      <c r="AG3" s="43"/>
      <c r="AH3" s="43"/>
      <c r="AI3" s="43"/>
      <c r="AJ3" s="43"/>
      <c r="AK3" s="43"/>
      <c r="AL3" s="43"/>
      <c r="AM3" s="43"/>
      <c r="AN3" s="43"/>
      <c r="AO3" s="43"/>
      <c r="AP3" s="43"/>
      <c r="AQ3" s="43"/>
      <c r="AR3" s="43"/>
      <c r="AS3" s="43"/>
      <c r="AT3" s="43"/>
      <c r="AU3" s="43"/>
      <c r="AV3" s="43"/>
      <c r="AW3" s="43"/>
      <c r="AX3" s="43"/>
      <c r="AY3" s="43"/>
      <c r="AZ3" s="43"/>
      <c r="BA3" s="43"/>
      <c r="BB3" s="43"/>
      <c r="BC3" s="43"/>
      <c r="BD3" s="43"/>
      <c r="BE3" s="43"/>
      <c r="BF3" s="43"/>
      <c r="BG3" s="43"/>
      <c r="BH3" s="43"/>
      <c r="BI3" s="43"/>
      <c r="BJ3" s="43"/>
      <c r="BK3" s="43"/>
      <c r="BL3" s="43"/>
      <c r="BM3" s="43"/>
      <c r="BN3" s="43"/>
      <c r="BO3" s="43"/>
      <c r="BP3" s="43"/>
      <c r="BQ3" s="43"/>
      <c r="BR3" s="43"/>
      <c r="BS3" s="43"/>
      <c r="BT3" s="43"/>
      <c r="BU3" s="43"/>
      <c r="BV3" s="43"/>
      <c r="BW3" s="43"/>
      <c r="BX3" s="43"/>
      <c r="BY3" s="43"/>
      <c r="BZ3" s="43"/>
      <c r="CA3" s="43"/>
      <c r="CB3" s="43"/>
      <c r="CC3" s="43"/>
      <c r="CD3" s="43"/>
      <c r="CE3" s="43"/>
      <c r="CF3" s="43"/>
      <c r="CG3" s="43"/>
      <c r="CH3" s="43"/>
      <c r="CI3" s="43"/>
      <c r="CJ3" s="43"/>
      <c r="CK3" s="43"/>
      <c r="CL3" s="43"/>
      <c r="CM3" s="43"/>
      <c r="CN3" s="43"/>
      <c r="CO3" s="43"/>
      <c r="CP3" s="43"/>
      <c r="CQ3" s="43"/>
      <c r="CR3" s="43"/>
      <c r="CS3" s="43"/>
      <c r="CT3" s="43"/>
      <c r="CU3" s="43"/>
    </row>
    <row r="4" spans="1:99" s="44" customFormat="1" ht="65.25" customHeight="1">
      <c r="B4" s="718" t="s">
        <v>768</v>
      </c>
      <c r="C4" s="719"/>
      <c r="D4" s="719"/>
      <c r="E4" s="719"/>
      <c r="F4" s="719"/>
      <c r="G4" s="719"/>
      <c r="H4" s="720"/>
      <c r="I4" s="82"/>
      <c r="J4" s="82"/>
      <c r="K4" s="82"/>
      <c r="L4" s="82"/>
      <c r="M4" s="82"/>
      <c r="N4" s="82"/>
      <c r="O4" s="82"/>
      <c r="P4" s="82"/>
      <c r="Q4" s="82"/>
      <c r="R4" s="82"/>
      <c r="S4" s="82"/>
      <c r="T4" s="82"/>
      <c r="U4" s="51"/>
      <c r="V4" s="51"/>
      <c r="W4" s="43"/>
      <c r="X4" s="43"/>
      <c r="Y4" s="43"/>
      <c r="Z4" s="43"/>
      <c r="AA4" s="43"/>
      <c r="AB4" s="43"/>
      <c r="AC4" s="43"/>
      <c r="AD4" s="43"/>
      <c r="AE4" s="43"/>
      <c r="AF4" s="43"/>
      <c r="AG4" s="43"/>
      <c r="AH4" s="43"/>
      <c r="AI4" s="43"/>
      <c r="AJ4" s="43"/>
      <c r="AK4" s="43"/>
      <c r="AL4" s="43"/>
      <c r="AM4" s="43"/>
      <c r="AN4" s="43"/>
      <c r="AO4" s="43"/>
      <c r="AP4" s="43"/>
      <c r="AQ4" s="43"/>
      <c r="AR4" s="43"/>
      <c r="AS4" s="43"/>
      <c r="AT4" s="43"/>
      <c r="AU4" s="43"/>
      <c r="AV4" s="43"/>
      <c r="AW4" s="43"/>
      <c r="AX4" s="43"/>
      <c r="AY4" s="43"/>
      <c r="AZ4" s="43"/>
      <c r="BA4" s="43"/>
      <c r="BB4" s="43"/>
      <c r="BC4" s="43"/>
      <c r="BD4" s="43"/>
      <c r="BE4" s="43"/>
      <c r="BF4" s="43"/>
      <c r="BG4" s="43"/>
      <c r="BH4" s="43"/>
      <c r="BI4" s="43"/>
      <c r="BJ4" s="43"/>
      <c r="BK4" s="43"/>
      <c r="BL4" s="43"/>
      <c r="BM4" s="43"/>
      <c r="BN4" s="43"/>
      <c r="BO4" s="43"/>
      <c r="BP4" s="43"/>
      <c r="BQ4" s="43"/>
      <c r="BR4" s="43"/>
      <c r="BS4" s="43"/>
      <c r="BT4" s="43"/>
      <c r="BU4" s="43"/>
      <c r="BV4" s="43"/>
      <c r="BW4" s="43"/>
      <c r="BX4" s="43"/>
      <c r="BY4" s="43"/>
      <c r="BZ4" s="43"/>
      <c r="CA4" s="43"/>
      <c r="CB4" s="43"/>
      <c r="CC4" s="43"/>
      <c r="CD4" s="43"/>
      <c r="CE4" s="43"/>
      <c r="CF4" s="43"/>
      <c r="CG4" s="43"/>
      <c r="CH4" s="43"/>
      <c r="CI4" s="43"/>
      <c r="CJ4" s="43"/>
      <c r="CK4" s="43"/>
      <c r="CL4" s="43"/>
      <c r="CM4" s="43"/>
      <c r="CN4" s="43"/>
      <c r="CO4" s="43"/>
      <c r="CP4" s="43"/>
      <c r="CQ4" s="43"/>
      <c r="CR4" s="43"/>
      <c r="CS4" s="43"/>
      <c r="CT4" s="43"/>
      <c r="CU4" s="43"/>
    </row>
    <row r="5" spans="1:99" s="44" customFormat="1" ht="45" customHeight="1">
      <c r="B5" s="52" t="s">
        <v>767</v>
      </c>
      <c r="C5" s="53"/>
      <c r="D5" s="54"/>
      <c r="E5" s="55"/>
      <c r="F5" s="55"/>
      <c r="G5" s="55"/>
      <c r="H5" s="56"/>
      <c r="I5" s="55"/>
      <c r="J5" s="55"/>
      <c r="K5" s="55"/>
      <c r="L5" s="55"/>
      <c r="M5" s="55"/>
      <c r="N5" s="55"/>
      <c r="O5" s="55"/>
      <c r="P5" s="55"/>
      <c r="Q5" s="55"/>
      <c r="R5" s="55"/>
      <c r="S5" s="55"/>
      <c r="T5" s="55"/>
      <c r="U5" s="51"/>
      <c r="V5" s="51"/>
      <c r="W5" s="43"/>
      <c r="X5" s="43"/>
      <c r="Y5" s="43"/>
      <c r="Z5" s="43"/>
      <c r="AA5" s="43"/>
      <c r="AB5" s="43"/>
      <c r="AC5" s="43"/>
      <c r="AD5" s="43"/>
      <c r="AE5" s="43"/>
      <c r="AF5" s="43"/>
      <c r="AG5" s="43"/>
      <c r="AH5" s="43"/>
      <c r="AI5" s="43"/>
      <c r="AJ5" s="43"/>
      <c r="AK5" s="43"/>
      <c r="AL5" s="43"/>
      <c r="AM5" s="43"/>
      <c r="AN5" s="43"/>
      <c r="AO5" s="43"/>
      <c r="AP5" s="43"/>
      <c r="AQ5" s="43"/>
      <c r="AR5" s="43"/>
      <c r="AS5" s="43"/>
      <c r="AT5" s="43"/>
      <c r="AU5" s="43"/>
      <c r="AV5" s="43"/>
      <c r="AW5" s="43"/>
      <c r="AX5" s="43"/>
      <c r="AY5" s="43"/>
      <c r="AZ5" s="43"/>
      <c r="BA5" s="43"/>
      <c r="BB5" s="43"/>
      <c r="BC5" s="43"/>
      <c r="BD5" s="43"/>
      <c r="BE5" s="43"/>
      <c r="BF5" s="43"/>
      <c r="BG5" s="43"/>
      <c r="BH5" s="43"/>
      <c r="BI5" s="43"/>
      <c r="BJ5" s="43"/>
      <c r="BK5" s="43"/>
      <c r="BL5" s="43"/>
      <c r="BM5" s="43"/>
      <c r="BN5" s="43"/>
      <c r="BO5" s="43"/>
      <c r="BP5" s="43"/>
      <c r="BQ5" s="43"/>
      <c r="BR5" s="43"/>
      <c r="BS5" s="43"/>
      <c r="BT5" s="43"/>
      <c r="BU5" s="43"/>
      <c r="BV5" s="43"/>
      <c r="BW5" s="43"/>
      <c r="BX5" s="43"/>
      <c r="BY5" s="43"/>
      <c r="BZ5" s="43"/>
      <c r="CA5" s="43"/>
      <c r="CB5" s="43"/>
      <c r="CC5" s="43"/>
      <c r="CD5" s="43"/>
      <c r="CE5" s="43"/>
      <c r="CF5" s="43"/>
      <c r="CG5" s="43"/>
      <c r="CH5" s="43"/>
      <c r="CI5" s="43"/>
      <c r="CJ5" s="43"/>
      <c r="CK5" s="43"/>
      <c r="CL5" s="43"/>
      <c r="CM5" s="43"/>
      <c r="CN5" s="43"/>
      <c r="CO5" s="43"/>
      <c r="CP5" s="43"/>
      <c r="CQ5" s="43"/>
      <c r="CR5" s="43"/>
      <c r="CS5" s="43"/>
      <c r="CT5" s="43"/>
      <c r="CU5" s="43"/>
    </row>
    <row r="6" spans="1:99" s="44" customFormat="1" ht="54.95" customHeight="1">
      <c r="B6" s="155" t="s">
        <v>751</v>
      </c>
      <c r="C6" s="149" t="s">
        <v>788</v>
      </c>
      <c r="D6" s="140">
        <v>6</v>
      </c>
      <c r="E6" s="150">
        <v>3.18</v>
      </c>
      <c r="F6" s="150" t="s">
        <v>136</v>
      </c>
      <c r="G6" s="150">
        <v>5.99</v>
      </c>
      <c r="H6" s="158">
        <v>812257014132</v>
      </c>
      <c r="I6" s="48"/>
      <c r="J6" s="48"/>
      <c r="K6" s="48"/>
      <c r="L6" s="48"/>
      <c r="M6" s="48"/>
      <c r="N6" s="48"/>
      <c r="O6" s="48"/>
      <c r="P6" s="48"/>
      <c r="Q6" s="48"/>
      <c r="R6" s="48"/>
      <c r="S6" s="48"/>
      <c r="T6" s="48"/>
      <c r="U6" s="63"/>
      <c r="V6" s="63"/>
      <c r="W6" s="43"/>
      <c r="X6" s="43"/>
      <c r="Y6" s="43"/>
      <c r="Z6" s="43"/>
      <c r="AA6" s="43"/>
      <c r="AB6" s="43"/>
      <c r="AC6" s="43"/>
      <c r="AD6" s="43"/>
      <c r="AE6" s="43"/>
      <c r="AF6" s="43"/>
      <c r="AG6" s="43"/>
      <c r="AH6" s="43"/>
      <c r="AI6" s="43"/>
      <c r="AJ6" s="43"/>
      <c r="AK6" s="43"/>
      <c r="AL6" s="43"/>
      <c r="AM6" s="43"/>
      <c r="AN6" s="43"/>
      <c r="AO6" s="43"/>
      <c r="AP6" s="43"/>
      <c r="AQ6" s="43"/>
      <c r="AR6" s="43"/>
      <c r="AS6" s="43"/>
      <c r="AT6" s="43"/>
      <c r="AU6" s="43"/>
      <c r="AV6" s="43"/>
      <c r="AW6" s="43"/>
      <c r="AX6" s="43"/>
      <c r="AY6" s="43"/>
      <c r="AZ6" s="43"/>
      <c r="BA6" s="43"/>
      <c r="BB6" s="43"/>
      <c r="BC6" s="43"/>
      <c r="BD6" s="43"/>
      <c r="BE6" s="43"/>
      <c r="BF6" s="43"/>
      <c r="BG6" s="43"/>
      <c r="BH6" s="43"/>
      <c r="BI6" s="43"/>
      <c r="BJ6" s="43"/>
      <c r="BK6" s="43"/>
      <c r="BL6" s="43"/>
      <c r="BM6" s="43"/>
      <c r="BN6" s="43"/>
      <c r="BO6" s="43"/>
      <c r="BP6" s="43"/>
      <c r="BQ6" s="43"/>
      <c r="BR6" s="43"/>
      <c r="BS6" s="43"/>
      <c r="BT6" s="43"/>
      <c r="BU6" s="43"/>
      <c r="BV6" s="43"/>
      <c r="BW6" s="43"/>
      <c r="BX6" s="43"/>
      <c r="BY6" s="43"/>
      <c r="BZ6" s="43"/>
      <c r="CA6" s="43"/>
      <c r="CB6" s="43"/>
      <c r="CC6" s="43"/>
      <c r="CD6" s="43"/>
      <c r="CE6" s="43"/>
      <c r="CF6" s="43"/>
      <c r="CG6" s="43"/>
      <c r="CH6" s="43"/>
      <c r="CI6" s="43"/>
      <c r="CJ6" s="43"/>
      <c r="CK6" s="43"/>
      <c r="CL6" s="43"/>
      <c r="CM6" s="43"/>
      <c r="CN6" s="43"/>
      <c r="CO6" s="43"/>
      <c r="CP6" s="43"/>
      <c r="CQ6" s="43"/>
      <c r="CR6" s="43"/>
      <c r="CS6" s="43"/>
      <c r="CT6" s="43"/>
      <c r="CU6" s="43"/>
    </row>
    <row r="7" spans="1:99" s="44" customFormat="1" ht="54.95" customHeight="1">
      <c r="B7" s="155" t="s">
        <v>749</v>
      </c>
      <c r="C7" s="149" t="s">
        <v>858</v>
      </c>
      <c r="D7" s="140">
        <v>6</v>
      </c>
      <c r="E7" s="150">
        <v>4.4800000000000004</v>
      </c>
      <c r="F7" s="150" t="s">
        <v>136</v>
      </c>
      <c r="G7" s="150">
        <v>7.99</v>
      </c>
      <c r="H7" s="158">
        <v>812257019496</v>
      </c>
      <c r="I7" s="48"/>
      <c r="J7" s="48"/>
      <c r="K7" s="48"/>
      <c r="L7" s="48"/>
      <c r="M7" s="48"/>
      <c r="N7" s="48"/>
      <c r="O7" s="48"/>
      <c r="P7" s="48"/>
      <c r="Q7" s="48"/>
      <c r="R7" s="48"/>
      <c r="S7" s="48"/>
      <c r="T7" s="48"/>
      <c r="U7" s="63"/>
      <c r="V7" s="63"/>
      <c r="W7" s="43"/>
      <c r="X7" s="43"/>
      <c r="Y7" s="43"/>
      <c r="Z7" s="43"/>
      <c r="AA7" s="43"/>
      <c r="AB7" s="43"/>
      <c r="AC7" s="43"/>
      <c r="AD7" s="43"/>
      <c r="AE7" s="43"/>
      <c r="AF7" s="43"/>
      <c r="AG7" s="43"/>
      <c r="AH7" s="43"/>
      <c r="AI7" s="43"/>
      <c r="AJ7" s="43"/>
      <c r="AK7" s="43"/>
      <c r="AL7" s="43"/>
      <c r="AM7" s="43"/>
      <c r="AN7" s="43"/>
      <c r="AO7" s="43"/>
      <c r="AP7" s="43"/>
      <c r="AQ7" s="43"/>
      <c r="AR7" s="43"/>
      <c r="AS7" s="43"/>
      <c r="AT7" s="43"/>
      <c r="AU7" s="43"/>
      <c r="AV7" s="43"/>
      <c r="AW7" s="43"/>
      <c r="AX7" s="43"/>
      <c r="AY7" s="43"/>
      <c r="AZ7" s="43"/>
      <c r="BA7" s="43"/>
      <c r="BB7" s="43"/>
      <c r="BC7" s="43"/>
      <c r="BD7" s="43"/>
      <c r="BE7" s="43"/>
      <c r="BF7" s="43"/>
      <c r="BG7" s="43"/>
      <c r="BH7" s="43"/>
      <c r="BI7" s="43"/>
      <c r="BJ7" s="43"/>
      <c r="BK7" s="43"/>
      <c r="BL7" s="43"/>
      <c r="BM7" s="43"/>
      <c r="BN7" s="43"/>
      <c r="BO7" s="43"/>
      <c r="BP7" s="43"/>
      <c r="BQ7" s="43"/>
      <c r="BR7" s="43"/>
      <c r="BS7" s="43"/>
      <c r="BT7" s="43"/>
      <c r="BU7" s="43"/>
      <c r="BV7" s="43"/>
      <c r="BW7" s="43"/>
      <c r="BX7" s="43"/>
      <c r="BY7" s="43"/>
      <c r="BZ7" s="43"/>
      <c r="CA7" s="43"/>
      <c r="CB7" s="43"/>
      <c r="CC7" s="43"/>
      <c r="CD7" s="43"/>
      <c r="CE7" s="43"/>
      <c r="CF7" s="43"/>
      <c r="CG7" s="43"/>
      <c r="CH7" s="43"/>
      <c r="CI7" s="43"/>
      <c r="CJ7" s="43"/>
      <c r="CK7" s="43"/>
      <c r="CL7" s="43"/>
      <c r="CM7" s="43"/>
      <c r="CN7" s="43"/>
      <c r="CO7" s="43"/>
      <c r="CP7" s="43"/>
      <c r="CQ7" s="43"/>
      <c r="CR7" s="43"/>
      <c r="CS7" s="43"/>
      <c r="CT7" s="43"/>
      <c r="CU7" s="43"/>
    </row>
    <row r="8" spans="1:99" s="44" customFormat="1" ht="69" customHeight="1">
      <c r="B8" s="155" t="s">
        <v>756</v>
      </c>
      <c r="C8" s="149" t="s">
        <v>771</v>
      </c>
      <c r="D8" s="140">
        <v>4</v>
      </c>
      <c r="E8" s="150">
        <v>5.28</v>
      </c>
      <c r="F8" s="150" t="s">
        <v>136</v>
      </c>
      <c r="G8" s="150">
        <v>9.99</v>
      </c>
      <c r="H8" s="158">
        <v>812257014118</v>
      </c>
      <c r="I8" s="48"/>
      <c r="J8" s="48"/>
      <c r="K8" s="48"/>
      <c r="L8" s="48"/>
      <c r="M8" s="48"/>
      <c r="N8" s="48"/>
      <c r="O8" s="48"/>
      <c r="P8" s="48"/>
      <c r="Q8" s="48"/>
      <c r="R8" s="48"/>
      <c r="S8" s="48"/>
      <c r="T8" s="48"/>
      <c r="U8" s="63"/>
      <c r="V8" s="63"/>
      <c r="W8" s="43"/>
      <c r="X8" s="43"/>
      <c r="Y8" s="43"/>
      <c r="Z8" s="43"/>
      <c r="AA8" s="43"/>
      <c r="AB8" s="43"/>
      <c r="AC8" s="43"/>
      <c r="AD8" s="43"/>
      <c r="AE8" s="43"/>
      <c r="AF8" s="43"/>
      <c r="AG8" s="43"/>
      <c r="AH8" s="43"/>
      <c r="AI8" s="43"/>
      <c r="AJ8" s="43"/>
      <c r="AK8" s="43"/>
      <c r="AL8" s="43"/>
      <c r="AM8" s="43"/>
      <c r="AN8" s="43"/>
      <c r="AO8" s="43"/>
      <c r="AP8" s="43"/>
      <c r="AQ8" s="43"/>
      <c r="AR8" s="43"/>
      <c r="AS8" s="43"/>
      <c r="AT8" s="43"/>
      <c r="AU8" s="43"/>
      <c r="AV8" s="43"/>
      <c r="AW8" s="43"/>
      <c r="AX8" s="43"/>
      <c r="AY8" s="43"/>
      <c r="AZ8" s="43"/>
      <c r="BA8" s="43"/>
      <c r="BB8" s="43"/>
      <c r="BC8" s="43"/>
      <c r="BD8" s="43"/>
      <c r="BE8" s="43"/>
      <c r="BF8" s="43"/>
      <c r="BG8" s="43"/>
      <c r="BH8" s="43"/>
      <c r="BI8" s="43"/>
      <c r="BJ8" s="43"/>
      <c r="BK8" s="43"/>
      <c r="BL8" s="43"/>
      <c r="BM8" s="43"/>
      <c r="BN8" s="43"/>
      <c r="BO8" s="43"/>
      <c r="BP8" s="43"/>
      <c r="BQ8" s="43"/>
      <c r="BR8" s="43"/>
      <c r="BS8" s="43"/>
      <c r="BT8" s="43"/>
      <c r="BU8" s="43"/>
      <c r="BV8" s="43"/>
      <c r="BW8" s="43"/>
      <c r="BX8" s="43"/>
      <c r="BY8" s="43"/>
      <c r="BZ8" s="43"/>
      <c r="CA8" s="43"/>
      <c r="CB8" s="43"/>
      <c r="CC8" s="43"/>
      <c r="CD8" s="43"/>
      <c r="CE8" s="43"/>
      <c r="CF8" s="43"/>
      <c r="CG8" s="43"/>
      <c r="CH8" s="43"/>
      <c r="CI8" s="43"/>
      <c r="CJ8" s="43"/>
      <c r="CK8" s="43"/>
      <c r="CL8" s="43"/>
      <c r="CM8" s="43"/>
      <c r="CN8" s="43"/>
      <c r="CO8" s="43"/>
      <c r="CP8" s="43"/>
      <c r="CQ8" s="43"/>
      <c r="CR8" s="43"/>
      <c r="CS8" s="43"/>
      <c r="CT8" s="43"/>
      <c r="CU8" s="43"/>
    </row>
    <row r="9" spans="1:99" s="44" customFormat="1" ht="69" customHeight="1">
      <c r="B9" s="155" t="s">
        <v>748</v>
      </c>
      <c r="C9" s="149" t="s">
        <v>769</v>
      </c>
      <c r="D9" s="140">
        <v>4</v>
      </c>
      <c r="E9" s="150">
        <v>6.78</v>
      </c>
      <c r="F9" s="150" t="s">
        <v>136</v>
      </c>
      <c r="G9" s="150">
        <v>14.99</v>
      </c>
      <c r="H9" s="158">
        <v>812257014071</v>
      </c>
      <c r="I9" s="48"/>
      <c r="J9" s="48"/>
      <c r="K9" s="48"/>
      <c r="L9" s="48"/>
      <c r="M9" s="48"/>
      <c r="N9" s="48"/>
      <c r="O9" s="48"/>
      <c r="P9" s="48"/>
      <c r="Q9" s="48"/>
      <c r="R9" s="48"/>
      <c r="S9" s="48"/>
      <c r="T9" s="48"/>
      <c r="U9" s="63"/>
      <c r="V9" s="63"/>
      <c r="W9" s="43"/>
      <c r="X9" s="43"/>
      <c r="Y9" s="43"/>
      <c r="Z9" s="43"/>
      <c r="AA9" s="43"/>
      <c r="AB9" s="43"/>
      <c r="AC9" s="43"/>
      <c r="AD9" s="43"/>
      <c r="AE9" s="43"/>
      <c r="AF9" s="43"/>
      <c r="AG9" s="43"/>
      <c r="AH9" s="43"/>
      <c r="AI9" s="43"/>
      <c r="AJ9" s="43"/>
      <c r="AK9" s="43"/>
      <c r="AL9" s="43"/>
      <c r="AM9" s="43"/>
      <c r="AN9" s="43"/>
      <c r="AO9" s="43"/>
      <c r="AP9" s="43"/>
      <c r="AQ9" s="43"/>
      <c r="AR9" s="43"/>
      <c r="AS9" s="43"/>
      <c r="AT9" s="43"/>
      <c r="AU9" s="43"/>
      <c r="AV9" s="43"/>
      <c r="AW9" s="43"/>
      <c r="AX9" s="43"/>
      <c r="AY9" s="43"/>
      <c r="AZ9" s="43"/>
      <c r="BA9" s="43"/>
      <c r="BB9" s="43"/>
      <c r="BC9" s="43"/>
      <c r="BD9" s="43"/>
      <c r="BE9" s="43"/>
      <c r="BF9" s="43"/>
      <c r="BG9" s="43"/>
      <c r="BH9" s="43"/>
      <c r="BI9" s="43"/>
      <c r="BJ9" s="43"/>
      <c r="BK9" s="43"/>
      <c r="BL9" s="43"/>
      <c r="BM9" s="43"/>
      <c r="BN9" s="43"/>
      <c r="BO9" s="43"/>
      <c r="BP9" s="43"/>
      <c r="BQ9" s="43"/>
      <c r="BR9" s="43"/>
      <c r="BS9" s="43"/>
      <c r="BT9" s="43"/>
      <c r="BU9" s="43"/>
      <c r="BV9" s="43"/>
      <c r="BW9" s="43"/>
      <c r="BX9" s="43"/>
      <c r="BY9" s="43"/>
      <c r="BZ9" s="43"/>
      <c r="CA9" s="43"/>
      <c r="CB9" s="43"/>
      <c r="CC9" s="43"/>
      <c r="CD9" s="43"/>
      <c r="CE9" s="43"/>
      <c r="CF9" s="43"/>
      <c r="CG9" s="43"/>
      <c r="CH9" s="43"/>
      <c r="CI9" s="43"/>
      <c r="CJ9" s="43"/>
      <c r="CK9" s="43"/>
      <c r="CL9" s="43"/>
      <c r="CM9" s="43"/>
      <c r="CN9" s="43"/>
      <c r="CO9" s="43"/>
      <c r="CP9" s="43"/>
      <c r="CQ9" s="43"/>
      <c r="CR9" s="43"/>
      <c r="CS9" s="43"/>
      <c r="CT9" s="43"/>
      <c r="CU9" s="43"/>
    </row>
    <row r="10" spans="1:99" s="44" customFormat="1" ht="54.95" customHeight="1">
      <c r="B10" s="140" t="s">
        <v>68</v>
      </c>
      <c r="C10" s="149" t="s">
        <v>770</v>
      </c>
      <c r="D10" s="140">
        <v>6</v>
      </c>
      <c r="E10" s="150">
        <v>10.98</v>
      </c>
      <c r="F10" s="150" t="s">
        <v>136</v>
      </c>
      <c r="G10" s="150">
        <v>19.989999999999998</v>
      </c>
      <c r="H10" s="158">
        <v>812257014231</v>
      </c>
      <c r="I10" s="48"/>
      <c r="J10" s="48"/>
      <c r="K10" s="48"/>
      <c r="L10" s="48"/>
      <c r="M10" s="48"/>
      <c r="N10" s="48"/>
      <c r="O10" s="48"/>
      <c r="P10" s="48"/>
      <c r="Q10" s="48"/>
      <c r="R10" s="48"/>
      <c r="S10" s="48"/>
      <c r="T10" s="48"/>
      <c r="U10" s="63"/>
      <c r="V10" s="63"/>
      <c r="W10" s="43"/>
      <c r="X10" s="43"/>
      <c r="Y10" s="43"/>
      <c r="Z10" s="43"/>
      <c r="AA10" s="43"/>
      <c r="AB10" s="43"/>
      <c r="AC10" s="43"/>
      <c r="AD10" s="43"/>
      <c r="AE10" s="43"/>
      <c r="AF10" s="43"/>
      <c r="AG10" s="43"/>
      <c r="AH10" s="43"/>
      <c r="AI10" s="43"/>
      <c r="AJ10" s="43"/>
      <c r="AK10" s="43"/>
      <c r="AL10" s="43"/>
      <c r="AM10" s="43"/>
      <c r="AN10" s="43"/>
      <c r="AO10" s="43"/>
      <c r="AP10" s="43"/>
      <c r="AQ10" s="43"/>
      <c r="AR10" s="43"/>
      <c r="AS10" s="43"/>
      <c r="AT10" s="43"/>
      <c r="AU10" s="43"/>
      <c r="AV10" s="43"/>
      <c r="AW10" s="43"/>
      <c r="AX10" s="43"/>
      <c r="AY10" s="43"/>
      <c r="AZ10" s="43"/>
      <c r="BA10" s="43"/>
      <c r="BB10" s="43"/>
      <c r="BC10" s="43"/>
      <c r="BD10" s="43"/>
      <c r="BE10" s="43"/>
      <c r="BF10" s="43"/>
      <c r="BG10" s="43"/>
      <c r="BH10" s="43"/>
      <c r="BI10" s="43"/>
      <c r="BJ10" s="43"/>
      <c r="BK10" s="43"/>
      <c r="BL10" s="43"/>
      <c r="BM10" s="43"/>
      <c r="BN10" s="43"/>
      <c r="BO10" s="43"/>
      <c r="BP10" s="43"/>
      <c r="BQ10" s="43"/>
      <c r="BR10" s="43"/>
      <c r="BS10" s="43"/>
      <c r="BT10" s="43"/>
      <c r="BU10" s="43"/>
      <c r="BV10" s="43"/>
      <c r="BW10" s="43"/>
      <c r="BX10" s="43"/>
      <c r="BY10" s="43"/>
      <c r="BZ10" s="43"/>
      <c r="CA10" s="43"/>
      <c r="CB10" s="43"/>
      <c r="CC10" s="43"/>
      <c r="CD10" s="43"/>
      <c r="CE10" s="43"/>
      <c r="CF10" s="43"/>
      <c r="CG10" s="43"/>
      <c r="CH10" s="43"/>
      <c r="CI10" s="43"/>
      <c r="CJ10" s="43"/>
      <c r="CK10" s="43"/>
      <c r="CL10" s="43"/>
      <c r="CM10" s="43"/>
      <c r="CN10" s="43"/>
      <c r="CO10" s="43"/>
      <c r="CP10" s="43"/>
      <c r="CQ10" s="43"/>
      <c r="CR10" s="43"/>
      <c r="CS10" s="43"/>
      <c r="CT10" s="43"/>
      <c r="CU10" s="43"/>
    </row>
    <row r="11" spans="1:99" s="44" customFormat="1" ht="54.95" customHeight="1">
      <c r="B11" s="52" t="s">
        <v>790</v>
      </c>
      <c r="C11" s="53"/>
      <c r="D11" s="54"/>
      <c r="E11" s="55"/>
      <c r="F11" s="55"/>
      <c r="G11" s="55"/>
      <c r="H11" s="56"/>
      <c r="I11" s="55"/>
      <c r="J11" s="55"/>
      <c r="K11" s="55"/>
      <c r="L11" s="55"/>
      <c r="M11" s="55"/>
      <c r="N11" s="55"/>
      <c r="O11" s="55"/>
      <c r="P11" s="55"/>
      <c r="Q11" s="55"/>
      <c r="R11" s="55"/>
      <c r="S11" s="55"/>
      <c r="T11" s="55"/>
      <c r="U11" s="51"/>
      <c r="V11" s="51"/>
      <c r="W11" s="43"/>
      <c r="X11" s="43"/>
      <c r="Y11" s="43"/>
      <c r="Z11" s="43"/>
      <c r="AA11" s="43"/>
      <c r="AB11" s="43"/>
      <c r="AC11" s="43"/>
      <c r="AD11" s="43"/>
      <c r="AE11" s="43"/>
      <c r="AF11" s="43"/>
      <c r="AG11" s="43"/>
      <c r="AH11" s="43"/>
      <c r="AI11" s="43"/>
      <c r="AJ11" s="43"/>
      <c r="AK11" s="43"/>
      <c r="AL11" s="43"/>
      <c r="AM11" s="43"/>
      <c r="AN11" s="43"/>
      <c r="AO11" s="43"/>
      <c r="AP11" s="43"/>
      <c r="AQ11" s="43"/>
      <c r="AR11" s="43"/>
      <c r="AS11" s="43"/>
      <c r="AT11" s="43"/>
      <c r="AU11" s="43"/>
      <c r="AV11" s="43"/>
      <c r="AW11" s="43"/>
      <c r="AX11" s="43"/>
      <c r="AY11" s="43"/>
      <c r="AZ11" s="43"/>
      <c r="BA11" s="43"/>
      <c r="BB11" s="43"/>
      <c r="BC11" s="43"/>
      <c r="BD11" s="43"/>
      <c r="BE11" s="43"/>
      <c r="BF11" s="43"/>
      <c r="BG11" s="43"/>
      <c r="BH11" s="43"/>
      <c r="BI11" s="43"/>
      <c r="BJ11" s="43"/>
      <c r="BK11" s="43"/>
      <c r="BL11" s="43"/>
      <c r="BM11" s="43"/>
      <c r="BN11" s="43"/>
      <c r="BO11" s="43"/>
      <c r="BP11" s="43"/>
      <c r="BQ11" s="43"/>
      <c r="BR11" s="43"/>
      <c r="BS11" s="43"/>
      <c r="BT11" s="43"/>
      <c r="BU11" s="43"/>
      <c r="BV11" s="43"/>
      <c r="BW11" s="43"/>
      <c r="BX11" s="43"/>
      <c r="BY11" s="43"/>
      <c r="BZ11" s="43"/>
      <c r="CA11" s="43"/>
      <c r="CB11" s="43"/>
      <c r="CC11" s="43"/>
      <c r="CD11" s="43"/>
      <c r="CE11" s="43"/>
      <c r="CF11" s="43"/>
      <c r="CG11" s="43"/>
      <c r="CH11" s="43"/>
      <c r="CI11" s="43"/>
      <c r="CJ11" s="43"/>
      <c r="CK11" s="43"/>
      <c r="CL11" s="43"/>
      <c r="CM11" s="43"/>
      <c r="CN11" s="43"/>
      <c r="CO11" s="43"/>
      <c r="CP11" s="43"/>
      <c r="CQ11" s="43"/>
      <c r="CR11" s="43"/>
      <c r="CS11" s="43"/>
      <c r="CT11" s="43"/>
      <c r="CU11" s="43"/>
    </row>
    <row r="12" spans="1:99" s="44" customFormat="1" ht="74.25" customHeight="1">
      <c r="B12" s="151" t="s">
        <v>764</v>
      </c>
      <c r="C12" s="152" t="s">
        <v>772</v>
      </c>
      <c r="D12" s="153">
        <v>24</v>
      </c>
      <c r="E12" s="150">
        <v>1.68</v>
      </c>
      <c r="F12" s="150" t="s">
        <v>136</v>
      </c>
      <c r="G12" s="150">
        <v>3.2890000000000006</v>
      </c>
      <c r="H12" s="141">
        <v>812257019540</v>
      </c>
      <c r="I12" s="48"/>
      <c r="J12" s="48"/>
      <c r="K12" s="48"/>
      <c r="L12" s="48"/>
      <c r="M12" s="48"/>
      <c r="N12" s="48"/>
      <c r="O12" s="48"/>
      <c r="P12" s="48"/>
      <c r="Q12" s="48"/>
      <c r="R12" s="48"/>
      <c r="S12" s="48"/>
      <c r="T12" s="48"/>
      <c r="U12" s="63"/>
      <c r="V12" s="63"/>
      <c r="W12" s="43"/>
      <c r="X12" s="43"/>
      <c r="Y12" s="43"/>
      <c r="Z12" s="43"/>
      <c r="AA12" s="43"/>
      <c r="AB12" s="43"/>
      <c r="AC12" s="43"/>
      <c r="AD12" s="43"/>
      <c r="AE12" s="43"/>
      <c r="AF12" s="43"/>
      <c r="AG12" s="43"/>
      <c r="AH12" s="43"/>
      <c r="AI12" s="43"/>
      <c r="AJ12" s="43"/>
      <c r="AK12" s="43"/>
      <c r="AL12" s="43"/>
      <c r="AM12" s="43"/>
      <c r="AN12" s="43"/>
      <c r="AO12" s="43"/>
      <c r="AP12" s="43"/>
      <c r="AQ12" s="43"/>
      <c r="AR12" s="43"/>
      <c r="AS12" s="43"/>
      <c r="AT12" s="43"/>
      <c r="AU12" s="43"/>
      <c r="AV12" s="43"/>
      <c r="AW12" s="43"/>
      <c r="AX12" s="43"/>
      <c r="AY12" s="43"/>
      <c r="AZ12" s="43"/>
      <c r="BA12" s="43"/>
      <c r="BB12" s="43"/>
      <c r="BC12" s="43"/>
      <c r="BD12" s="43"/>
      <c r="BE12" s="43"/>
      <c r="BF12" s="43"/>
      <c r="BG12" s="43"/>
      <c r="BH12" s="43"/>
      <c r="BI12" s="43"/>
      <c r="BJ12" s="43"/>
      <c r="BK12" s="43"/>
      <c r="BL12" s="43"/>
      <c r="BM12" s="43"/>
      <c r="BN12" s="43"/>
      <c r="BO12" s="43"/>
      <c r="BP12" s="43"/>
      <c r="BQ12" s="43"/>
      <c r="BR12" s="43"/>
      <c r="BS12" s="43"/>
      <c r="BT12" s="43"/>
      <c r="BU12" s="43"/>
      <c r="BV12" s="43"/>
      <c r="BW12" s="43"/>
      <c r="BX12" s="43"/>
      <c r="BY12" s="43"/>
      <c r="BZ12" s="43"/>
      <c r="CA12" s="43"/>
      <c r="CB12" s="43"/>
      <c r="CC12" s="43"/>
      <c r="CD12" s="43"/>
      <c r="CE12" s="43"/>
      <c r="CF12" s="43"/>
      <c r="CG12" s="43"/>
      <c r="CH12" s="43"/>
      <c r="CI12" s="43"/>
      <c r="CJ12" s="43"/>
      <c r="CK12" s="43"/>
      <c r="CL12" s="43"/>
      <c r="CM12" s="43"/>
      <c r="CN12" s="43"/>
      <c r="CO12" s="43"/>
      <c r="CP12" s="43"/>
      <c r="CQ12" s="43"/>
      <c r="CR12" s="43"/>
      <c r="CS12" s="43"/>
      <c r="CT12" s="43"/>
      <c r="CU12" s="43"/>
    </row>
    <row r="13" spans="1:99" s="140" customFormat="1" ht="54.95" customHeight="1">
      <c r="B13" s="151" t="s">
        <v>776</v>
      </c>
      <c r="C13" s="154" t="s">
        <v>781</v>
      </c>
      <c r="D13" s="140">
        <v>6</v>
      </c>
      <c r="E13" s="150">
        <v>2.98</v>
      </c>
      <c r="F13" s="150" t="s">
        <v>136</v>
      </c>
      <c r="G13" s="150">
        <v>6.99</v>
      </c>
      <c r="H13" s="158">
        <v>812257019519</v>
      </c>
      <c r="I13" s="157"/>
      <c r="J13" s="157"/>
      <c r="K13" s="157"/>
      <c r="L13" s="157"/>
      <c r="M13" s="157"/>
      <c r="N13" s="157"/>
      <c r="O13" s="157"/>
      <c r="P13" s="157"/>
      <c r="Q13" s="157"/>
      <c r="R13" s="157"/>
      <c r="S13" s="157"/>
      <c r="T13" s="157"/>
      <c r="U13" s="142"/>
      <c r="V13" s="142"/>
      <c r="W13" s="142"/>
      <c r="X13" s="142"/>
      <c r="Y13" s="142"/>
      <c r="Z13" s="142"/>
      <c r="AA13" s="142"/>
      <c r="AB13" s="142"/>
      <c r="AC13" s="142"/>
      <c r="AD13" s="142"/>
      <c r="AE13" s="142"/>
      <c r="AF13" s="142"/>
      <c r="AG13" s="142"/>
      <c r="AH13" s="142"/>
      <c r="AI13" s="142"/>
      <c r="AJ13" s="142"/>
      <c r="AK13" s="142"/>
      <c r="AL13" s="142"/>
      <c r="AM13" s="142"/>
      <c r="AN13" s="142"/>
      <c r="AO13" s="142"/>
      <c r="AP13" s="142"/>
      <c r="AQ13" s="142"/>
      <c r="AR13" s="142"/>
      <c r="AS13" s="142"/>
      <c r="AT13" s="142"/>
      <c r="AU13" s="142"/>
      <c r="AV13" s="142"/>
      <c r="AW13" s="142"/>
      <c r="AX13" s="142"/>
      <c r="AY13" s="142"/>
      <c r="AZ13" s="142"/>
      <c r="BA13" s="142"/>
      <c r="BB13" s="142"/>
      <c r="BC13" s="142"/>
      <c r="BD13" s="142"/>
      <c r="BE13" s="142"/>
      <c r="BF13" s="142"/>
      <c r="BG13" s="142"/>
      <c r="BH13" s="142"/>
      <c r="BI13" s="142"/>
      <c r="BJ13" s="142"/>
      <c r="BK13" s="142"/>
      <c r="BL13" s="142"/>
      <c r="BM13" s="142"/>
      <c r="BN13" s="142"/>
      <c r="BO13" s="142"/>
      <c r="BP13" s="142"/>
      <c r="BQ13" s="142"/>
      <c r="BR13" s="142"/>
      <c r="BS13" s="142"/>
      <c r="BT13" s="142"/>
      <c r="BU13" s="142"/>
      <c r="BV13" s="142"/>
      <c r="BW13" s="142"/>
      <c r="BX13" s="142"/>
      <c r="BY13" s="142"/>
      <c r="BZ13" s="142"/>
      <c r="CA13" s="142"/>
      <c r="CB13" s="142"/>
      <c r="CC13" s="142"/>
      <c r="CD13" s="142"/>
      <c r="CE13" s="142"/>
      <c r="CF13" s="142"/>
      <c r="CG13" s="142"/>
      <c r="CH13" s="142"/>
      <c r="CI13" s="142"/>
      <c r="CJ13" s="142"/>
      <c r="CK13" s="142"/>
      <c r="CL13" s="142"/>
      <c r="CM13" s="142"/>
      <c r="CN13" s="142"/>
      <c r="CO13" s="142"/>
      <c r="CP13" s="142"/>
      <c r="CQ13" s="142"/>
      <c r="CR13" s="142"/>
      <c r="CS13" s="142"/>
      <c r="CT13" s="142"/>
      <c r="CU13" s="142"/>
    </row>
    <row r="14" spans="1:99" s="140" customFormat="1" ht="63.75" customHeight="1">
      <c r="B14" s="151" t="s">
        <v>757</v>
      </c>
      <c r="C14" s="152" t="s">
        <v>859</v>
      </c>
      <c r="D14" s="153">
        <v>6</v>
      </c>
      <c r="E14" s="150">
        <v>4.9800000000000004</v>
      </c>
      <c r="F14" s="150" t="s">
        <v>136</v>
      </c>
      <c r="G14" s="150">
        <v>10.989000000000001</v>
      </c>
      <c r="H14" s="141">
        <v>812257019533</v>
      </c>
      <c r="I14" s="141"/>
      <c r="J14" s="141"/>
      <c r="K14" s="141"/>
      <c r="L14" s="141"/>
      <c r="M14" s="141"/>
      <c r="N14" s="141"/>
      <c r="O14" s="141"/>
      <c r="P14" s="141"/>
      <c r="Q14" s="141"/>
      <c r="R14" s="141"/>
      <c r="S14" s="141"/>
      <c r="T14" s="141"/>
      <c r="U14" s="145"/>
      <c r="V14" s="145"/>
      <c r="W14" s="142"/>
      <c r="X14" s="142"/>
      <c r="Y14" s="142"/>
      <c r="Z14" s="142"/>
      <c r="AA14" s="142"/>
      <c r="AB14" s="142"/>
      <c r="AC14" s="142"/>
      <c r="AD14" s="142"/>
      <c r="AE14" s="142"/>
      <c r="AF14" s="142"/>
      <c r="AG14" s="142"/>
      <c r="AH14" s="142"/>
      <c r="AI14" s="142"/>
      <c r="AJ14" s="142"/>
      <c r="AK14" s="142"/>
      <c r="AL14" s="142"/>
      <c r="AM14" s="142"/>
      <c r="AN14" s="142"/>
      <c r="AO14" s="142"/>
      <c r="AP14" s="142"/>
      <c r="AQ14" s="142"/>
      <c r="AR14" s="142"/>
      <c r="AS14" s="142"/>
      <c r="AT14" s="142"/>
      <c r="AU14" s="142"/>
      <c r="AV14" s="142"/>
      <c r="AW14" s="142"/>
      <c r="AX14" s="142"/>
      <c r="AY14" s="142"/>
      <c r="AZ14" s="142"/>
      <c r="BA14" s="142"/>
      <c r="BB14" s="142"/>
      <c r="BC14" s="142"/>
      <c r="BD14" s="142"/>
      <c r="BE14" s="142"/>
      <c r="BF14" s="142"/>
      <c r="BG14" s="142"/>
      <c r="BH14" s="142"/>
      <c r="BI14" s="142"/>
      <c r="BJ14" s="142"/>
      <c r="BK14" s="142"/>
      <c r="BL14" s="142"/>
      <c r="BM14" s="142"/>
      <c r="BN14" s="142"/>
      <c r="BO14" s="142"/>
      <c r="BP14" s="142"/>
      <c r="BQ14" s="142"/>
      <c r="BR14" s="142"/>
      <c r="BS14" s="142"/>
      <c r="BT14" s="142"/>
      <c r="BU14" s="142"/>
      <c r="BV14" s="142"/>
      <c r="BW14" s="142"/>
      <c r="BX14" s="142"/>
      <c r="BY14" s="142"/>
      <c r="BZ14" s="142"/>
      <c r="CA14" s="142"/>
      <c r="CB14" s="142"/>
      <c r="CC14" s="142"/>
      <c r="CD14" s="142"/>
      <c r="CE14" s="142"/>
      <c r="CF14" s="142"/>
      <c r="CG14" s="142"/>
      <c r="CH14" s="142"/>
      <c r="CI14" s="142"/>
      <c r="CJ14" s="142"/>
      <c r="CK14" s="142"/>
      <c r="CL14" s="142"/>
      <c r="CM14" s="142"/>
      <c r="CN14" s="142"/>
      <c r="CO14" s="142"/>
      <c r="CP14" s="142"/>
      <c r="CQ14" s="142"/>
      <c r="CR14" s="142"/>
      <c r="CS14" s="142"/>
      <c r="CT14" s="142"/>
      <c r="CU14" s="142"/>
    </row>
    <row r="15" spans="1:99" s="140" customFormat="1" ht="63.75" customHeight="1">
      <c r="B15" s="151" t="s">
        <v>765</v>
      </c>
      <c r="C15" s="152" t="s">
        <v>860</v>
      </c>
      <c r="D15" s="153">
        <v>6</v>
      </c>
      <c r="E15" s="150">
        <v>4.9800000000000004</v>
      </c>
      <c r="F15" s="150" t="s">
        <v>136</v>
      </c>
      <c r="G15" s="150">
        <v>10.989000000000001</v>
      </c>
      <c r="H15" s="141">
        <v>812257019557</v>
      </c>
      <c r="I15" s="141"/>
      <c r="J15" s="141"/>
      <c r="K15" s="141"/>
      <c r="L15" s="141"/>
      <c r="M15" s="141"/>
      <c r="N15" s="141"/>
      <c r="O15" s="141"/>
      <c r="P15" s="141"/>
      <c r="Q15" s="141"/>
      <c r="R15" s="141"/>
      <c r="S15" s="141"/>
      <c r="T15" s="141"/>
      <c r="U15" s="145"/>
      <c r="V15" s="145"/>
      <c r="W15" s="142"/>
      <c r="X15" s="142"/>
      <c r="Y15" s="142"/>
      <c r="Z15" s="142"/>
      <c r="AA15" s="142"/>
      <c r="AB15" s="142"/>
      <c r="AC15" s="142"/>
      <c r="AD15" s="142"/>
      <c r="AE15" s="142"/>
      <c r="AF15" s="142"/>
      <c r="AG15" s="142"/>
      <c r="AH15" s="142"/>
      <c r="AI15" s="142"/>
      <c r="AJ15" s="142"/>
      <c r="AK15" s="142"/>
      <c r="AL15" s="142"/>
      <c r="AM15" s="142"/>
      <c r="AN15" s="142"/>
      <c r="AO15" s="142"/>
      <c r="AP15" s="142"/>
      <c r="AQ15" s="142"/>
      <c r="AR15" s="142"/>
      <c r="AS15" s="142"/>
      <c r="AT15" s="142"/>
      <c r="AU15" s="142"/>
      <c r="AV15" s="142"/>
      <c r="AW15" s="142"/>
      <c r="AX15" s="142"/>
      <c r="AY15" s="142"/>
      <c r="AZ15" s="142"/>
      <c r="BA15" s="142"/>
      <c r="BB15" s="142"/>
      <c r="BC15" s="142"/>
      <c r="BD15" s="142"/>
      <c r="BE15" s="142"/>
      <c r="BF15" s="142"/>
      <c r="BG15" s="142"/>
      <c r="BH15" s="142"/>
      <c r="BI15" s="142"/>
      <c r="BJ15" s="142"/>
      <c r="BK15" s="142"/>
      <c r="BL15" s="142"/>
      <c r="BM15" s="142"/>
      <c r="BN15" s="142"/>
      <c r="BO15" s="142"/>
      <c r="BP15" s="142"/>
      <c r="BQ15" s="142"/>
      <c r="BR15" s="142"/>
      <c r="BS15" s="142"/>
      <c r="BT15" s="142"/>
      <c r="BU15" s="142"/>
      <c r="BV15" s="142"/>
      <c r="BW15" s="142"/>
      <c r="BX15" s="142"/>
      <c r="BY15" s="142"/>
      <c r="BZ15" s="142"/>
      <c r="CA15" s="142"/>
      <c r="CB15" s="142"/>
      <c r="CC15" s="142"/>
      <c r="CD15" s="142"/>
      <c r="CE15" s="142"/>
      <c r="CF15" s="142"/>
      <c r="CG15" s="142"/>
      <c r="CH15" s="142"/>
      <c r="CI15" s="142"/>
      <c r="CJ15" s="142"/>
      <c r="CK15" s="142"/>
      <c r="CL15" s="142"/>
      <c r="CM15" s="142"/>
      <c r="CN15" s="142"/>
      <c r="CO15" s="142"/>
      <c r="CP15" s="142"/>
      <c r="CQ15" s="142"/>
      <c r="CR15" s="142"/>
      <c r="CS15" s="142"/>
      <c r="CT15" s="142"/>
      <c r="CU15" s="142"/>
    </row>
    <row r="16" spans="1:99" s="140" customFormat="1" ht="63.75" customHeight="1">
      <c r="B16" s="155" t="s">
        <v>761</v>
      </c>
      <c r="C16" s="149" t="s">
        <v>782</v>
      </c>
      <c r="D16" s="156">
        <v>4</v>
      </c>
      <c r="E16" s="150">
        <v>8.7799999999999994</v>
      </c>
      <c r="F16" s="150" t="s">
        <v>136</v>
      </c>
      <c r="G16" s="150">
        <v>16.489000000000001</v>
      </c>
      <c r="H16" s="141">
        <v>812257019526</v>
      </c>
      <c r="I16" s="141"/>
      <c r="J16" s="141"/>
      <c r="K16" s="141"/>
      <c r="L16" s="141"/>
      <c r="M16" s="141"/>
      <c r="N16" s="141"/>
      <c r="O16" s="141"/>
      <c r="P16" s="141"/>
      <c r="Q16" s="141"/>
      <c r="R16" s="141"/>
      <c r="S16" s="141"/>
      <c r="T16" s="141"/>
      <c r="U16" s="145"/>
      <c r="V16" s="145"/>
      <c r="W16" s="142"/>
      <c r="X16" s="142"/>
      <c r="Y16" s="142"/>
      <c r="Z16" s="142"/>
      <c r="AA16" s="142"/>
      <c r="AB16" s="142"/>
      <c r="AC16" s="142"/>
      <c r="AD16" s="142"/>
      <c r="AE16" s="142"/>
      <c r="AF16" s="142"/>
      <c r="AG16" s="142"/>
      <c r="AH16" s="142"/>
      <c r="AI16" s="142"/>
      <c r="AJ16" s="142"/>
      <c r="AK16" s="142"/>
      <c r="AL16" s="142"/>
      <c r="AM16" s="142"/>
      <c r="AN16" s="142"/>
      <c r="AO16" s="142"/>
      <c r="AP16" s="142"/>
      <c r="AQ16" s="142"/>
      <c r="AR16" s="142"/>
      <c r="AS16" s="142"/>
      <c r="AT16" s="142"/>
      <c r="AU16" s="142"/>
      <c r="AV16" s="142"/>
      <c r="AW16" s="142"/>
      <c r="AX16" s="142"/>
      <c r="AY16" s="142"/>
      <c r="AZ16" s="142"/>
      <c r="BA16" s="142"/>
      <c r="BB16" s="142"/>
      <c r="BC16" s="142"/>
      <c r="BD16" s="142"/>
      <c r="BE16" s="142"/>
      <c r="BF16" s="142"/>
      <c r="BG16" s="142"/>
      <c r="BH16" s="142"/>
      <c r="BI16" s="142"/>
      <c r="BJ16" s="142"/>
      <c r="BK16" s="142"/>
      <c r="BL16" s="142"/>
      <c r="BM16" s="142"/>
      <c r="BN16" s="142"/>
      <c r="BO16" s="142"/>
      <c r="BP16" s="142"/>
      <c r="BQ16" s="142"/>
      <c r="BR16" s="142"/>
      <c r="BS16" s="142"/>
      <c r="BT16" s="142"/>
      <c r="BU16" s="142"/>
      <c r="BV16" s="142"/>
      <c r="BW16" s="142"/>
      <c r="BX16" s="142"/>
      <c r="BY16" s="142"/>
      <c r="BZ16" s="142"/>
      <c r="CA16" s="142"/>
      <c r="CB16" s="142"/>
      <c r="CC16" s="142"/>
      <c r="CD16" s="142"/>
      <c r="CE16" s="142"/>
      <c r="CF16" s="142"/>
      <c r="CG16" s="142"/>
      <c r="CH16" s="142"/>
      <c r="CI16" s="142"/>
      <c r="CJ16" s="142"/>
      <c r="CK16" s="142"/>
      <c r="CL16" s="142"/>
      <c r="CM16" s="142"/>
      <c r="CN16" s="142"/>
      <c r="CO16" s="142"/>
      <c r="CP16" s="142"/>
      <c r="CQ16" s="142"/>
      <c r="CR16" s="142"/>
      <c r="CS16" s="142"/>
      <c r="CT16" s="142"/>
      <c r="CU16" s="142"/>
    </row>
    <row r="17" spans="2:99" s="140" customFormat="1" ht="63.75" customHeight="1">
      <c r="B17" s="151" t="s">
        <v>766</v>
      </c>
      <c r="C17" s="152" t="s">
        <v>823</v>
      </c>
      <c r="D17" s="153">
        <v>6</v>
      </c>
      <c r="E17" s="150">
        <v>10.48</v>
      </c>
      <c r="F17" s="150" t="s">
        <v>136</v>
      </c>
      <c r="G17" s="150">
        <v>21.989000000000001</v>
      </c>
      <c r="H17" s="158">
        <v>812257014149</v>
      </c>
      <c r="I17" s="141"/>
      <c r="J17" s="141"/>
      <c r="K17" s="141"/>
      <c r="L17" s="141"/>
      <c r="M17" s="141"/>
      <c r="N17" s="141"/>
      <c r="O17" s="141"/>
      <c r="P17" s="141"/>
      <c r="Q17" s="141"/>
      <c r="R17" s="141"/>
      <c r="S17" s="141"/>
      <c r="T17" s="141"/>
      <c r="U17" s="145"/>
      <c r="V17" s="145"/>
      <c r="W17" s="142"/>
      <c r="X17" s="142"/>
      <c r="Y17" s="142"/>
      <c r="Z17" s="142"/>
      <c r="AA17" s="142"/>
      <c r="AB17" s="142"/>
      <c r="AC17" s="142"/>
      <c r="AD17" s="142"/>
      <c r="AE17" s="142"/>
      <c r="AF17" s="142"/>
      <c r="AG17" s="142"/>
      <c r="AH17" s="142"/>
      <c r="AI17" s="142"/>
      <c r="AJ17" s="142"/>
      <c r="AK17" s="142"/>
      <c r="AL17" s="142"/>
      <c r="AM17" s="142"/>
      <c r="AN17" s="142"/>
      <c r="AO17" s="142"/>
      <c r="AP17" s="142"/>
      <c r="AQ17" s="142"/>
      <c r="AR17" s="142"/>
      <c r="AS17" s="142"/>
      <c r="AT17" s="142"/>
      <c r="AU17" s="142"/>
      <c r="AV17" s="142"/>
      <c r="AW17" s="142"/>
      <c r="AX17" s="142"/>
      <c r="AY17" s="142"/>
      <c r="AZ17" s="142"/>
      <c r="BA17" s="142"/>
      <c r="BB17" s="142"/>
      <c r="BC17" s="142"/>
      <c r="BD17" s="142"/>
      <c r="BE17" s="142"/>
      <c r="BF17" s="142"/>
      <c r="BG17" s="142"/>
      <c r="BH17" s="142"/>
      <c r="BI17" s="142"/>
      <c r="BJ17" s="142"/>
      <c r="BK17" s="142"/>
      <c r="BL17" s="142"/>
      <c r="BM17" s="142"/>
      <c r="BN17" s="142"/>
      <c r="BO17" s="142"/>
      <c r="BP17" s="142"/>
      <c r="BQ17" s="142"/>
      <c r="BR17" s="142"/>
      <c r="BS17" s="142"/>
      <c r="BT17" s="142"/>
      <c r="BU17" s="142"/>
      <c r="BV17" s="142"/>
      <c r="BW17" s="142"/>
      <c r="BX17" s="142"/>
      <c r="BY17" s="142"/>
      <c r="BZ17" s="142"/>
      <c r="CA17" s="142"/>
      <c r="CB17" s="142"/>
      <c r="CC17" s="142"/>
      <c r="CD17" s="142"/>
      <c r="CE17" s="142"/>
      <c r="CF17" s="142"/>
      <c r="CG17" s="142"/>
      <c r="CH17" s="142"/>
      <c r="CI17" s="142"/>
      <c r="CJ17" s="142"/>
      <c r="CK17" s="142"/>
      <c r="CL17" s="142"/>
      <c r="CM17" s="142"/>
      <c r="CN17" s="142"/>
      <c r="CO17" s="142"/>
      <c r="CP17" s="142"/>
      <c r="CQ17" s="142"/>
      <c r="CR17" s="142"/>
      <c r="CS17" s="142"/>
      <c r="CT17" s="142"/>
      <c r="CU17" s="142"/>
    </row>
    <row r="18" spans="2:99" s="44" customFormat="1" ht="54.95" customHeight="1">
      <c r="B18" s="52" t="s">
        <v>791</v>
      </c>
      <c r="C18" s="53"/>
      <c r="D18" s="54"/>
      <c r="E18" s="55"/>
      <c r="F18" s="55"/>
      <c r="G18" s="55"/>
      <c r="H18" s="56"/>
      <c r="I18" s="55"/>
      <c r="J18" s="55"/>
      <c r="K18" s="55"/>
      <c r="L18" s="55"/>
      <c r="M18" s="55"/>
      <c r="N18" s="55"/>
      <c r="O18" s="55"/>
      <c r="P18" s="55"/>
      <c r="Q18" s="55"/>
      <c r="R18" s="55"/>
      <c r="S18" s="55"/>
      <c r="T18" s="55"/>
      <c r="U18" s="51"/>
      <c r="V18" s="51"/>
      <c r="W18" s="43"/>
      <c r="X18" s="43"/>
      <c r="Y18" s="43"/>
      <c r="Z18" s="43"/>
      <c r="AA18" s="43"/>
      <c r="AB18" s="43"/>
      <c r="AC18" s="43"/>
      <c r="AD18" s="43"/>
      <c r="AE18" s="43"/>
      <c r="AF18" s="43"/>
      <c r="AG18" s="43"/>
      <c r="AH18" s="43"/>
      <c r="AI18" s="43"/>
      <c r="AJ18" s="43"/>
      <c r="AK18" s="43"/>
      <c r="AL18" s="43"/>
      <c r="AM18" s="43"/>
      <c r="AN18" s="43"/>
      <c r="AO18" s="43"/>
      <c r="AP18" s="43"/>
      <c r="AQ18" s="43"/>
      <c r="AR18" s="43"/>
      <c r="AS18" s="43"/>
      <c r="AT18" s="43"/>
      <c r="AU18" s="43"/>
      <c r="AV18" s="43"/>
      <c r="AW18" s="43"/>
      <c r="AX18" s="43"/>
      <c r="AY18" s="43"/>
      <c r="AZ18" s="43"/>
      <c r="BA18" s="43"/>
      <c r="BB18" s="43"/>
      <c r="BC18" s="43"/>
      <c r="BD18" s="43"/>
      <c r="BE18" s="43"/>
      <c r="BF18" s="43"/>
      <c r="BG18" s="43"/>
      <c r="BH18" s="43"/>
      <c r="BI18" s="43"/>
      <c r="BJ18" s="43"/>
      <c r="BK18" s="43"/>
      <c r="BL18" s="43"/>
      <c r="BM18" s="43"/>
      <c r="BN18" s="43"/>
      <c r="BO18" s="43"/>
      <c r="BP18" s="43"/>
      <c r="BQ18" s="43"/>
      <c r="BR18" s="43"/>
      <c r="BS18" s="43"/>
      <c r="BT18" s="43"/>
      <c r="BU18" s="43"/>
      <c r="BV18" s="43"/>
      <c r="BW18" s="43"/>
      <c r="BX18" s="43"/>
      <c r="BY18" s="43"/>
      <c r="BZ18" s="43"/>
      <c r="CA18" s="43"/>
      <c r="CB18" s="43"/>
      <c r="CC18" s="43"/>
      <c r="CD18" s="43"/>
      <c r="CE18" s="43"/>
      <c r="CF18" s="43"/>
      <c r="CG18" s="43"/>
      <c r="CH18" s="43"/>
      <c r="CI18" s="43"/>
      <c r="CJ18" s="43"/>
      <c r="CK18" s="43"/>
      <c r="CL18" s="43"/>
      <c r="CM18" s="43"/>
      <c r="CN18" s="43"/>
      <c r="CO18" s="43"/>
      <c r="CP18" s="43"/>
      <c r="CQ18" s="43"/>
      <c r="CR18" s="43"/>
      <c r="CS18" s="43"/>
      <c r="CT18" s="43"/>
      <c r="CU18" s="43"/>
    </row>
    <row r="19" spans="2:99" s="44" customFormat="1" ht="54.95" customHeight="1">
      <c r="B19" s="140" t="s">
        <v>747</v>
      </c>
      <c r="C19" s="149" t="s">
        <v>861</v>
      </c>
      <c r="D19" s="140">
        <v>4</v>
      </c>
      <c r="E19" s="150">
        <v>7.98</v>
      </c>
      <c r="F19" s="150" t="s">
        <v>136</v>
      </c>
      <c r="G19" s="150">
        <v>17.989999999999998</v>
      </c>
      <c r="H19" s="158">
        <v>812257019250</v>
      </c>
      <c r="I19" s="48"/>
      <c r="J19" s="48"/>
      <c r="K19" s="48"/>
      <c r="L19" s="48"/>
      <c r="M19" s="48"/>
      <c r="N19" s="48"/>
      <c r="O19" s="48"/>
      <c r="P19" s="48"/>
      <c r="Q19" s="48"/>
      <c r="R19" s="48"/>
      <c r="S19" s="48"/>
      <c r="T19" s="48"/>
      <c r="U19" s="63"/>
      <c r="V19" s="63"/>
      <c r="W19" s="43"/>
      <c r="X19" s="43"/>
      <c r="Y19" s="43"/>
      <c r="Z19" s="43"/>
      <c r="AA19" s="43"/>
      <c r="AB19" s="43"/>
      <c r="AC19" s="43"/>
      <c r="AD19" s="43"/>
      <c r="AE19" s="43"/>
      <c r="AF19" s="43"/>
      <c r="AG19" s="43"/>
      <c r="AH19" s="43"/>
      <c r="AI19" s="43"/>
      <c r="AJ19" s="43"/>
      <c r="AK19" s="43"/>
      <c r="AL19" s="43"/>
      <c r="AM19" s="43"/>
      <c r="AN19" s="43"/>
      <c r="AO19" s="43"/>
      <c r="AP19" s="43"/>
      <c r="AQ19" s="43"/>
      <c r="AR19" s="43"/>
      <c r="AS19" s="43"/>
      <c r="AT19" s="43"/>
      <c r="AU19" s="43"/>
      <c r="AV19" s="43"/>
      <c r="AW19" s="43"/>
      <c r="AX19" s="43"/>
      <c r="AY19" s="43"/>
      <c r="AZ19" s="43"/>
      <c r="BA19" s="43"/>
      <c r="BB19" s="43"/>
      <c r="BC19" s="43"/>
      <c r="BD19" s="43"/>
      <c r="BE19" s="43"/>
      <c r="BF19" s="43"/>
      <c r="BG19" s="43"/>
      <c r="BH19" s="43"/>
      <c r="BI19" s="43"/>
      <c r="BJ19" s="43"/>
      <c r="BK19" s="43"/>
      <c r="BL19" s="43"/>
      <c r="BM19" s="43"/>
      <c r="BN19" s="43"/>
      <c r="BO19" s="43"/>
      <c r="BP19" s="43"/>
      <c r="BQ19" s="43"/>
      <c r="BR19" s="43"/>
      <c r="BS19" s="43"/>
      <c r="BT19" s="43"/>
      <c r="BU19" s="43"/>
      <c r="BV19" s="43"/>
      <c r="BW19" s="43"/>
      <c r="BX19" s="43"/>
      <c r="BY19" s="43"/>
      <c r="BZ19" s="43"/>
      <c r="CA19" s="43"/>
      <c r="CB19" s="43"/>
      <c r="CC19" s="43"/>
      <c r="CD19" s="43"/>
      <c r="CE19" s="43"/>
      <c r="CF19" s="43"/>
      <c r="CG19" s="43"/>
      <c r="CH19" s="43"/>
      <c r="CI19" s="43"/>
      <c r="CJ19" s="43"/>
      <c r="CK19" s="43"/>
      <c r="CL19" s="43"/>
      <c r="CM19" s="43"/>
      <c r="CN19" s="43"/>
      <c r="CO19" s="43"/>
      <c r="CP19" s="43"/>
      <c r="CQ19" s="43"/>
      <c r="CR19" s="43"/>
      <c r="CS19" s="43"/>
      <c r="CT19" s="43"/>
      <c r="CU19" s="43"/>
    </row>
    <row r="20" spans="2:99" s="44" customFormat="1" ht="54.95" customHeight="1">
      <c r="B20" s="140" t="s">
        <v>746</v>
      </c>
      <c r="C20" s="149" t="s">
        <v>862</v>
      </c>
      <c r="D20" s="140">
        <v>4</v>
      </c>
      <c r="E20" s="150">
        <v>9.98</v>
      </c>
      <c r="F20" s="150" t="s">
        <v>136</v>
      </c>
      <c r="G20" s="150">
        <v>19.989999999999998</v>
      </c>
      <c r="H20" s="158">
        <v>812257019243</v>
      </c>
      <c r="I20" s="48"/>
      <c r="J20" s="48"/>
      <c r="K20" s="48"/>
      <c r="L20" s="48"/>
      <c r="M20" s="48"/>
      <c r="N20" s="48"/>
      <c r="O20" s="48"/>
      <c r="P20" s="48"/>
      <c r="Q20" s="48"/>
      <c r="R20" s="48"/>
      <c r="S20" s="48"/>
      <c r="T20" s="48"/>
      <c r="U20" s="63"/>
      <c r="V20" s="63"/>
      <c r="W20" s="43"/>
      <c r="X20" s="43"/>
      <c r="Y20" s="43"/>
      <c r="Z20" s="43"/>
      <c r="AA20" s="43"/>
      <c r="AB20" s="43"/>
      <c r="AC20" s="43"/>
      <c r="AD20" s="43"/>
      <c r="AE20" s="43"/>
      <c r="AF20" s="43"/>
      <c r="AG20" s="43"/>
      <c r="AH20" s="43"/>
      <c r="AI20" s="43"/>
      <c r="AJ20" s="43"/>
      <c r="AK20" s="43"/>
      <c r="AL20" s="43"/>
      <c r="AM20" s="43"/>
      <c r="AN20" s="43"/>
      <c r="AO20" s="43"/>
      <c r="AP20" s="43"/>
      <c r="AQ20" s="43"/>
      <c r="AR20" s="43"/>
      <c r="AS20" s="43"/>
      <c r="AT20" s="43"/>
      <c r="AU20" s="43"/>
      <c r="AV20" s="43"/>
      <c r="AW20" s="43"/>
      <c r="AX20" s="43"/>
      <c r="AY20" s="43"/>
      <c r="AZ20" s="43"/>
      <c r="BA20" s="43"/>
      <c r="BB20" s="43"/>
      <c r="BC20" s="43"/>
      <c r="BD20" s="43"/>
      <c r="BE20" s="43"/>
      <c r="BF20" s="43"/>
      <c r="BG20" s="43"/>
      <c r="BH20" s="43"/>
      <c r="BI20" s="43"/>
      <c r="BJ20" s="43"/>
      <c r="BK20" s="43"/>
      <c r="BL20" s="43"/>
      <c r="BM20" s="43"/>
      <c r="BN20" s="43"/>
      <c r="BO20" s="43"/>
      <c r="BP20" s="43"/>
      <c r="BQ20" s="43"/>
      <c r="BR20" s="43"/>
      <c r="BS20" s="43"/>
      <c r="BT20" s="43"/>
      <c r="BU20" s="43"/>
      <c r="BV20" s="43"/>
      <c r="BW20" s="43"/>
      <c r="BX20" s="43"/>
      <c r="BY20" s="43"/>
      <c r="BZ20" s="43"/>
      <c r="CA20" s="43"/>
      <c r="CB20" s="43"/>
      <c r="CC20" s="43"/>
      <c r="CD20" s="43"/>
      <c r="CE20" s="43"/>
      <c r="CF20" s="43"/>
      <c r="CG20" s="43"/>
      <c r="CH20" s="43"/>
      <c r="CI20" s="43"/>
      <c r="CJ20" s="43"/>
      <c r="CK20" s="43"/>
      <c r="CL20" s="43"/>
      <c r="CM20" s="43"/>
      <c r="CN20" s="43"/>
      <c r="CO20" s="43"/>
      <c r="CP20" s="43"/>
      <c r="CQ20" s="43"/>
      <c r="CR20" s="43"/>
      <c r="CS20" s="43"/>
      <c r="CT20" s="43"/>
      <c r="CU20" s="43"/>
    </row>
    <row r="21" spans="2:99" s="44" customFormat="1" ht="76.5" customHeight="1">
      <c r="B21" s="155" t="s">
        <v>752</v>
      </c>
      <c r="C21" s="149" t="s">
        <v>774</v>
      </c>
      <c r="D21" s="140">
        <v>4</v>
      </c>
      <c r="E21" s="150">
        <v>29.98</v>
      </c>
      <c r="F21" s="150" t="s">
        <v>136</v>
      </c>
      <c r="G21" s="150">
        <v>59.99</v>
      </c>
      <c r="H21" s="158">
        <v>812257014446</v>
      </c>
      <c r="I21" s="48"/>
      <c r="J21" s="48"/>
      <c r="K21" s="48"/>
      <c r="L21" s="48"/>
      <c r="M21" s="48"/>
      <c r="N21" s="48"/>
      <c r="O21" s="48"/>
      <c r="P21" s="48"/>
      <c r="Q21" s="48"/>
      <c r="R21" s="48"/>
      <c r="S21" s="48"/>
      <c r="T21" s="48"/>
      <c r="U21" s="63"/>
      <c r="V21" s="63"/>
      <c r="W21" s="43"/>
      <c r="X21" s="43"/>
      <c r="Y21" s="43"/>
      <c r="Z21" s="43"/>
      <c r="AA21" s="43"/>
      <c r="AB21" s="43"/>
      <c r="AC21" s="43"/>
      <c r="AD21" s="43"/>
      <c r="AE21" s="43"/>
      <c r="AF21" s="43"/>
      <c r="AG21" s="43"/>
      <c r="AH21" s="43"/>
      <c r="AI21" s="43"/>
      <c r="AJ21" s="43"/>
      <c r="AK21" s="43"/>
      <c r="AL21" s="43"/>
      <c r="AM21" s="43"/>
      <c r="AN21" s="43"/>
      <c r="AO21" s="43"/>
      <c r="AP21" s="43"/>
      <c r="AQ21" s="43"/>
      <c r="AR21" s="43"/>
      <c r="AS21" s="43"/>
      <c r="AT21" s="43"/>
      <c r="AU21" s="43"/>
      <c r="AV21" s="43"/>
      <c r="AW21" s="43"/>
      <c r="AX21" s="43"/>
      <c r="AY21" s="43"/>
      <c r="AZ21" s="43"/>
      <c r="BA21" s="43"/>
      <c r="BB21" s="43"/>
      <c r="BC21" s="43"/>
      <c r="BD21" s="43"/>
      <c r="BE21" s="43"/>
      <c r="BF21" s="43"/>
      <c r="BG21" s="43"/>
      <c r="BH21" s="43"/>
      <c r="BI21" s="43"/>
      <c r="BJ21" s="43"/>
      <c r="BK21" s="43"/>
      <c r="BL21" s="43"/>
      <c r="BM21" s="43"/>
      <c r="BN21" s="43"/>
      <c r="BO21" s="43"/>
      <c r="BP21" s="43"/>
      <c r="BQ21" s="43"/>
      <c r="BR21" s="43"/>
      <c r="BS21" s="43"/>
      <c r="BT21" s="43"/>
      <c r="BU21" s="43"/>
      <c r="BV21" s="43"/>
      <c r="BW21" s="43"/>
      <c r="BX21" s="43"/>
      <c r="BY21" s="43"/>
      <c r="BZ21" s="43"/>
      <c r="CA21" s="43"/>
      <c r="CB21" s="43"/>
      <c r="CC21" s="43"/>
      <c r="CD21" s="43"/>
      <c r="CE21" s="43"/>
      <c r="CF21" s="43"/>
      <c r="CG21" s="43"/>
      <c r="CH21" s="43"/>
      <c r="CI21" s="43"/>
      <c r="CJ21" s="43"/>
      <c r="CK21" s="43"/>
      <c r="CL21" s="43"/>
      <c r="CM21" s="43"/>
      <c r="CN21" s="43"/>
      <c r="CO21" s="43"/>
      <c r="CP21" s="43"/>
      <c r="CQ21" s="43"/>
      <c r="CR21" s="43"/>
      <c r="CS21" s="43"/>
      <c r="CT21" s="43"/>
      <c r="CU21" s="43"/>
    </row>
    <row r="22" spans="2:99" s="44" customFormat="1" ht="54.95" customHeight="1">
      <c r="B22" s="52" t="s">
        <v>792</v>
      </c>
      <c r="C22" s="53"/>
      <c r="D22" s="54"/>
      <c r="E22" s="55"/>
      <c r="F22" s="55"/>
      <c r="G22" s="55"/>
      <c r="H22" s="56"/>
      <c r="I22" s="55"/>
      <c r="J22" s="55"/>
      <c r="K22" s="55"/>
      <c r="L22" s="55"/>
      <c r="M22" s="55"/>
      <c r="N22" s="55"/>
      <c r="O22" s="55"/>
      <c r="P22" s="55"/>
      <c r="Q22" s="55"/>
      <c r="R22" s="55"/>
      <c r="S22" s="55"/>
      <c r="T22" s="55"/>
      <c r="U22" s="51"/>
      <c r="V22" s="51"/>
      <c r="W22" s="43"/>
      <c r="X22" s="43"/>
      <c r="Y22" s="43"/>
      <c r="Z22" s="43"/>
      <c r="AA22" s="43"/>
      <c r="AB22" s="43"/>
      <c r="AC22" s="43"/>
      <c r="AD22" s="43"/>
      <c r="AE22" s="43"/>
      <c r="AF22" s="43"/>
      <c r="AG22" s="43"/>
      <c r="AH22" s="43"/>
      <c r="AI22" s="43"/>
      <c r="AJ22" s="43"/>
      <c r="AK22" s="43"/>
      <c r="AL22" s="43"/>
      <c r="AM22" s="43"/>
      <c r="AN22" s="43"/>
      <c r="AO22" s="43"/>
      <c r="AP22" s="43"/>
      <c r="AQ22" s="43"/>
      <c r="AR22" s="43"/>
      <c r="AS22" s="43"/>
      <c r="AT22" s="43"/>
      <c r="AU22" s="43"/>
      <c r="AV22" s="43"/>
      <c r="AW22" s="43"/>
      <c r="AX22" s="43"/>
      <c r="AY22" s="43"/>
      <c r="AZ22" s="43"/>
      <c r="BA22" s="43"/>
      <c r="BB22" s="43"/>
      <c r="BC22" s="43"/>
      <c r="BD22" s="43"/>
      <c r="BE22" s="43"/>
      <c r="BF22" s="43"/>
      <c r="BG22" s="43"/>
      <c r="BH22" s="43"/>
      <c r="BI22" s="43"/>
      <c r="BJ22" s="43"/>
      <c r="BK22" s="43"/>
      <c r="BL22" s="43"/>
      <c r="BM22" s="43"/>
      <c r="BN22" s="43"/>
      <c r="BO22" s="43"/>
      <c r="BP22" s="43"/>
      <c r="BQ22" s="43"/>
      <c r="BR22" s="43"/>
      <c r="BS22" s="43"/>
      <c r="BT22" s="43"/>
      <c r="BU22" s="43"/>
      <c r="BV22" s="43"/>
      <c r="BW22" s="43"/>
      <c r="BX22" s="43"/>
      <c r="BY22" s="43"/>
      <c r="BZ22" s="43"/>
      <c r="CA22" s="43"/>
      <c r="CB22" s="43"/>
      <c r="CC22" s="43"/>
      <c r="CD22" s="43"/>
      <c r="CE22" s="43"/>
      <c r="CF22" s="43"/>
      <c r="CG22" s="43"/>
      <c r="CH22" s="43"/>
      <c r="CI22" s="43"/>
      <c r="CJ22" s="43"/>
      <c r="CK22" s="43"/>
      <c r="CL22" s="43"/>
      <c r="CM22" s="43"/>
      <c r="CN22" s="43"/>
      <c r="CO22" s="43"/>
      <c r="CP22" s="43"/>
      <c r="CQ22" s="43"/>
      <c r="CR22" s="43"/>
      <c r="CS22" s="43"/>
      <c r="CT22" s="43"/>
      <c r="CU22" s="43"/>
    </row>
    <row r="23" spans="2:99" s="140" customFormat="1" ht="74.25" customHeight="1">
      <c r="B23" s="155" t="s">
        <v>762</v>
      </c>
      <c r="C23" s="149" t="s">
        <v>863</v>
      </c>
      <c r="D23" s="140">
        <v>12</v>
      </c>
      <c r="E23" s="150">
        <v>1.98</v>
      </c>
      <c r="F23" s="150" t="s">
        <v>136</v>
      </c>
      <c r="G23" s="150">
        <v>3.99</v>
      </c>
      <c r="H23" s="158">
        <v>812257014088</v>
      </c>
      <c r="I23" s="157"/>
      <c r="J23" s="157"/>
      <c r="K23" s="157"/>
      <c r="L23" s="157"/>
      <c r="M23" s="157"/>
      <c r="N23" s="157"/>
      <c r="O23" s="157"/>
      <c r="P23" s="157"/>
      <c r="Q23" s="157"/>
      <c r="R23" s="157"/>
      <c r="S23" s="157"/>
      <c r="T23" s="157"/>
      <c r="U23" s="159"/>
      <c r="V23" s="159"/>
      <c r="W23" s="142"/>
      <c r="X23" s="142"/>
      <c r="Y23" s="142"/>
      <c r="Z23" s="142"/>
      <c r="AA23" s="142"/>
      <c r="AB23" s="142"/>
      <c r="AC23" s="142"/>
      <c r="AD23" s="142"/>
      <c r="AE23" s="142"/>
      <c r="AF23" s="142"/>
      <c r="AG23" s="142"/>
      <c r="AH23" s="142"/>
      <c r="AI23" s="142"/>
      <c r="AJ23" s="142"/>
      <c r="AK23" s="142"/>
      <c r="AL23" s="142"/>
      <c r="AM23" s="142"/>
      <c r="AN23" s="142"/>
      <c r="AO23" s="142"/>
      <c r="AP23" s="142"/>
      <c r="AQ23" s="142"/>
      <c r="AR23" s="142"/>
      <c r="AS23" s="142"/>
      <c r="AT23" s="142"/>
      <c r="AU23" s="142"/>
      <c r="AV23" s="142"/>
      <c r="AW23" s="142"/>
      <c r="AX23" s="142"/>
      <c r="AY23" s="142"/>
      <c r="AZ23" s="142"/>
      <c r="BA23" s="142"/>
      <c r="BB23" s="142"/>
      <c r="BC23" s="142"/>
      <c r="BD23" s="142"/>
      <c r="BE23" s="142"/>
      <c r="BF23" s="142"/>
      <c r="BG23" s="142"/>
      <c r="BH23" s="142"/>
      <c r="BI23" s="142"/>
      <c r="BJ23" s="142"/>
      <c r="BK23" s="142"/>
      <c r="BL23" s="142"/>
      <c r="BM23" s="142"/>
      <c r="BN23" s="142"/>
      <c r="BO23" s="142"/>
      <c r="BP23" s="142"/>
      <c r="BQ23" s="142"/>
      <c r="BR23" s="142"/>
      <c r="BS23" s="142"/>
      <c r="BT23" s="142"/>
      <c r="BU23" s="142"/>
      <c r="BV23" s="142"/>
      <c r="BW23" s="142"/>
      <c r="BX23" s="142"/>
      <c r="BY23" s="142"/>
      <c r="BZ23" s="142"/>
      <c r="CA23" s="142"/>
      <c r="CB23" s="142"/>
      <c r="CC23" s="142"/>
      <c r="CD23" s="142"/>
      <c r="CE23" s="142"/>
      <c r="CF23" s="142"/>
      <c r="CG23" s="142"/>
      <c r="CH23" s="142"/>
      <c r="CI23" s="142"/>
      <c r="CJ23" s="142"/>
      <c r="CK23" s="142"/>
      <c r="CL23" s="142"/>
      <c r="CM23" s="142"/>
      <c r="CN23" s="142"/>
      <c r="CO23" s="142"/>
      <c r="CP23" s="142"/>
      <c r="CQ23" s="142"/>
      <c r="CR23" s="142"/>
      <c r="CS23" s="142"/>
      <c r="CT23" s="142"/>
      <c r="CU23" s="142"/>
    </row>
    <row r="24" spans="2:99" s="44" customFormat="1" ht="74.25" customHeight="1">
      <c r="B24" s="155" t="s">
        <v>763</v>
      </c>
      <c r="C24" s="149" t="s">
        <v>864</v>
      </c>
      <c r="D24" s="140">
        <v>12</v>
      </c>
      <c r="E24" s="150">
        <v>1.98</v>
      </c>
      <c r="F24" s="150" t="s">
        <v>136</v>
      </c>
      <c r="G24" s="150">
        <v>3.99</v>
      </c>
      <c r="H24" s="158">
        <v>812257013753</v>
      </c>
      <c r="I24" s="48"/>
      <c r="J24" s="48"/>
      <c r="K24" s="48"/>
      <c r="L24" s="48"/>
      <c r="M24" s="48"/>
      <c r="N24" s="48"/>
      <c r="O24" s="48"/>
      <c r="P24" s="48"/>
      <c r="Q24" s="48"/>
      <c r="R24" s="48"/>
      <c r="S24" s="48"/>
      <c r="T24" s="48"/>
      <c r="U24" s="63"/>
      <c r="V24" s="63"/>
      <c r="W24" s="43"/>
      <c r="X24" s="43"/>
      <c r="Y24" s="43"/>
      <c r="Z24" s="43"/>
      <c r="AA24" s="43"/>
      <c r="AB24" s="43"/>
      <c r="AC24" s="43"/>
      <c r="AD24" s="43"/>
      <c r="AE24" s="43"/>
      <c r="AF24" s="43"/>
      <c r="AG24" s="43"/>
      <c r="AH24" s="43"/>
      <c r="AI24" s="43"/>
      <c r="AJ24" s="43"/>
      <c r="AK24" s="43"/>
      <c r="AL24" s="43"/>
      <c r="AM24" s="43"/>
      <c r="AN24" s="43"/>
      <c r="AO24" s="43"/>
      <c r="AP24" s="43"/>
      <c r="AQ24" s="43"/>
      <c r="AR24" s="43"/>
      <c r="AS24" s="43"/>
      <c r="AT24" s="43"/>
      <c r="AU24" s="43"/>
      <c r="AV24" s="43"/>
      <c r="AW24" s="43"/>
      <c r="AX24" s="43"/>
      <c r="AY24" s="43"/>
      <c r="AZ24" s="43"/>
      <c r="BA24" s="43"/>
      <c r="BB24" s="43"/>
      <c r="BC24" s="43"/>
      <c r="BD24" s="43"/>
      <c r="BE24" s="43"/>
      <c r="BF24" s="43"/>
      <c r="BG24" s="43"/>
      <c r="BH24" s="43"/>
      <c r="BI24" s="43"/>
      <c r="BJ24" s="43"/>
      <c r="BK24" s="43"/>
      <c r="BL24" s="43"/>
      <c r="BM24" s="43"/>
      <c r="BN24" s="43"/>
      <c r="BO24" s="43"/>
      <c r="BP24" s="43"/>
      <c r="BQ24" s="43"/>
      <c r="BR24" s="43"/>
      <c r="BS24" s="43"/>
      <c r="BT24" s="43"/>
      <c r="BU24" s="43"/>
      <c r="BV24" s="43"/>
      <c r="BW24" s="43"/>
      <c r="BX24" s="43"/>
      <c r="BY24" s="43"/>
      <c r="BZ24" s="43"/>
      <c r="CA24" s="43"/>
      <c r="CB24" s="43"/>
      <c r="CC24" s="43"/>
      <c r="CD24" s="43"/>
      <c r="CE24" s="43"/>
      <c r="CF24" s="43"/>
      <c r="CG24" s="43"/>
      <c r="CH24" s="43"/>
      <c r="CI24" s="43"/>
      <c r="CJ24" s="43"/>
      <c r="CK24" s="43"/>
      <c r="CL24" s="43"/>
      <c r="CM24" s="43"/>
      <c r="CN24" s="43"/>
      <c r="CO24" s="43"/>
      <c r="CP24" s="43"/>
      <c r="CQ24" s="43"/>
      <c r="CR24" s="43"/>
      <c r="CS24" s="43"/>
      <c r="CT24" s="43"/>
      <c r="CU24" s="43"/>
    </row>
    <row r="25" spans="2:99" s="44" customFormat="1" ht="54.95" customHeight="1">
      <c r="B25" s="155" t="s">
        <v>755</v>
      </c>
      <c r="C25" s="149" t="s">
        <v>865</v>
      </c>
      <c r="D25" s="140">
        <v>6</v>
      </c>
      <c r="E25" s="150">
        <v>16.98</v>
      </c>
      <c r="F25" s="150" t="s">
        <v>136</v>
      </c>
      <c r="G25" s="150">
        <v>29.95</v>
      </c>
      <c r="H25" s="158">
        <v>812257019267</v>
      </c>
      <c r="I25" s="48"/>
      <c r="J25" s="48"/>
      <c r="K25" s="48"/>
      <c r="L25" s="48"/>
      <c r="M25" s="48"/>
      <c r="N25" s="48"/>
      <c r="O25" s="48"/>
      <c r="P25" s="48"/>
      <c r="Q25" s="48"/>
      <c r="R25" s="48"/>
      <c r="S25" s="48"/>
      <c r="T25" s="48"/>
      <c r="U25" s="63"/>
      <c r="V25" s="63"/>
      <c r="W25" s="43"/>
      <c r="X25" s="43"/>
      <c r="Y25" s="43"/>
      <c r="Z25" s="43"/>
      <c r="AA25" s="43"/>
      <c r="AB25" s="43"/>
      <c r="AC25" s="43"/>
      <c r="AD25" s="43"/>
      <c r="AE25" s="43"/>
      <c r="AF25" s="43"/>
      <c r="AG25" s="43"/>
      <c r="AH25" s="43"/>
      <c r="AI25" s="43"/>
      <c r="AJ25" s="43"/>
      <c r="AK25" s="43"/>
      <c r="AL25" s="43"/>
      <c r="AM25" s="43"/>
      <c r="AN25" s="43"/>
      <c r="AO25" s="43"/>
      <c r="AP25" s="43"/>
      <c r="AQ25" s="43"/>
      <c r="AR25" s="43"/>
      <c r="AS25" s="43"/>
      <c r="AT25" s="43"/>
      <c r="AU25" s="43"/>
      <c r="AV25" s="43"/>
      <c r="AW25" s="43"/>
      <c r="AX25" s="43"/>
      <c r="AY25" s="43"/>
      <c r="AZ25" s="43"/>
      <c r="BA25" s="43"/>
      <c r="BB25" s="43"/>
      <c r="BC25" s="43"/>
      <c r="BD25" s="43"/>
      <c r="BE25" s="43"/>
      <c r="BF25" s="43"/>
      <c r="BG25" s="43"/>
      <c r="BH25" s="43"/>
      <c r="BI25" s="43"/>
      <c r="BJ25" s="43"/>
      <c r="BK25" s="43"/>
      <c r="BL25" s="43"/>
      <c r="BM25" s="43"/>
      <c r="BN25" s="43"/>
      <c r="BO25" s="43"/>
      <c r="BP25" s="43"/>
      <c r="BQ25" s="43"/>
      <c r="BR25" s="43"/>
      <c r="BS25" s="43"/>
      <c r="BT25" s="43"/>
      <c r="BU25" s="43"/>
      <c r="BV25" s="43"/>
      <c r="BW25" s="43"/>
      <c r="BX25" s="43"/>
      <c r="BY25" s="43"/>
      <c r="BZ25" s="43"/>
      <c r="CA25" s="43"/>
      <c r="CB25" s="43"/>
      <c r="CC25" s="43"/>
      <c r="CD25" s="43"/>
      <c r="CE25" s="43"/>
      <c r="CF25" s="43"/>
      <c r="CG25" s="43"/>
      <c r="CH25" s="43"/>
      <c r="CI25" s="43"/>
      <c r="CJ25" s="43"/>
      <c r="CK25" s="43"/>
      <c r="CL25" s="43"/>
      <c r="CM25" s="43"/>
      <c r="CN25" s="43"/>
      <c r="CO25" s="43"/>
      <c r="CP25" s="43"/>
      <c r="CQ25" s="43"/>
      <c r="CR25" s="43"/>
      <c r="CS25" s="43"/>
      <c r="CT25" s="43"/>
      <c r="CU25" s="43"/>
    </row>
    <row r="26" spans="2:99" s="44" customFormat="1" ht="54.95" customHeight="1">
      <c r="B26" s="155" t="s">
        <v>743</v>
      </c>
      <c r="C26" s="149" t="s">
        <v>742</v>
      </c>
      <c r="D26" s="156">
        <v>4</v>
      </c>
      <c r="E26" s="150">
        <v>16.579999999999998</v>
      </c>
      <c r="F26" s="150" t="s">
        <v>136</v>
      </c>
      <c r="G26" s="150">
        <v>29.99</v>
      </c>
      <c r="H26" s="158">
        <v>812257017942</v>
      </c>
      <c r="I26" s="48"/>
      <c r="J26" s="48"/>
      <c r="K26" s="48"/>
      <c r="L26" s="48"/>
      <c r="M26" s="48"/>
      <c r="N26" s="48"/>
      <c r="O26" s="48"/>
      <c r="P26" s="48"/>
      <c r="Q26" s="48"/>
      <c r="R26" s="48"/>
      <c r="S26" s="48"/>
      <c r="T26" s="48"/>
      <c r="U26" s="63"/>
      <c r="V26" s="63"/>
      <c r="W26" s="43"/>
      <c r="X26" s="43"/>
      <c r="Y26" s="43"/>
      <c r="Z26" s="43"/>
      <c r="AA26" s="43"/>
      <c r="AB26" s="43"/>
      <c r="AC26" s="43"/>
      <c r="AD26" s="43"/>
      <c r="AE26" s="43"/>
      <c r="AF26" s="43"/>
      <c r="AG26" s="43"/>
      <c r="AH26" s="43"/>
      <c r="AI26" s="43"/>
      <c r="AJ26" s="43"/>
      <c r="AK26" s="43"/>
      <c r="AL26" s="43"/>
      <c r="AM26" s="43"/>
      <c r="AN26" s="43"/>
      <c r="AO26" s="43"/>
      <c r="AP26" s="43"/>
      <c r="AQ26" s="43"/>
      <c r="AR26" s="43"/>
      <c r="AS26" s="43"/>
      <c r="AT26" s="43"/>
      <c r="AU26" s="43"/>
      <c r="AV26" s="43"/>
      <c r="AW26" s="43"/>
      <c r="AX26" s="43"/>
      <c r="AY26" s="43"/>
      <c r="AZ26" s="43"/>
      <c r="BA26" s="43"/>
      <c r="BB26" s="43"/>
      <c r="BC26" s="43"/>
      <c r="BD26" s="43"/>
      <c r="BE26" s="43"/>
      <c r="BF26" s="43"/>
      <c r="BG26" s="43"/>
      <c r="BH26" s="43"/>
      <c r="BI26" s="43"/>
      <c r="BJ26" s="43"/>
      <c r="BK26" s="43"/>
      <c r="BL26" s="43"/>
      <c r="BM26" s="43"/>
      <c r="BN26" s="43"/>
      <c r="BO26" s="43"/>
      <c r="BP26" s="43"/>
      <c r="BQ26" s="43"/>
      <c r="BR26" s="43"/>
      <c r="BS26" s="43"/>
      <c r="BT26" s="43"/>
      <c r="BU26" s="43"/>
      <c r="BV26" s="43"/>
      <c r="BW26" s="43"/>
      <c r="BX26" s="43"/>
      <c r="BY26" s="43"/>
      <c r="BZ26" s="43"/>
      <c r="CA26" s="43"/>
      <c r="CB26" s="43"/>
      <c r="CC26" s="43"/>
      <c r="CD26" s="43"/>
      <c r="CE26" s="43"/>
      <c r="CF26" s="43"/>
      <c r="CG26" s="43"/>
      <c r="CH26" s="43"/>
      <c r="CI26" s="43"/>
      <c r="CJ26" s="43"/>
      <c r="CK26" s="43"/>
      <c r="CL26" s="43"/>
      <c r="CM26" s="43"/>
      <c r="CN26" s="43"/>
      <c r="CO26" s="43"/>
      <c r="CP26" s="43"/>
      <c r="CQ26" s="43"/>
      <c r="CR26" s="43"/>
      <c r="CS26" s="43"/>
      <c r="CT26" s="43"/>
      <c r="CU26" s="43"/>
    </row>
    <row r="27" spans="2:99" s="44" customFormat="1" ht="74.25" customHeight="1">
      <c r="B27" s="155" t="s">
        <v>784</v>
      </c>
      <c r="C27" s="149" t="s">
        <v>789</v>
      </c>
      <c r="D27" s="140">
        <v>4</v>
      </c>
      <c r="E27" s="150">
        <v>14.98</v>
      </c>
      <c r="F27" s="150" t="s">
        <v>136</v>
      </c>
      <c r="G27" s="150">
        <v>24.99</v>
      </c>
      <c r="H27" s="158">
        <v>812257015443</v>
      </c>
      <c r="I27" s="48"/>
      <c r="J27" s="48"/>
      <c r="K27" s="48"/>
      <c r="L27" s="48"/>
      <c r="M27" s="48"/>
      <c r="N27" s="48"/>
      <c r="O27" s="48"/>
      <c r="P27" s="48"/>
      <c r="Q27" s="48"/>
      <c r="R27" s="48"/>
      <c r="S27" s="48"/>
      <c r="T27" s="48"/>
      <c r="U27" s="63"/>
      <c r="V27" s="63"/>
      <c r="W27" s="43"/>
      <c r="X27" s="43"/>
      <c r="Y27" s="43"/>
      <c r="Z27" s="43"/>
      <c r="AA27" s="43"/>
      <c r="AB27" s="43"/>
      <c r="AC27" s="43"/>
      <c r="AD27" s="43"/>
      <c r="AE27" s="43"/>
      <c r="AF27" s="43"/>
      <c r="AG27" s="43"/>
      <c r="AH27" s="43"/>
      <c r="AI27" s="43"/>
      <c r="AJ27" s="43"/>
      <c r="AK27" s="43"/>
      <c r="AL27" s="43"/>
      <c r="AM27" s="43"/>
      <c r="AN27" s="43"/>
      <c r="AO27" s="43"/>
      <c r="AP27" s="43"/>
      <c r="AQ27" s="43"/>
      <c r="AR27" s="43"/>
      <c r="AS27" s="43"/>
      <c r="AT27" s="43"/>
      <c r="AU27" s="43"/>
      <c r="AV27" s="43"/>
      <c r="AW27" s="43"/>
      <c r="AX27" s="43"/>
      <c r="AY27" s="43"/>
      <c r="AZ27" s="43"/>
      <c r="BA27" s="43"/>
      <c r="BB27" s="43"/>
      <c r="BC27" s="43"/>
      <c r="BD27" s="43"/>
      <c r="BE27" s="43"/>
      <c r="BF27" s="43"/>
      <c r="BG27" s="43"/>
      <c r="BH27" s="43"/>
      <c r="BI27" s="43"/>
      <c r="BJ27" s="43"/>
      <c r="BK27" s="43"/>
      <c r="BL27" s="43"/>
      <c r="BM27" s="43"/>
      <c r="BN27" s="43"/>
      <c r="BO27" s="43"/>
      <c r="BP27" s="43"/>
      <c r="BQ27" s="43"/>
      <c r="BR27" s="43"/>
      <c r="BS27" s="43"/>
      <c r="BT27" s="43"/>
      <c r="BU27" s="43"/>
      <c r="BV27" s="43"/>
      <c r="BW27" s="43"/>
      <c r="BX27" s="43"/>
      <c r="BY27" s="43"/>
      <c r="BZ27" s="43"/>
      <c r="CA27" s="43"/>
      <c r="CB27" s="43"/>
      <c r="CC27" s="43"/>
      <c r="CD27" s="43"/>
      <c r="CE27" s="43"/>
      <c r="CF27" s="43"/>
      <c r="CG27" s="43"/>
      <c r="CH27" s="43"/>
      <c r="CI27" s="43"/>
      <c r="CJ27" s="43"/>
      <c r="CK27" s="43"/>
      <c r="CL27" s="43"/>
      <c r="CM27" s="43"/>
      <c r="CN27" s="43"/>
      <c r="CO27" s="43"/>
      <c r="CP27" s="43"/>
      <c r="CQ27" s="43"/>
      <c r="CR27" s="43"/>
      <c r="CS27" s="43"/>
      <c r="CT27" s="43"/>
      <c r="CU27" s="43"/>
    </row>
    <row r="28" spans="2:99" s="44" customFormat="1" ht="71.25" customHeight="1">
      <c r="B28" s="155" t="s">
        <v>750</v>
      </c>
      <c r="C28" s="149" t="s">
        <v>866</v>
      </c>
      <c r="D28" s="140">
        <v>4</v>
      </c>
      <c r="E28" s="150">
        <v>14.98</v>
      </c>
      <c r="F28" s="150" t="s">
        <v>136</v>
      </c>
      <c r="G28" s="150">
        <v>34.99</v>
      </c>
      <c r="H28" s="158">
        <v>812257015436</v>
      </c>
      <c r="I28" s="48"/>
      <c r="J28" s="48"/>
      <c r="K28" s="48"/>
      <c r="L28" s="48"/>
      <c r="M28" s="48"/>
      <c r="N28" s="48"/>
      <c r="O28" s="48"/>
      <c r="P28" s="48"/>
      <c r="Q28" s="48"/>
      <c r="R28" s="48"/>
      <c r="S28" s="48"/>
      <c r="T28" s="48"/>
      <c r="U28" s="63"/>
      <c r="V28" s="63"/>
      <c r="W28" s="43"/>
      <c r="X28" s="43"/>
      <c r="Y28" s="43"/>
      <c r="Z28" s="43"/>
      <c r="AA28" s="43"/>
      <c r="AB28" s="43"/>
      <c r="AC28" s="43"/>
      <c r="AD28" s="43"/>
      <c r="AE28" s="43"/>
      <c r="AF28" s="43"/>
      <c r="AG28" s="43"/>
      <c r="AH28" s="43"/>
      <c r="AI28" s="43"/>
      <c r="AJ28" s="43"/>
      <c r="AK28" s="43"/>
      <c r="AL28" s="43"/>
      <c r="AM28" s="43"/>
      <c r="AN28" s="43"/>
      <c r="AO28" s="43"/>
      <c r="AP28" s="43"/>
      <c r="AQ28" s="43"/>
      <c r="AR28" s="43"/>
      <c r="AS28" s="43"/>
      <c r="AT28" s="43"/>
      <c r="AU28" s="43"/>
      <c r="AV28" s="43"/>
      <c r="AW28" s="43"/>
      <c r="AX28" s="43"/>
      <c r="AY28" s="43"/>
      <c r="AZ28" s="43"/>
      <c r="BA28" s="43"/>
      <c r="BB28" s="43"/>
      <c r="BC28" s="43"/>
      <c r="BD28" s="43"/>
      <c r="BE28" s="43"/>
      <c r="BF28" s="43"/>
      <c r="BG28" s="43"/>
      <c r="BH28" s="43"/>
      <c r="BI28" s="43"/>
      <c r="BJ28" s="43"/>
      <c r="BK28" s="43"/>
      <c r="BL28" s="43"/>
      <c r="BM28" s="43"/>
      <c r="BN28" s="43"/>
      <c r="BO28" s="43"/>
      <c r="BP28" s="43"/>
      <c r="BQ28" s="43"/>
      <c r="BR28" s="43"/>
      <c r="BS28" s="43"/>
      <c r="BT28" s="43"/>
      <c r="BU28" s="43"/>
      <c r="BV28" s="43"/>
      <c r="BW28" s="43"/>
      <c r="BX28" s="43"/>
      <c r="BY28" s="43"/>
      <c r="BZ28" s="43"/>
      <c r="CA28" s="43"/>
      <c r="CB28" s="43"/>
      <c r="CC28" s="43"/>
      <c r="CD28" s="43"/>
      <c r="CE28" s="43"/>
      <c r="CF28" s="43"/>
      <c r="CG28" s="43"/>
      <c r="CH28" s="43"/>
      <c r="CI28" s="43"/>
      <c r="CJ28" s="43"/>
      <c r="CK28" s="43"/>
      <c r="CL28" s="43"/>
      <c r="CM28" s="43"/>
      <c r="CN28" s="43"/>
      <c r="CO28" s="43"/>
      <c r="CP28" s="43"/>
      <c r="CQ28" s="43"/>
      <c r="CR28" s="43"/>
      <c r="CS28" s="43"/>
      <c r="CT28" s="43"/>
      <c r="CU28" s="43"/>
    </row>
    <row r="43" spans="1:99" s="44" customFormat="1" ht="55.15" customHeight="1">
      <c r="C43" s="46"/>
      <c r="E43" s="55"/>
      <c r="F43" s="55"/>
      <c r="G43" s="55"/>
      <c r="H43" s="48"/>
      <c r="I43" s="48"/>
      <c r="J43" s="48"/>
      <c r="K43" s="48"/>
      <c r="L43" s="48"/>
      <c r="M43" s="48"/>
      <c r="N43" s="48"/>
      <c r="O43" s="48"/>
      <c r="P43" s="48"/>
      <c r="Q43" s="48"/>
      <c r="R43" s="48"/>
      <c r="S43" s="48"/>
      <c r="T43" s="48"/>
      <c r="U43" s="63"/>
      <c r="V43" s="63"/>
      <c r="W43" s="43"/>
      <c r="X43" s="43"/>
      <c r="Y43" s="43"/>
      <c r="Z43" s="43"/>
      <c r="AA43" s="43"/>
      <c r="AB43" s="43"/>
      <c r="AC43" s="43"/>
      <c r="AD43" s="43"/>
      <c r="AE43" s="43"/>
      <c r="AF43" s="43"/>
      <c r="AG43" s="43"/>
      <c r="AH43" s="43"/>
      <c r="AI43" s="43"/>
      <c r="AJ43" s="43"/>
      <c r="AK43" s="43"/>
      <c r="AL43" s="43"/>
      <c r="AM43" s="43"/>
      <c r="AN43" s="43"/>
      <c r="AO43" s="43"/>
      <c r="AP43" s="43"/>
      <c r="AQ43" s="43"/>
      <c r="AR43" s="43"/>
      <c r="AS43" s="43"/>
      <c r="AT43" s="43"/>
      <c r="AU43" s="43"/>
      <c r="AV43" s="43"/>
      <c r="AW43" s="43"/>
      <c r="AX43" s="43"/>
      <c r="AY43" s="43"/>
      <c r="AZ43" s="43"/>
      <c r="BA43" s="43"/>
      <c r="BB43" s="43"/>
      <c r="BC43" s="43"/>
      <c r="BD43" s="43"/>
      <c r="BE43" s="43"/>
      <c r="BF43" s="43"/>
      <c r="BG43" s="43"/>
      <c r="BH43" s="43"/>
      <c r="BI43" s="43"/>
      <c r="BJ43" s="43"/>
      <c r="BK43" s="43"/>
      <c r="BL43" s="43"/>
      <c r="BM43" s="43"/>
      <c r="BN43" s="43"/>
      <c r="BO43" s="43"/>
      <c r="BP43" s="43"/>
      <c r="BQ43" s="43"/>
      <c r="BR43" s="43"/>
      <c r="BS43" s="43"/>
      <c r="BT43" s="43"/>
      <c r="BU43" s="43"/>
      <c r="BV43" s="43"/>
      <c r="BW43" s="43"/>
      <c r="BX43" s="43"/>
      <c r="BY43" s="43"/>
      <c r="BZ43" s="43"/>
      <c r="CA43" s="43"/>
      <c r="CB43" s="43"/>
      <c r="CC43" s="43"/>
      <c r="CD43" s="43"/>
      <c r="CE43" s="43"/>
      <c r="CF43" s="43"/>
      <c r="CG43" s="43"/>
      <c r="CH43" s="43"/>
      <c r="CI43" s="43"/>
      <c r="CJ43" s="43"/>
      <c r="CK43" s="43"/>
      <c r="CL43" s="43"/>
      <c r="CM43" s="43"/>
      <c r="CN43" s="43"/>
      <c r="CO43" s="43"/>
      <c r="CP43" s="43"/>
      <c r="CQ43" s="43"/>
      <c r="CR43" s="43"/>
      <c r="CS43" s="43"/>
      <c r="CT43" s="43"/>
      <c r="CU43" s="43"/>
    </row>
    <row r="44" spans="1:99" s="83" customFormat="1" ht="57" customHeight="1">
      <c r="A44" s="169"/>
      <c r="B44" s="86"/>
      <c r="C44" s="87"/>
      <c r="D44" s="87"/>
      <c r="E44" s="87"/>
      <c r="F44" s="87"/>
      <c r="G44" s="87"/>
      <c r="H44" s="88"/>
      <c r="I44" s="87"/>
      <c r="J44" s="87"/>
      <c r="K44" s="87"/>
      <c r="L44" s="87"/>
      <c r="M44" s="87"/>
      <c r="N44" s="87"/>
      <c r="O44" s="87"/>
      <c r="P44" s="87"/>
      <c r="Q44" s="87"/>
      <c r="R44" s="87"/>
      <c r="S44" s="87"/>
      <c r="T44" s="87"/>
      <c r="U44" s="63"/>
      <c r="V44" s="63"/>
      <c r="W44" s="42"/>
      <c r="X44" s="42"/>
      <c r="Y44" s="42"/>
      <c r="Z44" s="42"/>
      <c r="AA44" s="42"/>
      <c r="AB44" s="42"/>
      <c r="AC44" s="42"/>
      <c r="AD44" s="42"/>
      <c r="AE44" s="42"/>
      <c r="AF44" s="42"/>
      <c r="AG44" s="42"/>
      <c r="AH44" s="42"/>
      <c r="AI44" s="42"/>
      <c r="AJ44" s="42"/>
      <c r="AK44" s="42"/>
      <c r="AL44" s="42"/>
      <c r="AM44" s="42"/>
      <c r="AN44" s="42"/>
      <c r="AO44" s="42"/>
      <c r="AP44" s="42"/>
      <c r="AQ44" s="42"/>
      <c r="AR44" s="42"/>
      <c r="AS44" s="42"/>
      <c r="AT44" s="42"/>
      <c r="AU44" s="42"/>
      <c r="AV44" s="42"/>
      <c r="AW44" s="42"/>
      <c r="AX44" s="42"/>
      <c r="AY44" s="42"/>
      <c r="AZ44" s="42"/>
      <c r="BA44" s="42"/>
      <c r="BB44" s="42"/>
      <c r="BC44" s="42"/>
      <c r="BD44" s="42"/>
      <c r="BE44" s="42"/>
      <c r="BF44" s="42"/>
      <c r="BG44" s="42"/>
      <c r="BH44" s="42"/>
      <c r="BI44" s="42"/>
      <c r="BJ44" s="42"/>
      <c r="BK44" s="42"/>
      <c r="BL44" s="42"/>
      <c r="BM44" s="42"/>
      <c r="BN44" s="42"/>
      <c r="BO44" s="42"/>
      <c r="BP44" s="42"/>
      <c r="BQ44" s="42"/>
      <c r="BR44" s="42"/>
      <c r="BS44" s="42"/>
      <c r="BT44" s="42"/>
      <c r="BU44" s="42"/>
      <c r="BV44" s="42"/>
      <c r="BW44" s="42"/>
      <c r="BX44" s="42"/>
      <c r="BY44" s="42"/>
      <c r="BZ44" s="42"/>
      <c r="CA44" s="42"/>
      <c r="CB44" s="42"/>
      <c r="CC44" s="42"/>
      <c r="CD44" s="42"/>
      <c r="CE44" s="42"/>
      <c r="CF44" s="42"/>
      <c r="CG44" s="42"/>
      <c r="CH44" s="42"/>
      <c r="CI44" s="42"/>
      <c r="CJ44" s="42"/>
      <c r="CK44" s="42"/>
      <c r="CL44" s="42"/>
      <c r="CM44" s="42"/>
      <c r="CN44" s="42"/>
      <c r="CO44" s="42"/>
      <c r="CP44" s="42"/>
      <c r="CQ44" s="42"/>
      <c r="CR44" s="42"/>
      <c r="CS44" s="42"/>
      <c r="CT44" s="42"/>
      <c r="CU44" s="42"/>
    </row>
    <row r="45" spans="1:99" s="83" customFormat="1" ht="57" customHeight="1">
      <c r="A45" s="169"/>
      <c r="B45" s="86"/>
      <c r="C45" s="87"/>
      <c r="D45" s="87"/>
      <c r="E45" s="87"/>
      <c r="F45" s="87"/>
      <c r="G45" s="87"/>
      <c r="H45" s="88"/>
      <c r="I45" s="87"/>
      <c r="J45" s="87"/>
      <c r="K45" s="87"/>
      <c r="L45" s="87"/>
      <c r="M45" s="87"/>
      <c r="N45" s="87"/>
      <c r="O45" s="87"/>
      <c r="P45" s="87"/>
      <c r="Q45" s="87"/>
      <c r="R45" s="87"/>
      <c r="S45" s="87"/>
      <c r="T45" s="87"/>
      <c r="U45" s="63"/>
      <c r="V45" s="63"/>
      <c r="W45" s="42"/>
      <c r="X45" s="42"/>
      <c r="Y45" s="42"/>
      <c r="Z45" s="42"/>
      <c r="AA45" s="42"/>
      <c r="AB45" s="42"/>
      <c r="AC45" s="42"/>
      <c r="AD45" s="42"/>
      <c r="AE45" s="42"/>
      <c r="AF45" s="42"/>
      <c r="AG45" s="42"/>
      <c r="AH45" s="42"/>
      <c r="AI45" s="42"/>
      <c r="AJ45" s="42"/>
      <c r="AK45" s="42"/>
      <c r="AL45" s="42"/>
      <c r="AM45" s="42"/>
      <c r="AN45" s="42"/>
      <c r="AO45" s="42"/>
      <c r="AP45" s="42"/>
      <c r="AQ45" s="42"/>
      <c r="AR45" s="42"/>
      <c r="AS45" s="42"/>
      <c r="AT45" s="42"/>
      <c r="AU45" s="42"/>
      <c r="AV45" s="42"/>
      <c r="AW45" s="42"/>
      <c r="AX45" s="42"/>
      <c r="AY45" s="42"/>
      <c r="AZ45" s="42"/>
      <c r="BA45" s="42"/>
      <c r="BB45" s="42"/>
      <c r="BC45" s="42"/>
      <c r="BD45" s="42"/>
      <c r="BE45" s="42"/>
      <c r="BF45" s="42"/>
      <c r="BG45" s="42"/>
      <c r="BH45" s="42"/>
      <c r="BI45" s="42"/>
      <c r="BJ45" s="42"/>
      <c r="BK45" s="42"/>
      <c r="BL45" s="42"/>
      <c r="BM45" s="42"/>
      <c r="BN45" s="42"/>
      <c r="BO45" s="42"/>
      <c r="BP45" s="42"/>
      <c r="BQ45" s="42"/>
      <c r="BR45" s="42"/>
      <c r="BS45" s="42"/>
      <c r="BT45" s="42"/>
      <c r="BU45" s="42"/>
      <c r="BV45" s="42"/>
      <c r="BW45" s="42"/>
      <c r="BX45" s="42"/>
      <c r="BY45" s="42"/>
      <c r="BZ45" s="42"/>
      <c r="CA45" s="42"/>
      <c r="CB45" s="42"/>
      <c r="CC45" s="42"/>
      <c r="CD45" s="42"/>
      <c r="CE45" s="42"/>
      <c r="CF45" s="42"/>
      <c r="CG45" s="42"/>
      <c r="CH45" s="42"/>
      <c r="CI45" s="42"/>
      <c r="CJ45" s="42"/>
      <c r="CK45" s="42"/>
      <c r="CL45" s="42"/>
      <c r="CM45" s="42"/>
      <c r="CN45" s="42"/>
      <c r="CO45" s="42"/>
      <c r="CP45" s="42"/>
      <c r="CQ45" s="42"/>
      <c r="CR45" s="42"/>
      <c r="CS45" s="42"/>
      <c r="CT45" s="42"/>
      <c r="CU45" s="42"/>
    </row>
    <row r="46" spans="1:99" s="83" customFormat="1" ht="57" customHeight="1">
      <c r="A46" s="169"/>
      <c r="B46" s="86"/>
      <c r="C46" s="87"/>
      <c r="D46" s="87"/>
      <c r="E46" s="87"/>
      <c r="F46" s="87"/>
      <c r="G46" s="87"/>
      <c r="H46" s="88"/>
      <c r="I46" s="87"/>
      <c r="J46" s="87"/>
      <c r="K46" s="87"/>
      <c r="L46" s="87"/>
      <c r="M46" s="87"/>
      <c r="N46" s="87"/>
      <c r="O46" s="87"/>
      <c r="P46" s="87"/>
      <c r="Q46" s="87"/>
      <c r="R46" s="87"/>
      <c r="S46" s="87"/>
      <c r="T46" s="87"/>
      <c r="U46" s="63"/>
      <c r="V46" s="63"/>
      <c r="W46" s="42"/>
      <c r="X46" s="42"/>
      <c r="Y46" s="42"/>
      <c r="Z46" s="42"/>
      <c r="AA46" s="42"/>
      <c r="AB46" s="42"/>
      <c r="AC46" s="42"/>
      <c r="AD46" s="42"/>
      <c r="AE46" s="42"/>
      <c r="AF46" s="42"/>
      <c r="AG46" s="42"/>
      <c r="AH46" s="42"/>
      <c r="AI46" s="42"/>
      <c r="AJ46" s="42"/>
      <c r="AK46" s="42"/>
      <c r="AL46" s="42"/>
      <c r="AM46" s="42"/>
      <c r="AN46" s="42"/>
      <c r="AO46" s="42"/>
      <c r="AP46" s="42"/>
      <c r="AQ46" s="42"/>
      <c r="AR46" s="42"/>
      <c r="AS46" s="42"/>
      <c r="AT46" s="42"/>
      <c r="AU46" s="42"/>
      <c r="AV46" s="42"/>
      <c r="AW46" s="42"/>
      <c r="AX46" s="42"/>
      <c r="AY46" s="42"/>
      <c r="AZ46" s="42"/>
      <c r="BA46" s="42"/>
      <c r="BB46" s="42"/>
      <c r="BC46" s="42"/>
      <c r="BD46" s="42"/>
      <c r="BE46" s="42"/>
      <c r="BF46" s="42"/>
      <c r="BG46" s="42"/>
      <c r="BH46" s="42"/>
      <c r="BI46" s="42"/>
      <c r="BJ46" s="42"/>
      <c r="BK46" s="42"/>
      <c r="BL46" s="42"/>
      <c r="BM46" s="42"/>
      <c r="BN46" s="42"/>
      <c r="BO46" s="42"/>
      <c r="BP46" s="42"/>
      <c r="BQ46" s="42"/>
      <c r="BR46" s="42"/>
      <c r="BS46" s="42"/>
      <c r="BT46" s="42"/>
      <c r="BU46" s="42"/>
      <c r="BV46" s="42"/>
      <c r="BW46" s="42"/>
      <c r="BX46" s="42"/>
      <c r="BY46" s="42"/>
      <c r="BZ46" s="42"/>
      <c r="CA46" s="42"/>
      <c r="CB46" s="42"/>
      <c r="CC46" s="42"/>
      <c r="CD46" s="42"/>
      <c r="CE46" s="42"/>
      <c r="CF46" s="42"/>
      <c r="CG46" s="42"/>
      <c r="CH46" s="42"/>
      <c r="CI46" s="42"/>
      <c r="CJ46" s="42"/>
      <c r="CK46" s="42"/>
      <c r="CL46" s="42"/>
      <c r="CM46" s="42"/>
      <c r="CN46" s="42"/>
      <c r="CO46" s="42"/>
      <c r="CP46" s="42"/>
      <c r="CQ46" s="42"/>
      <c r="CR46" s="42"/>
      <c r="CS46" s="42"/>
      <c r="CT46" s="42"/>
      <c r="CU46" s="42"/>
    </row>
    <row r="47" spans="1:99" s="83" customFormat="1" ht="57" customHeight="1">
      <c r="A47" s="169"/>
      <c r="B47" s="86"/>
      <c r="C47" s="87"/>
      <c r="D47" s="87"/>
      <c r="E47" s="87"/>
      <c r="F47" s="87"/>
      <c r="G47" s="87"/>
      <c r="H47" s="88"/>
      <c r="I47" s="87"/>
      <c r="J47" s="87"/>
      <c r="K47" s="87"/>
      <c r="L47" s="87"/>
      <c r="M47" s="87"/>
      <c r="N47" s="87"/>
      <c r="O47" s="87"/>
      <c r="P47" s="87"/>
      <c r="Q47" s="87"/>
      <c r="R47" s="87"/>
      <c r="S47" s="87"/>
      <c r="T47" s="87"/>
      <c r="U47" s="63"/>
      <c r="V47" s="63"/>
      <c r="W47" s="42"/>
      <c r="X47" s="42"/>
      <c r="Y47" s="42"/>
      <c r="Z47" s="42"/>
      <c r="AA47" s="42"/>
      <c r="AB47" s="42"/>
      <c r="AC47" s="42"/>
      <c r="AD47" s="42"/>
      <c r="AE47" s="42"/>
      <c r="AF47" s="42"/>
      <c r="AG47" s="42"/>
      <c r="AH47" s="42"/>
      <c r="AI47" s="42"/>
      <c r="AJ47" s="42"/>
      <c r="AK47" s="42"/>
      <c r="AL47" s="42"/>
      <c r="AM47" s="42"/>
      <c r="AN47" s="42"/>
      <c r="AO47" s="42"/>
      <c r="AP47" s="42"/>
      <c r="AQ47" s="42"/>
      <c r="AR47" s="42"/>
      <c r="AS47" s="42"/>
      <c r="AT47" s="42"/>
      <c r="AU47" s="42"/>
      <c r="AV47" s="42"/>
      <c r="AW47" s="42"/>
      <c r="AX47" s="42"/>
      <c r="AY47" s="42"/>
      <c r="AZ47" s="42"/>
      <c r="BA47" s="42"/>
      <c r="BB47" s="42"/>
      <c r="BC47" s="42"/>
      <c r="BD47" s="42"/>
      <c r="BE47" s="42"/>
      <c r="BF47" s="42"/>
      <c r="BG47" s="42"/>
      <c r="BH47" s="42"/>
      <c r="BI47" s="42"/>
      <c r="BJ47" s="42"/>
      <c r="BK47" s="42"/>
      <c r="BL47" s="42"/>
      <c r="BM47" s="42"/>
      <c r="BN47" s="42"/>
      <c r="BO47" s="42"/>
      <c r="BP47" s="42"/>
      <c r="BQ47" s="42"/>
      <c r="BR47" s="42"/>
      <c r="BS47" s="42"/>
      <c r="BT47" s="42"/>
      <c r="BU47" s="42"/>
      <c r="BV47" s="42"/>
      <c r="BW47" s="42"/>
      <c r="BX47" s="42"/>
      <c r="BY47" s="42"/>
      <c r="BZ47" s="42"/>
      <c r="CA47" s="42"/>
      <c r="CB47" s="42"/>
      <c r="CC47" s="42"/>
      <c r="CD47" s="42"/>
      <c r="CE47" s="42"/>
      <c r="CF47" s="42"/>
      <c r="CG47" s="42"/>
      <c r="CH47" s="42"/>
      <c r="CI47" s="42"/>
      <c r="CJ47" s="42"/>
      <c r="CK47" s="42"/>
      <c r="CL47" s="42"/>
      <c r="CM47" s="42"/>
      <c r="CN47" s="42"/>
      <c r="CO47" s="42"/>
      <c r="CP47" s="42"/>
      <c r="CQ47" s="42"/>
      <c r="CR47" s="42"/>
      <c r="CS47" s="42"/>
      <c r="CT47" s="42"/>
      <c r="CU47" s="42"/>
    </row>
    <row r="48" spans="1:99" s="83" customFormat="1" ht="57" customHeight="1">
      <c r="A48" s="169"/>
      <c r="B48" s="86"/>
      <c r="C48" s="87"/>
      <c r="D48" s="87"/>
      <c r="E48" s="87"/>
      <c r="F48" s="87"/>
      <c r="G48" s="87"/>
      <c r="H48" s="88"/>
      <c r="I48" s="87"/>
      <c r="J48" s="87"/>
      <c r="K48" s="87"/>
      <c r="L48" s="87"/>
      <c r="M48" s="87"/>
      <c r="N48" s="87"/>
      <c r="O48" s="87"/>
      <c r="P48" s="87"/>
      <c r="Q48" s="87"/>
      <c r="R48" s="87"/>
      <c r="S48" s="87"/>
      <c r="T48" s="87"/>
      <c r="U48" s="63"/>
      <c r="V48" s="63"/>
      <c r="W48" s="42"/>
      <c r="X48" s="42"/>
      <c r="Y48" s="42"/>
      <c r="Z48" s="42"/>
      <c r="AA48" s="42"/>
      <c r="AB48" s="42"/>
      <c r="AC48" s="42"/>
      <c r="AD48" s="42"/>
      <c r="AE48" s="42"/>
      <c r="AF48" s="42"/>
      <c r="AG48" s="42"/>
      <c r="AH48" s="42"/>
      <c r="AI48" s="42"/>
      <c r="AJ48" s="42"/>
      <c r="AK48" s="42"/>
      <c r="AL48" s="42"/>
      <c r="AM48" s="42"/>
      <c r="AN48" s="42"/>
      <c r="AO48" s="42"/>
      <c r="AP48" s="42"/>
      <c r="AQ48" s="42"/>
      <c r="AR48" s="42"/>
      <c r="AS48" s="42"/>
      <c r="AT48" s="42"/>
      <c r="AU48" s="42"/>
      <c r="AV48" s="42"/>
      <c r="AW48" s="42"/>
      <c r="AX48" s="42"/>
      <c r="AY48" s="42"/>
      <c r="AZ48" s="42"/>
      <c r="BA48" s="42"/>
      <c r="BB48" s="42"/>
      <c r="BC48" s="42"/>
      <c r="BD48" s="42"/>
      <c r="BE48" s="42"/>
      <c r="BF48" s="42"/>
      <c r="BG48" s="42"/>
      <c r="BH48" s="42"/>
      <c r="BI48" s="42"/>
      <c r="BJ48" s="42"/>
      <c r="BK48" s="42"/>
      <c r="BL48" s="42"/>
      <c r="BM48" s="42"/>
      <c r="BN48" s="42"/>
      <c r="BO48" s="42"/>
      <c r="BP48" s="42"/>
      <c r="BQ48" s="42"/>
      <c r="BR48" s="42"/>
      <c r="BS48" s="42"/>
      <c r="BT48" s="42"/>
      <c r="BU48" s="42"/>
      <c r="BV48" s="42"/>
      <c r="BW48" s="42"/>
      <c r="BX48" s="42"/>
      <c r="BY48" s="42"/>
      <c r="BZ48" s="42"/>
      <c r="CA48" s="42"/>
      <c r="CB48" s="42"/>
      <c r="CC48" s="42"/>
      <c r="CD48" s="42"/>
      <c r="CE48" s="42"/>
      <c r="CF48" s="42"/>
      <c r="CG48" s="42"/>
      <c r="CH48" s="42"/>
      <c r="CI48" s="42"/>
      <c r="CJ48" s="42"/>
      <c r="CK48" s="42"/>
      <c r="CL48" s="42"/>
      <c r="CM48" s="42"/>
      <c r="CN48" s="42"/>
      <c r="CO48" s="42"/>
      <c r="CP48" s="42"/>
      <c r="CQ48" s="42"/>
      <c r="CR48" s="42"/>
      <c r="CS48" s="42"/>
      <c r="CT48" s="42"/>
      <c r="CU48" s="42"/>
    </row>
    <row r="49" spans="1:99" s="83" customFormat="1" ht="57" customHeight="1">
      <c r="A49" s="169"/>
      <c r="B49" s="86"/>
      <c r="C49" s="87"/>
      <c r="D49" s="87"/>
      <c r="E49" s="87"/>
      <c r="F49" s="87"/>
      <c r="G49" s="87"/>
      <c r="H49" s="88"/>
      <c r="I49" s="87"/>
      <c r="J49" s="87"/>
      <c r="K49" s="87"/>
      <c r="L49" s="87"/>
      <c r="M49" s="87"/>
      <c r="N49" s="87"/>
      <c r="O49" s="87"/>
      <c r="P49" s="87"/>
      <c r="Q49" s="87"/>
      <c r="R49" s="87"/>
      <c r="S49" s="87"/>
      <c r="T49" s="87"/>
      <c r="U49" s="63"/>
      <c r="V49" s="63"/>
      <c r="W49" s="42"/>
      <c r="X49" s="42"/>
      <c r="Y49" s="42"/>
      <c r="Z49" s="42"/>
      <c r="AA49" s="42"/>
      <c r="AB49" s="42"/>
      <c r="AC49" s="42"/>
      <c r="AD49" s="42"/>
      <c r="AE49" s="42"/>
      <c r="AF49" s="42"/>
      <c r="AG49" s="42"/>
      <c r="AH49" s="42"/>
      <c r="AI49" s="42"/>
      <c r="AJ49" s="42"/>
      <c r="AK49" s="42"/>
      <c r="AL49" s="42"/>
      <c r="AM49" s="42"/>
      <c r="AN49" s="42"/>
      <c r="AO49" s="42"/>
      <c r="AP49" s="42"/>
      <c r="AQ49" s="42"/>
      <c r="AR49" s="42"/>
      <c r="AS49" s="42"/>
      <c r="AT49" s="42"/>
      <c r="AU49" s="42"/>
      <c r="AV49" s="42"/>
      <c r="AW49" s="42"/>
      <c r="AX49" s="42"/>
      <c r="AY49" s="42"/>
      <c r="AZ49" s="42"/>
      <c r="BA49" s="42"/>
      <c r="BB49" s="42"/>
      <c r="BC49" s="42"/>
      <c r="BD49" s="42"/>
      <c r="BE49" s="42"/>
      <c r="BF49" s="42"/>
      <c r="BG49" s="42"/>
      <c r="BH49" s="42"/>
      <c r="BI49" s="42"/>
      <c r="BJ49" s="42"/>
      <c r="BK49" s="42"/>
      <c r="BL49" s="42"/>
      <c r="BM49" s="42"/>
      <c r="BN49" s="42"/>
      <c r="BO49" s="42"/>
      <c r="BP49" s="42"/>
      <c r="BQ49" s="42"/>
      <c r="BR49" s="42"/>
      <c r="BS49" s="42"/>
      <c r="BT49" s="42"/>
      <c r="BU49" s="42"/>
      <c r="BV49" s="42"/>
      <c r="BW49" s="42"/>
      <c r="BX49" s="42"/>
      <c r="BY49" s="42"/>
      <c r="BZ49" s="42"/>
      <c r="CA49" s="42"/>
      <c r="CB49" s="42"/>
      <c r="CC49" s="42"/>
      <c r="CD49" s="42"/>
      <c r="CE49" s="42"/>
      <c r="CF49" s="42"/>
      <c r="CG49" s="42"/>
      <c r="CH49" s="42"/>
      <c r="CI49" s="42"/>
      <c r="CJ49" s="42"/>
      <c r="CK49" s="42"/>
      <c r="CL49" s="42"/>
      <c r="CM49" s="42"/>
      <c r="CN49" s="42"/>
      <c r="CO49" s="42"/>
      <c r="CP49" s="42"/>
      <c r="CQ49" s="42"/>
      <c r="CR49" s="42"/>
      <c r="CS49" s="42"/>
      <c r="CT49" s="42"/>
      <c r="CU49" s="42"/>
    </row>
    <row r="50" spans="1:99" s="83" customFormat="1" ht="57" customHeight="1">
      <c r="A50" s="169"/>
      <c r="B50" s="86"/>
      <c r="C50" s="87"/>
      <c r="D50" s="87"/>
      <c r="E50" s="87"/>
      <c r="F50" s="87"/>
      <c r="G50" s="87"/>
      <c r="H50" s="88"/>
      <c r="I50" s="87"/>
      <c r="J50" s="87"/>
      <c r="K50" s="87"/>
      <c r="L50" s="87"/>
      <c r="M50" s="87"/>
      <c r="N50" s="87"/>
      <c r="O50" s="87"/>
      <c r="P50" s="87"/>
      <c r="Q50" s="87"/>
      <c r="R50" s="87"/>
      <c r="S50" s="87"/>
      <c r="T50" s="87"/>
      <c r="U50" s="63"/>
      <c r="V50" s="63"/>
      <c r="W50" s="42"/>
      <c r="X50" s="42"/>
      <c r="Y50" s="42"/>
      <c r="Z50" s="42"/>
      <c r="AA50" s="42"/>
      <c r="AB50" s="42"/>
      <c r="AC50" s="42"/>
      <c r="AD50" s="42"/>
      <c r="AE50" s="42"/>
      <c r="AF50" s="42"/>
      <c r="AG50" s="42"/>
      <c r="AH50" s="42"/>
      <c r="AI50" s="42"/>
      <c r="AJ50" s="42"/>
      <c r="AK50" s="42"/>
      <c r="AL50" s="42"/>
      <c r="AM50" s="42"/>
      <c r="AN50" s="42"/>
      <c r="AO50" s="42"/>
      <c r="AP50" s="42"/>
      <c r="AQ50" s="42"/>
      <c r="AR50" s="42"/>
      <c r="AS50" s="42"/>
      <c r="AT50" s="42"/>
      <c r="AU50" s="42"/>
      <c r="AV50" s="42"/>
      <c r="AW50" s="42"/>
      <c r="AX50" s="42"/>
      <c r="AY50" s="42"/>
      <c r="AZ50" s="42"/>
      <c r="BA50" s="42"/>
      <c r="BB50" s="42"/>
      <c r="BC50" s="42"/>
      <c r="BD50" s="42"/>
      <c r="BE50" s="42"/>
      <c r="BF50" s="42"/>
      <c r="BG50" s="42"/>
      <c r="BH50" s="42"/>
      <c r="BI50" s="42"/>
      <c r="BJ50" s="42"/>
      <c r="BK50" s="42"/>
      <c r="BL50" s="42"/>
      <c r="BM50" s="42"/>
      <c r="BN50" s="42"/>
      <c r="BO50" s="42"/>
      <c r="BP50" s="42"/>
      <c r="BQ50" s="42"/>
      <c r="BR50" s="42"/>
      <c r="BS50" s="42"/>
      <c r="BT50" s="42"/>
      <c r="BU50" s="42"/>
      <c r="BV50" s="42"/>
      <c r="BW50" s="42"/>
      <c r="BX50" s="42"/>
      <c r="BY50" s="42"/>
      <c r="BZ50" s="42"/>
      <c r="CA50" s="42"/>
      <c r="CB50" s="42"/>
      <c r="CC50" s="42"/>
      <c r="CD50" s="42"/>
      <c r="CE50" s="42"/>
      <c r="CF50" s="42"/>
      <c r="CG50" s="42"/>
      <c r="CH50" s="42"/>
      <c r="CI50" s="42"/>
      <c r="CJ50" s="42"/>
      <c r="CK50" s="42"/>
      <c r="CL50" s="42"/>
      <c r="CM50" s="42"/>
      <c r="CN50" s="42"/>
      <c r="CO50" s="42"/>
      <c r="CP50" s="42"/>
      <c r="CQ50" s="42"/>
      <c r="CR50" s="42"/>
      <c r="CS50" s="42"/>
      <c r="CT50" s="42"/>
      <c r="CU50" s="42"/>
    </row>
    <row r="51" spans="1:99" s="83" customFormat="1" ht="57" customHeight="1">
      <c r="A51" s="169"/>
      <c r="B51" s="86"/>
      <c r="C51" s="87"/>
      <c r="D51" s="87"/>
      <c r="E51" s="87"/>
      <c r="F51" s="87"/>
      <c r="G51" s="87"/>
      <c r="H51" s="88"/>
      <c r="I51" s="87"/>
      <c r="J51" s="87"/>
      <c r="K51" s="87"/>
      <c r="L51" s="87"/>
      <c r="M51" s="87"/>
      <c r="N51" s="87"/>
      <c r="O51" s="87"/>
      <c r="P51" s="87"/>
      <c r="Q51" s="87"/>
      <c r="R51" s="87"/>
      <c r="S51" s="87"/>
      <c r="T51" s="87"/>
      <c r="U51" s="63"/>
      <c r="V51" s="63"/>
      <c r="W51" s="42"/>
      <c r="X51" s="42"/>
      <c r="Y51" s="42"/>
      <c r="Z51" s="42"/>
      <c r="AA51" s="42"/>
      <c r="AB51" s="42"/>
      <c r="AC51" s="42"/>
      <c r="AD51" s="42"/>
      <c r="AE51" s="42"/>
      <c r="AF51" s="42"/>
      <c r="AG51" s="42"/>
      <c r="AH51" s="42"/>
      <c r="AI51" s="42"/>
      <c r="AJ51" s="42"/>
      <c r="AK51" s="42"/>
      <c r="AL51" s="42"/>
      <c r="AM51" s="42"/>
      <c r="AN51" s="42"/>
      <c r="AO51" s="42"/>
      <c r="AP51" s="42"/>
      <c r="AQ51" s="42"/>
      <c r="AR51" s="42"/>
      <c r="AS51" s="42"/>
      <c r="AT51" s="42"/>
      <c r="AU51" s="42"/>
      <c r="AV51" s="42"/>
      <c r="AW51" s="42"/>
      <c r="AX51" s="42"/>
      <c r="AY51" s="42"/>
      <c r="AZ51" s="42"/>
      <c r="BA51" s="42"/>
      <c r="BB51" s="42"/>
      <c r="BC51" s="42"/>
      <c r="BD51" s="42"/>
      <c r="BE51" s="42"/>
      <c r="BF51" s="42"/>
      <c r="BG51" s="42"/>
      <c r="BH51" s="42"/>
      <c r="BI51" s="42"/>
      <c r="BJ51" s="42"/>
      <c r="BK51" s="42"/>
      <c r="BL51" s="42"/>
      <c r="BM51" s="42"/>
      <c r="BN51" s="42"/>
      <c r="BO51" s="42"/>
      <c r="BP51" s="42"/>
      <c r="BQ51" s="42"/>
      <c r="BR51" s="42"/>
      <c r="BS51" s="42"/>
      <c r="BT51" s="42"/>
      <c r="BU51" s="42"/>
      <c r="BV51" s="42"/>
      <c r="BW51" s="42"/>
      <c r="BX51" s="42"/>
      <c r="BY51" s="42"/>
      <c r="BZ51" s="42"/>
      <c r="CA51" s="42"/>
      <c r="CB51" s="42"/>
      <c r="CC51" s="42"/>
      <c r="CD51" s="42"/>
      <c r="CE51" s="42"/>
      <c r="CF51" s="42"/>
      <c r="CG51" s="42"/>
      <c r="CH51" s="42"/>
      <c r="CI51" s="42"/>
      <c r="CJ51" s="42"/>
      <c r="CK51" s="42"/>
      <c r="CL51" s="42"/>
      <c r="CM51" s="42"/>
      <c r="CN51" s="42"/>
      <c r="CO51" s="42"/>
      <c r="CP51" s="42"/>
      <c r="CQ51" s="42"/>
      <c r="CR51" s="42"/>
      <c r="CS51" s="42"/>
      <c r="CT51" s="42"/>
      <c r="CU51" s="42"/>
    </row>
    <row r="52" spans="1:99" s="83" customFormat="1" ht="57" customHeight="1">
      <c r="A52" s="169"/>
      <c r="B52" s="86"/>
      <c r="C52" s="87"/>
      <c r="D52" s="87"/>
      <c r="E52" s="87"/>
      <c r="F52" s="87"/>
      <c r="G52" s="87"/>
      <c r="H52" s="88"/>
      <c r="I52" s="87"/>
      <c r="J52" s="87"/>
      <c r="K52" s="87"/>
      <c r="L52" s="87"/>
      <c r="M52" s="87"/>
      <c r="N52" s="87"/>
      <c r="O52" s="87"/>
      <c r="P52" s="87"/>
      <c r="Q52" s="87"/>
      <c r="R52" s="87"/>
      <c r="S52" s="87"/>
      <c r="T52" s="87"/>
      <c r="U52" s="63"/>
      <c r="V52" s="63"/>
      <c r="W52" s="42"/>
      <c r="X52" s="42"/>
      <c r="Y52" s="42"/>
      <c r="Z52" s="42"/>
      <c r="AA52" s="42"/>
      <c r="AB52" s="42"/>
      <c r="AC52" s="42"/>
      <c r="AD52" s="42"/>
      <c r="AE52" s="42"/>
      <c r="AF52" s="42"/>
      <c r="AG52" s="42"/>
      <c r="AH52" s="42"/>
      <c r="AI52" s="42"/>
      <c r="AJ52" s="42"/>
      <c r="AK52" s="42"/>
      <c r="AL52" s="42"/>
      <c r="AM52" s="42"/>
      <c r="AN52" s="42"/>
      <c r="AO52" s="42"/>
      <c r="AP52" s="42"/>
      <c r="AQ52" s="42"/>
      <c r="AR52" s="42"/>
      <c r="AS52" s="42"/>
      <c r="AT52" s="42"/>
      <c r="AU52" s="42"/>
      <c r="AV52" s="42"/>
      <c r="AW52" s="42"/>
      <c r="AX52" s="42"/>
      <c r="AY52" s="42"/>
      <c r="AZ52" s="42"/>
      <c r="BA52" s="42"/>
      <c r="BB52" s="42"/>
      <c r="BC52" s="42"/>
      <c r="BD52" s="42"/>
      <c r="BE52" s="42"/>
      <c r="BF52" s="42"/>
      <c r="BG52" s="42"/>
      <c r="BH52" s="42"/>
      <c r="BI52" s="42"/>
      <c r="BJ52" s="42"/>
      <c r="BK52" s="42"/>
      <c r="BL52" s="42"/>
      <c r="BM52" s="42"/>
      <c r="BN52" s="42"/>
      <c r="BO52" s="42"/>
      <c r="BP52" s="42"/>
      <c r="BQ52" s="42"/>
      <c r="BR52" s="42"/>
      <c r="BS52" s="42"/>
      <c r="BT52" s="42"/>
      <c r="BU52" s="42"/>
      <c r="BV52" s="42"/>
      <c r="BW52" s="42"/>
      <c r="BX52" s="42"/>
      <c r="BY52" s="42"/>
      <c r="BZ52" s="42"/>
      <c r="CA52" s="42"/>
      <c r="CB52" s="42"/>
      <c r="CC52" s="42"/>
      <c r="CD52" s="42"/>
      <c r="CE52" s="42"/>
      <c r="CF52" s="42"/>
      <c r="CG52" s="42"/>
      <c r="CH52" s="42"/>
      <c r="CI52" s="42"/>
      <c r="CJ52" s="42"/>
      <c r="CK52" s="42"/>
      <c r="CL52" s="42"/>
      <c r="CM52" s="42"/>
      <c r="CN52" s="42"/>
      <c r="CO52" s="42"/>
      <c r="CP52" s="42"/>
      <c r="CQ52" s="42"/>
      <c r="CR52" s="42"/>
      <c r="CS52" s="42"/>
      <c r="CT52" s="42"/>
      <c r="CU52" s="42"/>
    </row>
    <row r="53" spans="1:99" s="83" customFormat="1" ht="57" customHeight="1">
      <c r="A53" s="169"/>
      <c r="B53" s="86"/>
      <c r="C53" s="87"/>
      <c r="D53" s="87"/>
      <c r="E53" s="87"/>
      <c r="F53" s="87"/>
      <c r="G53" s="87"/>
      <c r="H53" s="88"/>
      <c r="I53" s="87"/>
      <c r="J53" s="87"/>
      <c r="K53" s="87"/>
      <c r="L53" s="87"/>
      <c r="M53" s="87"/>
      <c r="N53" s="87"/>
      <c r="O53" s="87"/>
      <c r="P53" s="87"/>
      <c r="Q53" s="87"/>
      <c r="R53" s="87"/>
      <c r="S53" s="87"/>
      <c r="T53" s="87"/>
      <c r="U53" s="63"/>
      <c r="V53" s="63"/>
      <c r="W53" s="42"/>
      <c r="X53" s="42"/>
      <c r="Y53" s="42"/>
      <c r="Z53" s="42"/>
      <c r="AA53" s="42"/>
      <c r="AB53" s="42"/>
      <c r="AC53" s="42"/>
      <c r="AD53" s="42"/>
      <c r="AE53" s="42"/>
      <c r="AF53" s="42"/>
      <c r="AG53" s="42"/>
      <c r="AH53" s="42"/>
      <c r="AI53" s="42"/>
      <c r="AJ53" s="42"/>
      <c r="AK53" s="42"/>
      <c r="AL53" s="42"/>
      <c r="AM53" s="42"/>
      <c r="AN53" s="42"/>
      <c r="AO53" s="42"/>
      <c r="AP53" s="42"/>
      <c r="AQ53" s="42"/>
      <c r="AR53" s="42"/>
      <c r="AS53" s="42"/>
      <c r="AT53" s="42"/>
      <c r="AU53" s="42"/>
      <c r="AV53" s="42"/>
      <c r="AW53" s="42"/>
      <c r="AX53" s="42"/>
      <c r="AY53" s="42"/>
      <c r="AZ53" s="42"/>
      <c r="BA53" s="42"/>
      <c r="BB53" s="42"/>
      <c r="BC53" s="42"/>
      <c r="BD53" s="42"/>
      <c r="BE53" s="42"/>
      <c r="BF53" s="42"/>
      <c r="BG53" s="42"/>
      <c r="BH53" s="42"/>
      <c r="BI53" s="42"/>
      <c r="BJ53" s="42"/>
      <c r="BK53" s="42"/>
      <c r="BL53" s="42"/>
      <c r="BM53" s="42"/>
      <c r="BN53" s="42"/>
      <c r="BO53" s="42"/>
      <c r="BP53" s="42"/>
      <c r="BQ53" s="42"/>
      <c r="BR53" s="42"/>
      <c r="BS53" s="42"/>
      <c r="BT53" s="42"/>
      <c r="BU53" s="42"/>
      <c r="BV53" s="42"/>
      <c r="BW53" s="42"/>
      <c r="BX53" s="42"/>
      <c r="BY53" s="42"/>
      <c r="BZ53" s="42"/>
      <c r="CA53" s="42"/>
      <c r="CB53" s="42"/>
      <c r="CC53" s="42"/>
      <c r="CD53" s="42"/>
      <c r="CE53" s="42"/>
      <c r="CF53" s="42"/>
      <c r="CG53" s="42"/>
      <c r="CH53" s="42"/>
      <c r="CI53" s="42"/>
      <c r="CJ53" s="42"/>
      <c r="CK53" s="42"/>
      <c r="CL53" s="42"/>
      <c r="CM53" s="42"/>
      <c r="CN53" s="42"/>
      <c r="CO53" s="42"/>
      <c r="CP53" s="42"/>
      <c r="CQ53" s="42"/>
      <c r="CR53" s="42"/>
      <c r="CS53" s="42"/>
      <c r="CT53" s="42"/>
      <c r="CU53" s="42"/>
    </row>
    <row r="54" spans="1:99" s="83" customFormat="1" ht="57" customHeight="1">
      <c r="A54" s="169"/>
      <c r="B54" s="86"/>
      <c r="C54" s="87"/>
      <c r="D54" s="87"/>
      <c r="E54" s="87"/>
      <c r="F54" s="87"/>
      <c r="G54" s="87"/>
      <c r="H54" s="88"/>
      <c r="I54" s="87"/>
      <c r="J54" s="87"/>
      <c r="K54" s="87"/>
      <c r="L54" s="87"/>
      <c r="M54" s="87"/>
      <c r="N54" s="87"/>
      <c r="O54" s="87"/>
      <c r="P54" s="87"/>
      <c r="Q54" s="87"/>
      <c r="R54" s="87"/>
      <c r="S54" s="87"/>
      <c r="T54" s="87"/>
      <c r="U54" s="63"/>
      <c r="V54" s="63"/>
      <c r="W54" s="42"/>
      <c r="X54" s="42"/>
      <c r="Y54" s="42"/>
      <c r="Z54" s="42"/>
      <c r="AA54" s="42"/>
      <c r="AB54" s="42"/>
      <c r="AC54" s="42"/>
      <c r="AD54" s="42"/>
      <c r="AE54" s="42"/>
      <c r="AF54" s="42"/>
      <c r="AG54" s="42"/>
      <c r="AH54" s="42"/>
      <c r="AI54" s="42"/>
      <c r="AJ54" s="42"/>
      <c r="AK54" s="42"/>
      <c r="AL54" s="42"/>
      <c r="AM54" s="42"/>
      <c r="AN54" s="42"/>
      <c r="AO54" s="42"/>
      <c r="AP54" s="42"/>
      <c r="AQ54" s="42"/>
      <c r="AR54" s="42"/>
      <c r="AS54" s="42"/>
      <c r="AT54" s="42"/>
      <c r="AU54" s="42"/>
      <c r="AV54" s="42"/>
      <c r="AW54" s="42"/>
      <c r="AX54" s="42"/>
      <c r="AY54" s="42"/>
      <c r="AZ54" s="42"/>
      <c r="BA54" s="42"/>
      <c r="BB54" s="42"/>
      <c r="BC54" s="42"/>
      <c r="BD54" s="42"/>
      <c r="BE54" s="42"/>
      <c r="BF54" s="42"/>
      <c r="BG54" s="42"/>
      <c r="BH54" s="42"/>
      <c r="BI54" s="42"/>
      <c r="BJ54" s="42"/>
      <c r="BK54" s="42"/>
      <c r="BL54" s="42"/>
      <c r="BM54" s="42"/>
      <c r="BN54" s="42"/>
      <c r="BO54" s="42"/>
      <c r="BP54" s="42"/>
      <c r="BQ54" s="42"/>
      <c r="BR54" s="42"/>
      <c r="BS54" s="42"/>
      <c r="BT54" s="42"/>
      <c r="BU54" s="42"/>
      <c r="BV54" s="42"/>
      <c r="BW54" s="42"/>
      <c r="BX54" s="42"/>
      <c r="BY54" s="42"/>
      <c r="BZ54" s="42"/>
      <c r="CA54" s="42"/>
      <c r="CB54" s="42"/>
      <c r="CC54" s="42"/>
      <c r="CD54" s="42"/>
      <c r="CE54" s="42"/>
      <c r="CF54" s="42"/>
      <c r="CG54" s="42"/>
      <c r="CH54" s="42"/>
      <c r="CI54" s="42"/>
      <c r="CJ54" s="42"/>
      <c r="CK54" s="42"/>
      <c r="CL54" s="42"/>
      <c r="CM54" s="42"/>
      <c r="CN54" s="42"/>
      <c r="CO54" s="42"/>
      <c r="CP54" s="42"/>
      <c r="CQ54" s="42"/>
      <c r="CR54" s="42"/>
      <c r="CS54" s="42"/>
      <c r="CT54" s="42"/>
      <c r="CU54" s="42"/>
    </row>
    <row r="55" spans="1:99" s="83" customFormat="1" ht="57" customHeight="1">
      <c r="A55" s="169"/>
      <c r="B55" s="86"/>
      <c r="C55" s="87"/>
      <c r="D55" s="87"/>
      <c r="E55" s="87"/>
      <c r="F55" s="87"/>
      <c r="G55" s="87"/>
      <c r="H55" s="88"/>
      <c r="I55" s="87"/>
      <c r="J55" s="87"/>
      <c r="K55" s="87"/>
      <c r="L55" s="87"/>
      <c r="M55" s="87"/>
      <c r="N55" s="87"/>
      <c r="O55" s="87"/>
      <c r="P55" s="87"/>
      <c r="Q55" s="87"/>
      <c r="R55" s="87"/>
      <c r="S55" s="87"/>
      <c r="T55" s="87"/>
      <c r="U55" s="63"/>
      <c r="V55" s="63"/>
      <c r="W55" s="42"/>
      <c r="X55" s="42"/>
      <c r="Y55" s="42"/>
      <c r="Z55" s="42"/>
      <c r="AA55" s="42"/>
      <c r="AB55" s="42"/>
      <c r="AC55" s="42"/>
      <c r="AD55" s="42"/>
      <c r="AE55" s="42"/>
      <c r="AF55" s="42"/>
      <c r="AG55" s="42"/>
      <c r="AH55" s="42"/>
      <c r="AI55" s="42"/>
      <c r="AJ55" s="42"/>
      <c r="AK55" s="42"/>
      <c r="AL55" s="42"/>
      <c r="AM55" s="42"/>
      <c r="AN55" s="42"/>
      <c r="AO55" s="42"/>
      <c r="AP55" s="42"/>
      <c r="AQ55" s="42"/>
      <c r="AR55" s="42"/>
      <c r="AS55" s="42"/>
      <c r="AT55" s="42"/>
      <c r="AU55" s="42"/>
      <c r="AV55" s="42"/>
      <c r="AW55" s="42"/>
      <c r="AX55" s="42"/>
      <c r="AY55" s="42"/>
      <c r="AZ55" s="42"/>
      <c r="BA55" s="42"/>
      <c r="BB55" s="42"/>
      <c r="BC55" s="42"/>
      <c r="BD55" s="42"/>
      <c r="BE55" s="42"/>
      <c r="BF55" s="42"/>
      <c r="BG55" s="42"/>
      <c r="BH55" s="42"/>
      <c r="BI55" s="42"/>
      <c r="BJ55" s="42"/>
      <c r="BK55" s="42"/>
      <c r="BL55" s="42"/>
      <c r="BM55" s="42"/>
      <c r="BN55" s="42"/>
      <c r="BO55" s="42"/>
      <c r="BP55" s="42"/>
      <c r="BQ55" s="42"/>
      <c r="BR55" s="42"/>
      <c r="BS55" s="42"/>
      <c r="BT55" s="42"/>
      <c r="BU55" s="42"/>
      <c r="BV55" s="42"/>
      <c r="BW55" s="42"/>
      <c r="BX55" s="42"/>
      <c r="BY55" s="42"/>
      <c r="BZ55" s="42"/>
      <c r="CA55" s="42"/>
      <c r="CB55" s="42"/>
      <c r="CC55" s="42"/>
      <c r="CD55" s="42"/>
      <c r="CE55" s="42"/>
      <c r="CF55" s="42"/>
      <c r="CG55" s="42"/>
      <c r="CH55" s="42"/>
      <c r="CI55" s="42"/>
      <c r="CJ55" s="42"/>
      <c r="CK55" s="42"/>
      <c r="CL55" s="42"/>
      <c r="CM55" s="42"/>
      <c r="CN55" s="42"/>
      <c r="CO55" s="42"/>
      <c r="CP55" s="42"/>
      <c r="CQ55" s="42"/>
      <c r="CR55" s="42"/>
      <c r="CS55" s="42"/>
      <c r="CT55" s="42"/>
      <c r="CU55" s="42"/>
    </row>
  </sheetData>
  <mergeCells count="3">
    <mergeCell ref="B1:H1"/>
    <mergeCell ref="B2:H2"/>
    <mergeCell ref="B4:H4"/>
  </mergeCells>
  <pageMargins left="0" right="0" top="0.5" bottom="0" header="0.3" footer="0.3"/>
  <pageSetup scale="37"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930D96-8881-4CFE-AE7B-B59811AAFA97}">
  <sheetPr codeName="Sheet6">
    <pageSetUpPr fitToPage="1"/>
  </sheetPr>
  <dimension ref="A1:CS115"/>
  <sheetViews>
    <sheetView zoomScale="40" zoomScaleNormal="40" workbookViewId="0">
      <selection activeCell="A93" sqref="A93:XFD134"/>
    </sheetView>
  </sheetViews>
  <sheetFormatPr defaultRowHeight="27"/>
  <cols>
    <col min="1" max="1" width="9.140625" style="114"/>
    <col min="2" max="2" width="28.28515625" style="114" customWidth="1"/>
    <col min="3" max="3" width="79.85546875" style="115" customWidth="1"/>
    <col min="4" max="4" width="12.5703125" style="114" customWidth="1"/>
    <col min="5" max="5" width="20.42578125" style="116" customWidth="1"/>
    <col min="6" max="6" width="11.85546875" style="202" customWidth="1"/>
    <col min="7" max="7" width="26.85546875" style="202" customWidth="1"/>
    <col min="8" max="8" width="28.28515625" style="114" customWidth="1"/>
    <col min="9" max="9" width="80.42578125" style="115" customWidth="1"/>
    <col min="10" max="10" width="12.5703125" style="114" customWidth="1"/>
    <col min="11" max="11" width="20.42578125" style="116" customWidth="1"/>
    <col min="12" max="12" width="11.85546875" style="202" customWidth="1"/>
    <col min="13" max="13" width="26.85546875" style="202" customWidth="1"/>
    <col min="14" max="18" width="48" style="116" customWidth="1"/>
    <col min="19" max="20" width="20.5703125" style="118" customWidth="1"/>
    <col min="21" max="22" width="0" style="119" hidden="1" customWidth="1"/>
    <col min="23" max="97" width="9.140625" style="119"/>
    <col min="98" max="255" width="9.140625" style="114"/>
    <col min="256" max="256" width="23.5703125" style="114" customWidth="1"/>
    <col min="257" max="257" width="100.140625" style="114" customWidth="1"/>
    <col min="258" max="258" width="18.28515625" style="114" customWidth="1"/>
    <col min="259" max="259" width="26.42578125" style="114" customWidth="1"/>
    <col min="260" max="260" width="25.5703125" style="114" customWidth="1"/>
    <col min="261" max="261" width="24.28515625" style="114" customWidth="1"/>
    <col min="262" max="262" width="49.28515625" style="114" customWidth="1"/>
    <col min="263" max="276" width="20.5703125" style="114" customWidth="1"/>
    <col min="277" max="278" width="0" style="114" hidden="1" customWidth="1"/>
    <col min="279" max="511" width="9.140625" style="114"/>
    <col min="512" max="512" width="23.5703125" style="114" customWidth="1"/>
    <col min="513" max="513" width="100.140625" style="114" customWidth="1"/>
    <col min="514" max="514" width="18.28515625" style="114" customWidth="1"/>
    <col min="515" max="515" width="26.42578125" style="114" customWidth="1"/>
    <col min="516" max="516" width="25.5703125" style="114" customWidth="1"/>
    <col min="517" max="517" width="24.28515625" style="114" customWidth="1"/>
    <col min="518" max="518" width="49.28515625" style="114" customWidth="1"/>
    <col min="519" max="532" width="20.5703125" style="114" customWidth="1"/>
    <col min="533" max="534" width="0" style="114" hidden="1" customWidth="1"/>
    <col min="535" max="767" width="9.140625" style="114"/>
    <col min="768" max="768" width="23.5703125" style="114" customWidth="1"/>
    <col min="769" max="769" width="100.140625" style="114" customWidth="1"/>
    <col min="770" max="770" width="18.28515625" style="114" customWidth="1"/>
    <col min="771" max="771" width="26.42578125" style="114" customWidth="1"/>
    <col min="772" max="772" width="25.5703125" style="114" customWidth="1"/>
    <col min="773" max="773" width="24.28515625" style="114" customWidth="1"/>
    <col min="774" max="774" width="49.28515625" style="114" customWidth="1"/>
    <col min="775" max="788" width="20.5703125" style="114" customWidth="1"/>
    <col min="789" max="790" width="0" style="114" hidden="1" customWidth="1"/>
    <col min="791" max="1023" width="9.140625" style="114"/>
    <col min="1024" max="1024" width="23.5703125" style="114" customWidth="1"/>
    <col min="1025" max="1025" width="100.140625" style="114" customWidth="1"/>
    <col min="1026" max="1026" width="18.28515625" style="114" customWidth="1"/>
    <col min="1027" max="1027" width="26.42578125" style="114" customWidth="1"/>
    <col min="1028" max="1028" width="25.5703125" style="114" customWidth="1"/>
    <col min="1029" max="1029" width="24.28515625" style="114" customWidth="1"/>
    <col min="1030" max="1030" width="49.28515625" style="114" customWidth="1"/>
    <col min="1031" max="1044" width="20.5703125" style="114" customWidth="1"/>
    <col min="1045" max="1046" width="0" style="114" hidden="1" customWidth="1"/>
    <col min="1047" max="1279" width="9.140625" style="114"/>
    <col min="1280" max="1280" width="23.5703125" style="114" customWidth="1"/>
    <col min="1281" max="1281" width="100.140625" style="114" customWidth="1"/>
    <col min="1282" max="1282" width="18.28515625" style="114" customWidth="1"/>
    <col min="1283" max="1283" width="26.42578125" style="114" customWidth="1"/>
    <col min="1284" max="1284" width="25.5703125" style="114" customWidth="1"/>
    <col min="1285" max="1285" width="24.28515625" style="114" customWidth="1"/>
    <col min="1286" max="1286" width="49.28515625" style="114" customWidth="1"/>
    <col min="1287" max="1300" width="20.5703125" style="114" customWidth="1"/>
    <col min="1301" max="1302" width="0" style="114" hidden="1" customWidth="1"/>
    <col min="1303" max="1535" width="9.140625" style="114"/>
    <col min="1536" max="1536" width="23.5703125" style="114" customWidth="1"/>
    <col min="1537" max="1537" width="100.140625" style="114" customWidth="1"/>
    <col min="1538" max="1538" width="18.28515625" style="114" customWidth="1"/>
    <col min="1539" max="1539" width="26.42578125" style="114" customWidth="1"/>
    <col min="1540" max="1540" width="25.5703125" style="114" customWidth="1"/>
    <col min="1541" max="1541" width="24.28515625" style="114" customWidth="1"/>
    <col min="1542" max="1542" width="49.28515625" style="114" customWidth="1"/>
    <col min="1543" max="1556" width="20.5703125" style="114" customWidth="1"/>
    <col min="1557" max="1558" width="0" style="114" hidden="1" customWidth="1"/>
    <col min="1559" max="1791" width="9.140625" style="114"/>
    <col min="1792" max="1792" width="23.5703125" style="114" customWidth="1"/>
    <col min="1793" max="1793" width="100.140625" style="114" customWidth="1"/>
    <col min="1794" max="1794" width="18.28515625" style="114" customWidth="1"/>
    <col min="1795" max="1795" width="26.42578125" style="114" customWidth="1"/>
    <col min="1796" max="1796" width="25.5703125" style="114" customWidth="1"/>
    <col min="1797" max="1797" width="24.28515625" style="114" customWidth="1"/>
    <col min="1798" max="1798" width="49.28515625" style="114" customWidth="1"/>
    <col min="1799" max="1812" width="20.5703125" style="114" customWidth="1"/>
    <col min="1813" max="1814" width="0" style="114" hidden="1" customWidth="1"/>
    <col min="1815" max="2047" width="9.140625" style="114"/>
    <col min="2048" max="2048" width="23.5703125" style="114" customWidth="1"/>
    <col min="2049" max="2049" width="100.140625" style="114" customWidth="1"/>
    <col min="2050" max="2050" width="18.28515625" style="114" customWidth="1"/>
    <col min="2051" max="2051" width="26.42578125" style="114" customWidth="1"/>
    <col min="2052" max="2052" width="25.5703125" style="114" customWidth="1"/>
    <col min="2053" max="2053" width="24.28515625" style="114" customWidth="1"/>
    <col min="2054" max="2054" width="49.28515625" style="114" customWidth="1"/>
    <col min="2055" max="2068" width="20.5703125" style="114" customWidth="1"/>
    <col min="2069" max="2070" width="0" style="114" hidden="1" customWidth="1"/>
    <col min="2071" max="2303" width="9.140625" style="114"/>
    <col min="2304" max="2304" width="23.5703125" style="114" customWidth="1"/>
    <col min="2305" max="2305" width="100.140625" style="114" customWidth="1"/>
    <col min="2306" max="2306" width="18.28515625" style="114" customWidth="1"/>
    <col min="2307" max="2307" width="26.42578125" style="114" customWidth="1"/>
    <col min="2308" max="2308" width="25.5703125" style="114" customWidth="1"/>
    <col min="2309" max="2309" width="24.28515625" style="114" customWidth="1"/>
    <col min="2310" max="2310" width="49.28515625" style="114" customWidth="1"/>
    <col min="2311" max="2324" width="20.5703125" style="114" customWidth="1"/>
    <col min="2325" max="2326" width="0" style="114" hidden="1" customWidth="1"/>
    <col min="2327" max="2559" width="9.140625" style="114"/>
    <col min="2560" max="2560" width="23.5703125" style="114" customWidth="1"/>
    <col min="2561" max="2561" width="100.140625" style="114" customWidth="1"/>
    <col min="2562" max="2562" width="18.28515625" style="114" customWidth="1"/>
    <col min="2563" max="2563" width="26.42578125" style="114" customWidth="1"/>
    <col min="2564" max="2564" width="25.5703125" style="114" customWidth="1"/>
    <col min="2565" max="2565" width="24.28515625" style="114" customWidth="1"/>
    <col min="2566" max="2566" width="49.28515625" style="114" customWidth="1"/>
    <col min="2567" max="2580" width="20.5703125" style="114" customWidth="1"/>
    <col min="2581" max="2582" width="0" style="114" hidden="1" customWidth="1"/>
    <col min="2583" max="2815" width="9.140625" style="114"/>
    <col min="2816" max="2816" width="23.5703125" style="114" customWidth="1"/>
    <col min="2817" max="2817" width="100.140625" style="114" customWidth="1"/>
    <col min="2818" max="2818" width="18.28515625" style="114" customWidth="1"/>
    <col min="2819" max="2819" width="26.42578125" style="114" customWidth="1"/>
    <col min="2820" max="2820" width="25.5703125" style="114" customWidth="1"/>
    <col min="2821" max="2821" width="24.28515625" style="114" customWidth="1"/>
    <col min="2822" max="2822" width="49.28515625" style="114" customWidth="1"/>
    <col min="2823" max="2836" width="20.5703125" style="114" customWidth="1"/>
    <col min="2837" max="2838" width="0" style="114" hidden="1" customWidth="1"/>
    <col min="2839" max="3071" width="9.140625" style="114"/>
    <col min="3072" max="3072" width="23.5703125" style="114" customWidth="1"/>
    <col min="3073" max="3073" width="100.140625" style="114" customWidth="1"/>
    <col min="3074" max="3074" width="18.28515625" style="114" customWidth="1"/>
    <col min="3075" max="3075" width="26.42578125" style="114" customWidth="1"/>
    <col min="3076" max="3076" width="25.5703125" style="114" customWidth="1"/>
    <col min="3077" max="3077" width="24.28515625" style="114" customWidth="1"/>
    <col min="3078" max="3078" width="49.28515625" style="114" customWidth="1"/>
    <col min="3079" max="3092" width="20.5703125" style="114" customWidth="1"/>
    <col min="3093" max="3094" width="0" style="114" hidden="1" customWidth="1"/>
    <col min="3095" max="3327" width="9.140625" style="114"/>
    <col min="3328" max="3328" width="23.5703125" style="114" customWidth="1"/>
    <col min="3329" max="3329" width="100.140625" style="114" customWidth="1"/>
    <col min="3330" max="3330" width="18.28515625" style="114" customWidth="1"/>
    <col min="3331" max="3331" width="26.42578125" style="114" customWidth="1"/>
    <col min="3332" max="3332" width="25.5703125" style="114" customWidth="1"/>
    <col min="3333" max="3333" width="24.28515625" style="114" customWidth="1"/>
    <col min="3334" max="3334" width="49.28515625" style="114" customWidth="1"/>
    <col min="3335" max="3348" width="20.5703125" style="114" customWidth="1"/>
    <col min="3349" max="3350" width="0" style="114" hidden="1" customWidth="1"/>
    <col min="3351" max="3583" width="9.140625" style="114"/>
    <col min="3584" max="3584" width="23.5703125" style="114" customWidth="1"/>
    <col min="3585" max="3585" width="100.140625" style="114" customWidth="1"/>
    <col min="3586" max="3586" width="18.28515625" style="114" customWidth="1"/>
    <col min="3587" max="3587" width="26.42578125" style="114" customWidth="1"/>
    <col min="3588" max="3588" width="25.5703125" style="114" customWidth="1"/>
    <col min="3589" max="3589" width="24.28515625" style="114" customWidth="1"/>
    <col min="3590" max="3590" width="49.28515625" style="114" customWidth="1"/>
    <col min="3591" max="3604" width="20.5703125" style="114" customWidth="1"/>
    <col min="3605" max="3606" width="0" style="114" hidden="1" customWidth="1"/>
    <col min="3607" max="3839" width="9.140625" style="114"/>
    <col min="3840" max="3840" width="23.5703125" style="114" customWidth="1"/>
    <col min="3841" max="3841" width="100.140625" style="114" customWidth="1"/>
    <col min="3842" max="3842" width="18.28515625" style="114" customWidth="1"/>
    <col min="3843" max="3843" width="26.42578125" style="114" customWidth="1"/>
    <col min="3844" max="3844" width="25.5703125" style="114" customWidth="1"/>
    <col min="3845" max="3845" width="24.28515625" style="114" customWidth="1"/>
    <col min="3846" max="3846" width="49.28515625" style="114" customWidth="1"/>
    <col min="3847" max="3860" width="20.5703125" style="114" customWidth="1"/>
    <col min="3861" max="3862" width="0" style="114" hidden="1" customWidth="1"/>
    <col min="3863" max="4095" width="9.140625" style="114"/>
    <col min="4096" max="4096" width="23.5703125" style="114" customWidth="1"/>
    <col min="4097" max="4097" width="100.140625" style="114" customWidth="1"/>
    <col min="4098" max="4098" width="18.28515625" style="114" customWidth="1"/>
    <col min="4099" max="4099" width="26.42578125" style="114" customWidth="1"/>
    <col min="4100" max="4100" width="25.5703125" style="114" customWidth="1"/>
    <col min="4101" max="4101" width="24.28515625" style="114" customWidth="1"/>
    <col min="4102" max="4102" width="49.28515625" style="114" customWidth="1"/>
    <col min="4103" max="4116" width="20.5703125" style="114" customWidth="1"/>
    <col min="4117" max="4118" width="0" style="114" hidden="1" customWidth="1"/>
    <col min="4119" max="4351" width="9.140625" style="114"/>
    <col min="4352" max="4352" width="23.5703125" style="114" customWidth="1"/>
    <col min="4353" max="4353" width="100.140625" style="114" customWidth="1"/>
    <col min="4354" max="4354" width="18.28515625" style="114" customWidth="1"/>
    <col min="4355" max="4355" width="26.42578125" style="114" customWidth="1"/>
    <col min="4356" max="4356" width="25.5703125" style="114" customWidth="1"/>
    <col min="4357" max="4357" width="24.28515625" style="114" customWidth="1"/>
    <col min="4358" max="4358" width="49.28515625" style="114" customWidth="1"/>
    <col min="4359" max="4372" width="20.5703125" style="114" customWidth="1"/>
    <col min="4373" max="4374" width="0" style="114" hidden="1" customWidth="1"/>
    <col min="4375" max="4607" width="9.140625" style="114"/>
    <col min="4608" max="4608" width="23.5703125" style="114" customWidth="1"/>
    <col min="4609" max="4609" width="100.140625" style="114" customWidth="1"/>
    <col min="4610" max="4610" width="18.28515625" style="114" customWidth="1"/>
    <col min="4611" max="4611" width="26.42578125" style="114" customWidth="1"/>
    <col min="4612" max="4612" width="25.5703125" style="114" customWidth="1"/>
    <col min="4613" max="4613" width="24.28515625" style="114" customWidth="1"/>
    <col min="4614" max="4614" width="49.28515625" style="114" customWidth="1"/>
    <col min="4615" max="4628" width="20.5703125" style="114" customWidth="1"/>
    <col min="4629" max="4630" width="0" style="114" hidden="1" customWidth="1"/>
    <col min="4631" max="4863" width="9.140625" style="114"/>
    <col min="4864" max="4864" width="23.5703125" style="114" customWidth="1"/>
    <col min="4865" max="4865" width="100.140625" style="114" customWidth="1"/>
    <col min="4866" max="4866" width="18.28515625" style="114" customWidth="1"/>
    <col min="4867" max="4867" width="26.42578125" style="114" customWidth="1"/>
    <col min="4868" max="4868" width="25.5703125" style="114" customWidth="1"/>
    <col min="4869" max="4869" width="24.28515625" style="114" customWidth="1"/>
    <col min="4870" max="4870" width="49.28515625" style="114" customWidth="1"/>
    <col min="4871" max="4884" width="20.5703125" style="114" customWidth="1"/>
    <col min="4885" max="4886" width="0" style="114" hidden="1" customWidth="1"/>
    <col min="4887" max="5119" width="9.140625" style="114"/>
    <col min="5120" max="5120" width="23.5703125" style="114" customWidth="1"/>
    <col min="5121" max="5121" width="100.140625" style="114" customWidth="1"/>
    <col min="5122" max="5122" width="18.28515625" style="114" customWidth="1"/>
    <col min="5123" max="5123" width="26.42578125" style="114" customWidth="1"/>
    <col min="5124" max="5124" width="25.5703125" style="114" customWidth="1"/>
    <col min="5125" max="5125" width="24.28515625" style="114" customWidth="1"/>
    <col min="5126" max="5126" width="49.28515625" style="114" customWidth="1"/>
    <col min="5127" max="5140" width="20.5703125" style="114" customWidth="1"/>
    <col min="5141" max="5142" width="0" style="114" hidden="1" customWidth="1"/>
    <col min="5143" max="5375" width="9.140625" style="114"/>
    <col min="5376" max="5376" width="23.5703125" style="114" customWidth="1"/>
    <col min="5377" max="5377" width="100.140625" style="114" customWidth="1"/>
    <col min="5378" max="5378" width="18.28515625" style="114" customWidth="1"/>
    <col min="5379" max="5379" width="26.42578125" style="114" customWidth="1"/>
    <col min="5380" max="5380" width="25.5703125" style="114" customWidth="1"/>
    <col min="5381" max="5381" width="24.28515625" style="114" customWidth="1"/>
    <col min="5382" max="5382" width="49.28515625" style="114" customWidth="1"/>
    <col min="5383" max="5396" width="20.5703125" style="114" customWidth="1"/>
    <col min="5397" max="5398" width="0" style="114" hidden="1" customWidth="1"/>
    <col min="5399" max="5631" width="9.140625" style="114"/>
    <col min="5632" max="5632" width="23.5703125" style="114" customWidth="1"/>
    <col min="5633" max="5633" width="100.140625" style="114" customWidth="1"/>
    <col min="5634" max="5634" width="18.28515625" style="114" customWidth="1"/>
    <col min="5635" max="5635" width="26.42578125" style="114" customWidth="1"/>
    <col min="5636" max="5636" width="25.5703125" style="114" customWidth="1"/>
    <col min="5637" max="5637" width="24.28515625" style="114" customWidth="1"/>
    <col min="5638" max="5638" width="49.28515625" style="114" customWidth="1"/>
    <col min="5639" max="5652" width="20.5703125" style="114" customWidth="1"/>
    <col min="5653" max="5654" width="0" style="114" hidden="1" customWidth="1"/>
    <col min="5655" max="5887" width="9.140625" style="114"/>
    <col min="5888" max="5888" width="23.5703125" style="114" customWidth="1"/>
    <col min="5889" max="5889" width="100.140625" style="114" customWidth="1"/>
    <col min="5890" max="5890" width="18.28515625" style="114" customWidth="1"/>
    <col min="5891" max="5891" width="26.42578125" style="114" customWidth="1"/>
    <col min="5892" max="5892" width="25.5703125" style="114" customWidth="1"/>
    <col min="5893" max="5893" width="24.28515625" style="114" customWidth="1"/>
    <col min="5894" max="5894" width="49.28515625" style="114" customWidth="1"/>
    <col min="5895" max="5908" width="20.5703125" style="114" customWidth="1"/>
    <col min="5909" max="5910" width="0" style="114" hidden="1" customWidth="1"/>
    <col min="5911" max="6143" width="9.140625" style="114"/>
    <col min="6144" max="6144" width="23.5703125" style="114" customWidth="1"/>
    <col min="6145" max="6145" width="100.140625" style="114" customWidth="1"/>
    <col min="6146" max="6146" width="18.28515625" style="114" customWidth="1"/>
    <col min="6147" max="6147" width="26.42578125" style="114" customWidth="1"/>
    <col min="6148" max="6148" width="25.5703125" style="114" customWidth="1"/>
    <col min="6149" max="6149" width="24.28515625" style="114" customWidth="1"/>
    <col min="6150" max="6150" width="49.28515625" style="114" customWidth="1"/>
    <col min="6151" max="6164" width="20.5703125" style="114" customWidth="1"/>
    <col min="6165" max="6166" width="0" style="114" hidden="1" customWidth="1"/>
    <col min="6167" max="6399" width="9.140625" style="114"/>
    <col min="6400" max="6400" width="23.5703125" style="114" customWidth="1"/>
    <col min="6401" max="6401" width="100.140625" style="114" customWidth="1"/>
    <col min="6402" max="6402" width="18.28515625" style="114" customWidth="1"/>
    <col min="6403" max="6403" width="26.42578125" style="114" customWidth="1"/>
    <col min="6404" max="6404" width="25.5703125" style="114" customWidth="1"/>
    <col min="6405" max="6405" width="24.28515625" style="114" customWidth="1"/>
    <col min="6406" max="6406" width="49.28515625" style="114" customWidth="1"/>
    <col min="6407" max="6420" width="20.5703125" style="114" customWidth="1"/>
    <col min="6421" max="6422" width="0" style="114" hidden="1" customWidth="1"/>
    <col min="6423" max="6655" width="9.140625" style="114"/>
    <col min="6656" max="6656" width="23.5703125" style="114" customWidth="1"/>
    <col min="6657" max="6657" width="100.140625" style="114" customWidth="1"/>
    <col min="6658" max="6658" width="18.28515625" style="114" customWidth="1"/>
    <col min="6659" max="6659" width="26.42578125" style="114" customWidth="1"/>
    <col min="6660" max="6660" width="25.5703125" style="114" customWidth="1"/>
    <col min="6661" max="6661" width="24.28515625" style="114" customWidth="1"/>
    <col min="6662" max="6662" width="49.28515625" style="114" customWidth="1"/>
    <col min="6663" max="6676" width="20.5703125" style="114" customWidth="1"/>
    <col min="6677" max="6678" width="0" style="114" hidden="1" customWidth="1"/>
    <col min="6679" max="6911" width="9.140625" style="114"/>
    <col min="6912" max="6912" width="23.5703125" style="114" customWidth="1"/>
    <col min="6913" max="6913" width="100.140625" style="114" customWidth="1"/>
    <col min="6914" max="6914" width="18.28515625" style="114" customWidth="1"/>
    <col min="6915" max="6915" width="26.42578125" style="114" customWidth="1"/>
    <col min="6916" max="6916" width="25.5703125" style="114" customWidth="1"/>
    <col min="6917" max="6917" width="24.28515625" style="114" customWidth="1"/>
    <col min="6918" max="6918" width="49.28515625" style="114" customWidth="1"/>
    <col min="6919" max="6932" width="20.5703125" style="114" customWidth="1"/>
    <col min="6933" max="6934" width="0" style="114" hidden="1" customWidth="1"/>
    <col min="6935" max="7167" width="9.140625" style="114"/>
    <col min="7168" max="7168" width="23.5703125" style="114" customWidth="1"/>
    <col min="7169" max="7169" width="100.140625" style="114" customWidth="1"/>
    <col min="7170" max="7170" width="18.28515625" style="114" customWidth="1"/>
    <col min="7171" max="7171" width="26.42578125" style="114" customWidth="1"/>
    <col min="7172" max="7172" width="25.5703125" style="114" customWidth="1"/>
    <col min="7173" max="7173" width="24.28515625" style="114" customWidth="1"/>
    <col min="7174" max="7174" width="49.28515625" style="114" customWidth="1"/>
    <col min="7175" max="7188" width="20.5703125" style="114" customWidth="1"/>
    <col min="7189" max="7190" width="0" style="114" hidden="1" customWidth="1"/>
    <col min="7191" max="7423" width="9.140625" style="114"/>
    <col min="7424" max="7424" width="23.5703125" style="114" customWidth="1"/>
    <col min="7425" max="7425" width="100.140625" style="114" customWidth="1"/>
    <col min="7426" max="7426" width="18.28515625" style="114" customWidth="1"/>
    <col min="7427" max="7427" width="26.42578125" style="114" customWidth="1"/>
    <col min="7428" max="7428" width="25.5703125" style="114" customWidth="1"/>
    <col min="7429" max="7429" width="24.28515625" style="114" customWidth="1"/>
    <col min="7430" max="7430" width="49.28515625" style="114" customWidth="1"/>
    <col min="7431" max="7444" width="20.5703125" style="114" customWidth="1"/>
    <col min="7445" max="7446" width="0" style="114" hidden="1" customWidth="1"/>
    <col min="7447" max="7679" width="9.140625" style="114"/>
    <col min="7680" max="7680" width="23.5703125" style="114" customWidth="1"/>
    <col min="7681" max="7681" width="100.140625" style="114" customWidth="1"/>
    <col min="7682" max="7682" width="18.28515625" style="114" customWidth="1"/>
    <col min="7683" max="7683" width="26.42578125" style="114" customWidth="1"/>
    <col min="7684" max="7684" width="25.5703125" style="114" customWidth="1"/>
    <col min="7685" max="7685" width="24.28515625" style="114" customWidth="1"/>
    <col min="7686" max="7686" width="49.28515625" style="114" customWidth="1"/>
    <col min="7687" max="7700" width="20.5703125" style="114" customWidth="1"/>
    <col min="7701" max="7702" width="0" style="114" hidden="1" customWidth="1"/>
    <col min="7703" max="7935" width="9.140625" style="114"/>
    <col min="7936" max="7936" width="23.5703125" style="114" customWidth="1"/>
    <col min="7937" max="7937" width="100.140625" style="114" customWidth="1"/>
    <col min="7938" max="7938" width="18.28515625" style="114" customWidth="1"/>
    <col min="7939" max="7939" width="26.42578125" style="114" customWidth="1"/>
    <col min="7940" max="7940" width="25.5703125" style="114" customWidth="1"/>
    <col min="7941" max="7941" width="24.28515625" style="114" customWidth="1"/>
    <col min="7942" max="7942" width="49.28515625" style="114" customWidth="1"/>
    <col min="7943" max="7956" width="20.5703125" style="114" customWidth="1"/>
    <col min="7957" max="7958" width="0" style="114" hidden="1" customWidth="1"/>
    <col min="7959" max="8191" width="9.140625" style="114"/>
    <col min="8192" max="8192" width="23.5703125" style="114" customWidth="1"/>
    <col min="8193" max="8193" width="100.140625" style="114" customWidth="1"/>
    <col min="8194" max="8194" width="18.28515625" style="114" customWidth="1"/>
    <col min="8195" max="8195" width="26.42578125" style="114" customWidth="1"/>
    <col min="8196" max="8196" width="25.5703125" style="114" customWidth="1"/>
    <col min="8197" max="8197" width="24.28515625" style="114" customWidth="1"/>
    <col min="8198" max="8198" width="49.28515625" style="114" customWidth="1"/>
    <col min="8199" max="8212" width="20.5703125" style="114" customWidth="1"/>
    <col min="8213" max="8214" width="0" style="114" hidden="1" customWidth="1"/>
    <col min="8215" max="8447" width="9.140625" style="114"/>
    <col min="8448" max="8448" width="23.5703125" style="114" customWidth="1"/>
    <col min="8449" max="8449" width="100.140625" style="114" customWidth="1"/>
    <col min="8450" max="8450" width="18.28515625" style="114" customWidth="1"/>
    <col min="8451" max="8451" width="26.42578125" style="114" customWidth="1"/>
    <col min="8452" max="8452" width="25.5703125" style="114" customWidth="1"/>
    <col min="8453" max="8453" width="24.28515625" style="114" customWidth="1"/>
    <col min="8454" max="8454" width="49.28515625" style="114" customWidth="1"/>
    <col min="8455" max="8468" width="20.5703125" style="114" customWidth="1"/>
    <col min="8469" max="8470" width="0" style="114" hidden="1" customWidth="1"/>
    <col min="8471" max="8703" width="9.140625" style="114"/>
    <col min="8704" max="8704" width="23.5703125" style="114" customWidth="1"/>
    <col min="8705" max="8705" width="100.140625" style="114" customWidth="1"/>
    <col min="8706" max="8706" width="18.28515625" style="114" customWidth="1"/>
    <col min="8707" max="8707" width="26.42578125" style="114" customWidth="1"/>
    <col min="8708" max="8708" width="25.5703125" style="114" customWidth="1"/>
    <col min="8709" max="8709" width="24.28515625" style="114" customWidth="1"/>
    <col min="8710" max="8710" width="49.28515625" style="114" customWidth="1"/>
    <col min="8711" max="8724" width="20.5703125" style="114" customWidth="1"/>
    <col min="8725" max="8726" width="0" style="114" hidden="1" customWidth="1"/>
    <col min="8727" max="8959" width="9.140625" style="114"/>
    <col min="8960" max="8960" width="23.5703125" style="114" customWidth="1"/>
    <col min="8961" max="8961" width="100.140625" style="114" customWidth="1"/>
    <col min="8962" max="8962" width="18.28515625" style="114" customWidth="1"/>
    <col min="8963" max="8963" width="26.42578125" style="114" customWidth="1"/>
    <col min="8964" max="8964" width="25.5703125" style="114" customWidth="1"/>
    <col min="8965" max="8965" width="24.28515625" style="114" customWidth="1"/>
    <col min="8966" max="8966" width="49.28515625" style="114" customWidth="1"/>
    <col min="8967" max="8980" width="20.5703125" style="114" customWidth="1"/>
    <col min="8981" max="8982" width="0" style="114" hidden="1" customWidth="1"/>
    <col min="8983" max="9215" width="9.140625" style="114"/>
    <col min="9216" max="9216" width="23.5703125" style="114" customWidth="1"/>
    <col min="9217" max="9217" width="100.140625" style="114" customWidth="1"/>
    <col min="9218" max="9218" width="18.28515625" style="114" customWidth="1"/>
    <col min="9219" max="9219" width="26.42578125" style="114" customWidth="1"/>
    <col min="9220" max="9220" width="25.5703125" style="114" customWidth="1"/>
    <col min="9221" max="9221" width="24.28515625" style="114" customWidth="1"/>
    <col min="9222" max="9222" width="49.28515625" style="114" customWidth="1"/>
    <col min="9223" max="9236" width="20.5703125" style="114" customWidth="1"/>
    <col min="9237" max="9238" width="0" style="114" hidden="1" customWidth="1"/>
    <col min="9239" max="9471" width="9.140625" style="114"/>
    <col min="9472" max="9472" width="23.5703125" style="114" customWidth="1"/>
    <col min="9473" max="9473" width="100.140625" style="114" customWidth="1"/>
    <col min="9474" max="9474" width="18.28515625" style="114" customWidth="1"/>
    <col min="9475" max="9475" width="26.42578125" style="114" customWidth="1"/>
    <col min="9476" max="9476" width="25.5703125" style="114" customWidth="1"/>
    <col min="9477" max="9477" width="24.28515625" style="114" customWidth="1"/>
    <col min="9478" max="9478" width="49.28515625" style="114" customWidth="1"/>
    <col min="9479" max="9492" width="20.5703125" style="114" customWidth="1"/>
    <col min="9493" max="9494" width="0" style="114" hidden="1" customWidth="1"/>
    <col min="9495" max="9727" width="9.140625" style="114"/>
    <col min="9728" max="9728" width="23.5703125" style="114" customWidth="1"/>
    <col min="9729" max="9729" width="100.140625" style="114" customWidth="1"/>
    <col min="9730" max="9730" width="18.28515625" style="114" customWidth="1"/>
    <col min="9731" max="9731" width="26.42578125" style="114" customWidth="1"/>
    <col min="9732" max="9732" width="25.5703125" style="114" customWidth="1"/>
    <col min="9733" max="9733" width="24.28515625" style="114" customWidth="1"/>
    <col min="9734" max="9734" width="49.28515625" style="114" customWidth="1"/>
    <col min="9735" max="9748" width="20.5703125" style="114" customWidth="1"/>
    <col min="9749" max="9750" width="0" style="114" hidden="1" customWidth="1"/>
    <col min="9751" max="9983" width="9.140625" style="114"/>
    <col min="9984" max="9984" width="23.5703125" style="114" customWidth="1"/>
    <col min="9985" max="9985" width="100.140625" style="114" customWidth="1"/>
    <col min="9986" max="9986" width="18.28515625" style="114" customWidth="1"/>
    <col min="9987" max="9987" width="26.42578125" style="114" customWidth="1"/>
    <col min="9988" max="9988" width="25.5703125" style="114" customWidth="1"/>
    <col min="9989" max="9989" width="24.28515625" style="114" customWidth="1"/>
    <col min="9990" max="9990" width="49.28515625" style="114" customWidth="1"/>
    <col min="9991" max="10004" width="20.5703125" style="114" customWidth="1"/>
    <col min="10005" max="10006" width="0" style="114" hidden="1" customWidth="1"/>
    <col min="10007" max="10239" width="9.140625" style="114"/>
    <col min="10240" max="10240" width="23.5703125" style="114" customWidth="1"/>
    <col min="10241" max="10241" width="100.140625" style="114" customWidth="1"/>
    <col min="10242" max="10242" width="18.28515625" style="114" customWidth="1"/>
    <col min="10243" max="10243" width="26.42578125" style="114" customWidth="1"/>
    <col min="10244" max="10244" width="25.5703125" style="114" customWidth="1"/>
    <col min="10245" max="10245" width="24.28515625" style="114" customWidth="1"/>
    <col min="10246" max="10246" width="49.28515625" style="114" customWidth="1"/>
    <col min="10247" max="10260" width="20.5703125" style="114" customWidth="1"/>
    <col min="10261" max="10262" width="0" style="114" hidden="1" customWidth="1"/>
    <col min="10263" max="10495" width="9.140625" style="114"/>
    <col min="10496" max="10496" width="23.5703125" style="114" customWidth="1"/>
    <col min="10497" max="10497" width="100.140625" style="114" customWidth="1"/>
    <col min="10498" max="10498" width="18.28515625" style="114" customWidth="1"/>
    <col min="10499" max="10499" width="26.42578125" style="114" customWidth="1"/>
    <col min="10500" max="10500" width="25.5703125" style="114" customWidth="1"/>
    <col min="10501" max="10501" width="24.28515625" style="114" customWidth="1"/>
    <col min="10502" max="10502" width="49.28515625" style="114" customWidth="1"/>
    <col min="10503" max="10516" width="20.5703125" style="114" customWidth="1"/>
    <col min="10517" max="10518" width="0" style="114" hidden="1" customWidth="1"/>
    <col min="10519" max="10751" width="9.140625" style="114"/>
    <col min="10752" max="10752" width="23.5703125" style="114" customWidth="1"/>
    <col min="10753" max="10753" width="100.140625" style="114" customWidth="1"/>
    <col min="10754" max="10754" width="18.28515625" style="114" customWidth="1"/>
    <col min="10755" max="10755" width="26.42578125" style="114" customWidth="1"/>
    <col min="10756" max="10756" width="25.5703125" style="114" customWidth="1"/>
    <col min="10757" max="10757" width="24.28515625" style="114" customWidth="1"/>
    <col min="10758" max="10758" width="49.28515625" style="114" customWidth="1"/>
    <col min="10759" max="10772" width="20.5703125" style="114" customWidth="1"/>
    <col min="10773" max="10774" width="0" style="114" hidden="1" customWidth="1"/>
    <col min="10775" max="11007" width="9.140625" style="114"/>
    <col min="11008" max="11008" width="23.5703125" style="114" customWidth="1"/>
    <col min="11009" max="11009" width="100.140625" style="114" customWidth="1"/>
    <col min="11010" max="11010" width="18.28515625" style="114" customWidth="1"/>
    <col min="11011" max="11011" width="26.42578125" style="114" customWidth="1"/>
    <col min="11012" max="11012" width="25.5703125" style="114" customWidth="1"/>
    <col min="11013" max="11013" width="24.28515625" style="114" customWidth="1"/>
    <col min="11014" max="11014" width="49.28515625" style="114" customWidth="1"/>
    <col min="11015" max="11028" width="20.5703125" style="114" customWidth="1"/>
    <col min="11029" max="11030" width="0" style="114" hidden="1" customWidth="1"/>
    <col min="11031" max="11263" width="9.140625" style="114"/>
    <col min="11264" max="11264" width="23.5703125" style="114" customWidth="1"/>
    <col min="11265" max="11265" width="100.140625" style="114" customWidth="1"/>
    <col min="11266" max="11266" width="18.28515625" style="114" customWidth="1"/>
    <col min="11267" max="11267" width="26.42578125" style="114" customWidth="1"/>
    <col min="11268" max="11268" width="25.5703125" style="114" customWidth="1"/>
    <col min="11269" max="11269" width="24.28515625" style="114" customWidth="1"/>
    <col min="11270" max="11270" width="49.28515625" style="114" customWidth="1"/>
    <col min="11271" max="11284" width="20.5703125" style="114" customWidth="1"/>
    <col min="11285" max="11286" width="0" style="114" hidden="1" customWidth="1"/>
    <col min="11287" max="11519" width="9.140625" style="114"/>
    <col min="11520" max="11520" width="23.5703125" style="114" customWidth="1"/>
    <col min="11521" max="11521" width="100.140625" style="114" customWidth="1"/>
    <col min="11522" max="11522" width="18.28515625" style="114" customWidth="1"/>
    <col min="11523" max="11523" width="26.42578125" style="114" customWidth="1"/>
    <col min="11524" max="11524" width="25.5703125" style="114" customWidth="1"/>
    <col min="11525" max="11525" width="24.28515625" style="114" customWidth="1"/>
    <col min="11526" max="11526" width="49.28515625" style="114" customWidth="1"/>
    <col min="11527" max="11540" width="20.5703125" style="114" customWidth="1"/>
    <col min="11541" max="11542" width="0" style="114" hidden="1" customWidth="1"/>
    <col min="11543" max="11775" width="9.140625" style="114"/>
    <col min="11776" max="11776" width="23.5703125" style="114" customWidth="1"/>
    <col min="11777" max="11777" width="100.140625" style="114" customWidth="1"/>
    <col min="11778" max="11778" width="18.28515625" style="114" customWidth="1"/>
    <col min="11779" max="11779" width="26.42578125" style="114" customWidth="1"/>
    <col min="11780" max="11780" width="25.5703125" style="114" customWidth="1"/>
    <col min="11781" max="11781" width="24.28515625" style="114" customWidth="1"/>
    <col min="11782" max="11782" width="49.28515625" style="114" customWidth="1"/>
    <col min="11783" max="11796" width="20.5703125" style="114" customWidth="1"/>
    <col min="11797" max="11798" width="0" style="114" hidden="1" customWidth="1"/>
    <col min="11799" max="12031" width="9.140625" style="114"/>
    <col min="12032" max="12032" width="23.5703125" style="114" customWidth="1"/>
    <col min="12033" max="12033" width="100.140625" style="114" customWidth="1"/>
    <col min="12034" max="12034" width="18.28515625" style="114" customWidth="1"/>
    <col min="12035" max="12035" width="26.42578125" style="114" customWidth="1"/>
    <col min="12036" max="12036" width="25.5703125" style="114" customWidth="1"/>
    <col min="12037" max="12037" width="24.28515625" style="114" customWidth="1"/>
    <col min="12038" max="12038" width="49.28515625" style="114" customWidth="1"/>
    <col min="12039" max="12052" width="20.5703125" style="114" customWidth="1"/>
    <col min="12053" max="12054" width="0" style="114" hidden="1" customWidth="1"/>
    <col min="12055" max="12287" width="9.140625" style="114"/>
    <col min="12288" max="12288" width="23.5703125" style="114" customWidth="1"/>
    <col min="12289" max="12289" width="100.140625" style="114" customWidth="1"/>
    <col min="12290" max="12290" width="18.28515625" style="114" customWidth="1"/>
    <col min="12291" max="12291" width="26.42578125" style="114" customWidth="1"/>
    <col min="12292" max="12292" width="25.5703125" style="114" customWidth="1"/>
    <col min="12293" max="12293" width="24.28515625" style="114" customWidth="1"/>
    <col min="12294" max="12294" width="49.28515625" style="114" customWidth="1"/>
    <col min="12295" max="12308" width="20.5703125" style="114" customWidth="1"/>
    <col min="12309" max="12310" width="0" style="114" hidden="1" customWidth="1"/>
    <col min="12311" max="12543" width="9.140625" style="114"/>
    <col min="12544" max="12544" width="23.5703125" style="114" customWidth="1"/>
    <col min="12545" max="12545" width="100.140625" style="114" customWidth="1"/>
    <col min="12546" max="12546" width="18.28515625" style="114" customWidth="1"/>
    <col min="12547" max="12547" width="26.42578125" style="114" customWidth="1"/>
    <col min="12548" max="12548" width="25.5703125" style="114" customWidth="1"/>
    <col min="12549" max="12549" width="24.28515625" style="114" customWidth="1"/>
    <col min="12550" max="12550" width="49.28515625" style="114" customWidth="1"/>
    <col min="12551" max="12564" width="20.5703125" style="114" customWidth="1"/>
    <col min="12565" max="12566" width="0" style="114" hidden="1" customWidth="1"/>
    <col min="12567" max="12799" width="9.140625" style="114"/>
    <col min="12800" max="12800" width="23.5703125" style="114" customWidth="1"/>
    <col min="12801" max="12801" width="100.140625" style="114" customWidth="1"/>
    <col min="12802" max="12802" width="18.28515625" style="114" customWidth="1"/>
    <col min="12803" max="12803" width="26.42578125" style="114" customWidth="1"/>
    <col min="12804" max="12804" width="25.5703125" style="114" customWidth="1"/>
    <col min="12805" max="12805" width="24.28515625" style="114" customWidth="1"/>
    <col min="12806" max="12806" width="49.28515625" style="114" customWidth="1"/>
    <col min="12807" max="12820" width="20.5703125" style="114" customWidth="1"/>
    <col min="12821" max="12822" width="0" style="114" hidden="1" customWidth="1"/>
    <col min="12823" max="13055" width="9.140625" style="114"/>
    <col min="13056" max="13056" width="23.5703125" style="114" customWidth="1"/>
    <col min="13057" max="13057" width="100.140625" style="114" customWidth="1"/>
    <col min="13058" max="13058" width="18.28515625" style="114" customWidth="1"/>
    <col min="13059" max="13059" width="26.42578125" style="114" customWidth="1"/>
    <col min="13060" max="13060" width="25.5703125" style="114" customWidth="1"/>
    <col min="13061" max="13061" width="24.28515625" style="114" customWidth="1"/>
    <col min="13062" max="13062" width="49.28515625" style="114" customWidth="1"/>
    <col min="13063" max="13076" width="20.5703125" style="114" customWidth="1"/>
    <col min="13077" max="13078" width="0" style="114" hidden="1" customWidth="1"/>
    <col min="13079" max="13311" width="9.140625" style="114"/>
    <col min="13312" max="13312" width="23.5703125" style="114" customWidth="1"/>
    <col min="13313" max="13313" width="100.140625" style="114" customWidth="1"/>
    <col min="13314" max="13314" width="18.28515625" style="114" customWidth="1"/>
    <col min="13315" max="13315" width="26.42578125" style="114" customWidth="1"/>
    <col min="13316" max="13316" width="25.5703125" style="114" customWidth="1"/>
    <col min="13317" max="13317" width="24.28515625" style="114" customWidth="1"/>
    <col min="13318" max="13318" width="49.28515625" style="114" customWidth="1"/>
    <col min="13319" max="13332" width="20.5703125" style="114" customWidth="1"/>
    <col min="13333" max="13334" width="0" style="114" hidden="1" customWidth="1"/>
    <col min="13335" max="13567" width="9.140625" style="114"/>
    <col min="13568" max="13568" width="23.5703125" style="114" customWidth="1"/>
    <col min="13569" max="13569" width="100.140625" style="114" customWidth="1"/>
    <col min="13570" max="13570" width="18.28515625" style="114" customWidth="1"/>
    <col min="13571" max="13571" width="26.42578125" style="114" customWidth="1"/>
    <col min="13572" max="13572" width="25.5703125" style="114" customWidth="1"/>
    <col min="13573" max="13573" width="24.28515625" style="114" customWidth="1"/>
    <col min="13574" max="13574" width="49.28515625" style="114" customWidth="1"/>
    <col min="13575" max="13588" width="20.5703125" style="114" customWidth="1"/>
    <col min="13589" max="13590" width="0" style="114" hidden="1" customWidth="1"/>
    <col min="13591" max="13823" width="9.140625" style="114"/>
    <col min="13824" max="13824" width="23.5703125" style="114" customWidth="1"/>
    <col min="13825" max="13825" width="100.140625" style="114" customWidth="1"/>
    <col min="13826" max="13826" width="18.28515625" style="114" customWidth="1"/>
    <col min="13827" max="13827" width="26.42578125" style="114" customWidth="1"/>
    <col min="13828" max="13828" width="25.5703125" style="114" customWidth="1"/>
    <col min="13829" max="13829" width="24.28515625" style="114" customWidth="1"/>
    <col min="13830" max="13830" width="49.28515625" style="114" customWidth="1"/>
    <col min="13831" max="13844" width="20.5703125" style="114" customWidth="1"/>
    <col min="13845" max="13846" width="0" style="114" hidden="1" customWidth="1"/>
    <col min="13847" max="14079" width="9.140625" style="114"/>
    <col min="14080" max="14080" width="23.5703125" style="114" customWidth="1"/>
    <col min="14081" max="14081" width="100.140625" style="114" customWidth="1"/>
    <col min="14082" max="14082" width="18.28515625" style="114" customWidth="1"/>
    <col min="14083" max="14083" width="26.42578125" style="114" customWidth="1"/>
    <col min="14084" max="14084" width="25.5703125" style="114" customWidth="1"/>
    <col min="14085" max="14085" width="24.28515625" style="114" customWidth="1"/>
    <col min="14086" max="14086" width="49.28515625" style="114" customWidth="1"/>
    <col min="14087" max="14100" width="20.5703125" style="114" customWidth="1"/>
    <col min="14101" max="14102" width="0" style="114" hidden="1" customWidth="1"/>
    <col min="14103" max="14335" width="9.140625" style="114"/>
    <col min="14336" max="14336" width="23.5703125" style="114" customWidth="1"/>
    <col min="14337" max="14337" width="100.140625" style="114" customWidth="1"/>
    <col min="14338" max="14338" width="18.28515625" style="114" customWidth="1"/>
    <col min="14339" max="14339" width="26.42578125" style="114" customWidth="1"/>
    <col min="14340" max="14340" width="25.5703125" style="114" customWidth="1"/>
    <col min="14341" max="14341" width="24.28515625" style="114" customWidth="1"/>
    <col min="14342" max="14342" width="49.28515625" style="114" customWidth="1"/>
    <col min="14343" max="14356" width="20.5703125" style="114" customWidth="1"/>
    <col min="14357" max="14358" width="0" style="114" hidden="1" customWidth="1"/>
    <col min="14359" max="14591" width="9.140625" style="114"/>
    <col min="14592" max="14592" width="23.5703125" style="114" customWidth="1"/>
    <col min="14593" max="14593" width="100.140625" style="114" customWidth="1"/>
    <col min="14594" max="14594" width="18.28515625" style="114" customWidth="1"/>
    <col min="14595" max="14595" width="26.42578125" style="114" customWidth="1"/>
    <col min="14596" max="14596" width="25.5703125" style="114" customWidth="1"/>
    <col min="14597" max="14597" width="24.28515625" style="114" customWidth="1"/>
    <col min="14598" max="14598" width="49.28515625" style="114" customWidth="1"/>
    <col min="14599" max="14612" width="20.5703125" style="114" customWidth="1"/>
    <col min="14613" max="14614" width="0" style="114" hidden="1" customWidth="1"/>
    <col min="14615" max="14847" width="9.140625" style="114"/>
    <col min="14848" max="14848" width="23.5703125" style="114" customWidth="1"/>
    <col min="14849" max="14849" width="100.140625" style="114" customWidth="1"/>
    <col min="14850" max="14850" width="18.28515625" style="114" customWidth="1"/>
    <col min="14851" max="14851" width="26.42578125" style="114" customWidth="1"/>
    <col min="14852" max="14852" width="25.5703125" style="114" customWidth="1"/>
    <col min="14853" max="14853" width="24.28515625" style="114" customWidth="1"/>
    <col min="14854" max="14854" width="49.28515625" style="114" customWidth="1"/>
    <col min="14855" max="14868" width="20.5703125" style="114" customWidth="1"/>
    <col min="14869" max="14870" width="0" style="114" hidden="1" customWidth="1"/>
    <col min="14871" max="15103" width="9.140625" style="114"/>
    <col min="15104" max="15104" width="23.5703125" style="114" customWidth="1"/>
    <col min="15105" max="15105" width="100.140625" style="114" customWidth="1"/>
    <col min="15106" max="15106" width="18.28515625" style="114" customWidth="1"/>
    <col min="15107" max="15107" width="26.42578125" style="114" customWidth="1"/>
    <col min="15108" max="15108" width="25.5703125" style="114" customWidth="1"/>
    <col min="15109" max="15109" width="24.28515625" style="114" customWidth="1"/>
    <col min="15110" max="15110" width="49.28515625" style="114" customWidth="1"/>
    <col min="15111" max="15124" width="20.5703125" style="114" customWidth="1"/>
    <col min="15125" max="15126" width="0" style="114" hidden="1" customWidth="1"/>
    <col min="15127" max="15359" width="9.140625" style="114"/>
    <col min="15360" max="15360" width="23.5703125" style="114" customWidth="1"/>
    <col min="15361" max="15361" width="100.140625" style="114" customWidth="1"/>
    <col min="15362" max="15362" width="18.28515625" style="114" customWidth="1"/>
    <col min="15363" max="15363" width="26.42578125" style="114" customWidth="1"/>
    <col min="15364" max="15364" width="25.5703125" style="114" customWidth="1"/>
    <col min="15365" max="15365" width="24.28515625" style="114" customWidth="1"/>
    <col min="15366" max="15366" width="49.28515625" style="114" customWidth="1"/>
    <col min="15367" max="15380" width="20.5703125" style="114" customWidth="1"/>
    <col min="15381" max="15382" width="0" style="114" hidden="1" customWidth="1"/>
    <col min="15383" max="15615" width="9.140625" style="114"/>
    <col min="15616" max="15616" width="23.5703125" style="114" customWidth="1"/>
    <col min="15617" max="15617" width="100.140625" style="114" customWidth="1"/>
    <col min="15618" max="15618" width="18.28515625" style="114" customWidth="1"/>
    <col min="15619" max="15619" width="26.42578125" style="114" customWidth="1"/>
    <col min="15620" max="15620" width="25.5703125" style="114" customWidth="1"/>
    <col min="15621" max="15621" width="24.28515625" style="114" customWidth="1"/>
    <col min="15622" max="15622" width="49.28515625" style="114" customWidth="1"/>
    <col min="15623" max="15636" width="20.5703125" style="114" customWidth="1"/>
    <col min="15637" max="15638" width="0" style="114" hidden="1" customWidth="1"/>
    <col min="15639" max="15871" width="9.140625" style="114"/>
    <col min="15872" max="15872" width="23.5703125" style="114" customWidth="1"/>
    <col min="15873" max="15873" width="100.140625" style="114" customWidth="1"/>
    <col min="15874" max="15874" width="18.28515625" style="114" customWidth="1"/>
    <col min="15875" max="15875" width="26.42578125" style="114" customWidth="1"/>
    <col min="15876" max="15876" width="25.5703125" style="114" customWidth="1"/>
    <col min="15877" max="15877" width="24.28515625" style="114" customWidth="1"/>
    <col min="15878" max="15878" width="49.28515625" style="114" customWidth="1"/>
    <col min="15879" max="15892" width="20.5703125" style="114" customWidth="1"/>
    <col min="15893" max="15894" width="0" style="114" hidden="1" customWidth="1"/>
    <col min="15895" max="16127" width="9.140625" style="114"/>
    <col min="16128" max="16128" width="23.5703125" style="114" customWidth="1"/>
    <col min="16129" max="16129" width="100.140625" style="114" customWidth="1"/>
    <col min="16130" max="16130" width="18.28515625" style="114" customWidth="1"/>
    <col min="16131" max="16131" width="26.42578125" style="114" customWidth="1"/>
    <col min="16132" max="16132" width="25.5703125" style="114" customWidth="1"/>
    <col min="16133" max="16133" width="24.28515625" style="114" customWidth="1"/>
    <col min="16134" max="16134" width="49.28515625" style="114" customWidth="1"/>
    <col min="16135" max="16148" width="20.5703125" style="114" customWidth="1"/>
    <col min="16149" max="16150" width="0" style="114" hidden="1" customWidth="1"/>
    <col min="16151" max="16384" width="9.140625" style="114"/>
  </cols>
  <sheetData>
    <row r="1" spans="1:97" s="40" customFormat="1" ht="72" customHeight="1">
      <c r="A1" s="167"/>
      <c r="B1" s="714" t="s">
        <v>853</v>
      </c>
      <c r="C1" s="714"/>
      <c r="D1" s="714"/>
      <c r="E1" s="714"/>
      <c r="F1" s="714"/>
      <c r="G1" s="714"/>
      <c r="H1" s="714"/>
      <c r="I1" s="714"/>
      <c r="J1" s="714"/>
      <c r="K1" s="714"/>
      <c r="L1" s="714"/>
      <c r="M1" s="714"/>
      <c r="N1" s="37"/>
      <c r="O1" s="37"/>
      <c r="P1" s="37"/>
      <c r="Q1" s="37"/>
      <c r="R1" s="37"/>
      <c r="S1" s="38"/>
      <c r="T1" s="39"/>
      <c r="U1" s="39"/>
      <c r="V1" s="39"/>
      <c r="W1" s="39"/>
      <c r="X1" s="39"/>
      <c r="Y1" s="39"/>
      <c r="Z1" s="39"/>
      <c r="AA1" s="39"/>
      <c r="AB1" s="39"/>
      <c r="AC1" s="39"/>
      <c r="AD1" s="39"/>
      <c r="AE1" s="39"/>
      <c r="AF1" s="39"/>
      <c r="AG1" s="39"/>
      <c r="AH1" s="39"/>
      <c r="AI1" s="39"/>
      <c r="AJ1" s="39"/>
      <c r="AK1" s="39"/>
      <c r="AL1" s="39"/>
      <c r="AM1" s="39"/>
      <c r="AN1" s="39"/>
      <c r="AO1" s="39"/>
      <c r="AP1" s="39"/>
      <c r="AQ1" s="39"/>
      <c r="AR1" s="39"/>
      <c r="AS1" s="39"/>
      <c r="AT1" s="39"/>
      <c r="AU1" s="39"/>
      <c r="AV1" s="39"/>
      <c r="AW1" s="39"/>
      <c r="AX1" s="39"/>
      <c r="AY1" s="39"/>
      <c r="AZ1" s="39"/>
      <c r="BA1" s="39"/>
      <c r="BB1" s="39"/>
      <c r="BC1" s="39"/>
      <c r="BD1" s="39"/>
      <c r="BE1" s="39"/>
      <c r="BF1" s="39"/>
      <c r="BG1" s="39"/>
      <c r="BH1" s="39"/>
      <c r="BI1" s="39"/>
      <c r="BJ1" s="39"/>
      <c r="BK1" s="39"/>
      <c r="BL1" s="39"/>
      <c r="BM1" s="39"/>
      <c r="BN1" s="39"/>
      <c r="BO1" s="39"/>
      <c r="BP1" s="39"/>
      <c r="BQ1" s="39"/>
      <c r="BR1" s="39"/>
      <c r="BS1" s="39"/>
      <c r="BT1" s="39"/>
      <c r="BU1" s="39"/>
      <c r="BV1" s="39"/>
      <c r="BW1" s="39"/>
      <c r="BX1" s="39"/>
      <c r="BY1" s="39"/>
      <c r="BZ1" s="39"/>
      <c r="CA1" s="39"/>
      <c r="CB1" s="39"/>
      <c r="CC1" s="39"/>
      <c r="CD1" s="39"/>
      <c r="CE1" s="39"/>
      <c r="CF1" s="39"/>
      <c r="CG1" s="39"/>
      <c r="CH1" s="39"/>
      <c r="CI1" s="39"/>
      <c r="CJ1" s="39"/>
      <c r="CK1" s="39"/>
      <c r="CL1" s="39"/>
      <c r="CM1" s="39"/>
      <c r="CN1" s="39"/>
      <c r="CO1" s="39"/>
      <c r="CP1" s="39"/>
      <c r="CQ1" s="39"/>
      <c r="CR1" s="39"/>
    </row>
    <row r="2" spans="1:97" s="44" customFormat="1" ht="41.45" customHeight="1">
      <c r="A2" s="168"/>
      <c r="B2" s="715" t="s">
        <v>785</v>
      </c>
      <c r="C2" s="716"/>
      <c r="D2" s="716"/>
      <c r="E2" s="716"/>
      <c r="F2" s="716"/>
      <c r="G2" s="716"/>
      <c r="H2" s="716"/>
      <c r="I2" s="716"/>
      <c r="J2" s="716"/>
      <c r="K2" s="716"/>
      <c r="L2" s="716"/>
      <c r="M2" s="717"/>
      <c r="N2" s="170"/>
      <c r="O2" s="170"/>
      <c r="P2" s="170"/>
      <c r="Q2" s="170"/>
      <c r="R2" s="170"/>
      <c r="S2" s="42"/>
      <c r="T2" s="43"/>
      <c r="U2" s="43"/>
      <c r="V2" s="43"/>
      <c r="W2" s="43"/>
      <c r="X2" s="43"/>
      <c r="Y2" s="43"/>
      <c r="Z2" s="43"/>
      <c r="AA2" s="43"/>
      <c r="AB2" s="43"/>
      <c r="AC2" s="43"/>
      <c r="AD2" s="43"/>
      <c r="AE2" s="43"/>
      <c r="AF2" s="43"/>
      <c r="AG2" s="43"/>
      <c r="AH2" s="43"/>
      <c r="AI2" s="43"/>
      <c r="AJ2" s="43"/>
      <c r="AK2" s="43"/>
      <c r="AL2" s="43"/>
      <c r="AM2" s="43"/>
      <c r="AN2" s="43"/>
      <c r="AO2" s="43"/>
      <c r="AP2" s="43"/>
      <c r="AQ2" s="43"/>
      <c r="AR2" s="43"/>
      <c r="AS2" s="43"/>
      <c r="AT2" s="43"/>
      <c r="AU2" s="43"/>
      <c r="AV2" s="43"/>
      <c r="AW2" s="43"/>
      <c r="AX2" s="43"/>
      <c r="AY2" s="43"/>
      <c r="AZ2" s="43"/>
      <c r="BA2" s="43"/>
      <c r="BB2" s="43"/>
      <c r="BC2" s="43"/>
      <c r="BD2" s="43"/>
      <c r="BE2" s="43"/>
      <c r="BF2" s="43"/>
      <c r="BG2" s="43"/>
      <c r="BH2" s="43"/>
      <c r="BI2" s="43"/>
      <c r="BJ2" s="43"/>
      <c r="BK2" s="43"/>
      <c r="BL2" s="43"/>
      <c r="BM2" s="43"/>
      <c r="BN2" s="43"/>
      <c r="BO2" s="43"/>
      <c r="BP2" s="43"/>
      <c r="BQ2" s="43"/>
      <c r="BR2" s="43"/>
      <c r="BS2" s="43"/>
      <c r="BT2" s="43"/>
      <c r="BU2" s="43"/>
      <c r="BV2" s="43"/>
      <c r="BW2" s="43"/>
      <c r="BX2" s="43"/>
      <c r="BY2" s="43"/>
      <c r="BZ2" s="43"/>
      <c r="CA2" s="43"/>
      <c r="CB2" s="43"/>
      <c r="CC2" s="43"/>
      <c r="CD2" s="43"/>
      <c r="CE2" s="43"/>
      <c r="CF2" s="43"/>
      <c r="CG2" s="43"/>
      <c r="CH2" s="43"/>
      <c r="CI2" s="43"/>
      <c r="CJ2" s="43"/>
      <c r="CK2" s="43"/>
      <c r="CL2" s="43"/>
      <c r="CM2" s="43"/>
      <c r="CN2" s="43"/>
      <c r="CO2" s="43"/>
      <c r="CP2" s="43"/>
      <c r="CQ2" s="43"/>
      <c r="CR2" s="43"/>
    </row>
    <row r="3" spans="1:97" s="44" customFormat="1" ht="78.599999999999994" customHeight="1">
      <c r="B3" s="45" t="s">
        <v>0</v>
      </c>
      <c r="C3" s="46" t="s">
        <v>1</v>
      </c>
      <c r="D3" s="45" t="s">
        <v>2</v>
      </c>
      <c r="E3" s="47" t="s">
        <v>837</v>
      </c>
      <c r="F3" s="45" t="s">
        <v>848</v>
      </c>
      <c r="G3" s="45" t="s">
        <v>838</v>
      </c>
      <c r="H3" s="45" t="s">
        <v>0</v>
      </c>
      <c r="I3" s="46" t="s">
        <v>1</v>
      </c>
      <c r="J3" s="45" t="s">
        <v>2</v>
      </c>
      <c r="K3" s="47" t="s">
        <v>837</v>
      </c>
      <c r="L3" s="45" t="s">
        <v>848</v>
      </c>
      <c r="M3" s="45" t="s">
        <v>838</v>
      </c>
      <c r="N3" s="48"/>
      <c r="O3" s="48"/>
      <c r="P3" s="48"/>
      <c r="Q3" s="48"/>
      <c r="R3" s="48"/>
      <c r="S3" s="49"/>
      <c r="T3" s="49"/>
      <c r="U3" s="43"/>
      <c r="V3" s="43"/>
      <c r="W3" s="43"/>
      <c r="X3" s="43"/>
      <c r="Y3" s="43"/>
      <c r="Z3" s="43"/>
      <c r="AA3" s="43"/>
      <c r="AB3" s="43"/>
      <c r="AC3" s="43"/>
      <c r="AD3" s="43"/>
      <c r="AE3" s="43"/>
      <c r="AF3" s="43"/>
      <c r="AG3" s="43"/>
      <c r="AH3" s="43"/>
      <c r="AI3" s="43"/>
      <c r="AJ3" s="43"/>
      <c r="AK3" s="43"/>
      <c r="AL3" s="43"/>
      <c r="AM3" s="43"/>
      <c r="AN3" s="43"/>
      <c r="AO3" s="43"/>
      <c r="AP3" s="43"/>
      <c r="AQ3" s="43"/>
      <c r="AR3" s="43"/>
      <c r="AS3" s="43"/>
      <c r="AT3" s="43"/>
      <c r="AU3" s="43"/>
      <c r="AV3" s="43"/>
      <c r="AW3" s="43"/>
      <c r="AX3" s="43"/>
      <c r="AY3" s="43"/>
      <c r="AZ3" s="43"/>
      <c r="BA3" s="43"/>
      <c r="BB3" s="43"/>
      <c r="BC3" s="43"/>
      <c r="BD3" s="43"/>
      <c r="BE3" s="43"/>
      <c r="BF3" s="43"/>
      <c r="BG3" s="43"/>
      <c r="BH3" s="43"/>
      <c r="BI3" s="43"/>
      <c r="BJ3" s="43"/>
      <c r="BK3" s="43"/>
      <c r="BL3" s="43"/>
      <c r="BM3" s="43"/>
      <c r="BN3" s="43"/>
      <c r="BO3" s="43"/>
      <c r="BP3" s="43"/>
      <c r="BQ3" s="43"/>
      <c r="BR3" s="43"/>
      <c r="BS3" s="43"/>
      <c r="BT3" s="43"/>
      <c r="BU3" s="43"/>
      <c r="BV3" s="43"/>
      <c r="BW3" s="43"/>
      <c r="BX3" s="43"/>
      <c r="BY3" s="43"/>
      <c r="BZ3" s="43"/>
      <c r="CA3" s="43"/>
      <c r="CB3" s="43"/>
      <c r="CC3" s="43"/>
      <c r="CD3" s="43"/>
      <c r="CE3" s="43"/>
      <c r="CF3" s="43"/>
      <c r="CG3" s="43"/>
      <c r="CH3" s="43"/>
      <c r="CI3" s="43"/>
      <c r="CJ3" s="43"/>
      <c r="CK3" s="43"/>
      <c r="CL3" s="43"/>
      <c r="CM3" s="43"/>
      <c r="CN3" s="43"/>
      <c r="CO3" s="43"/>
      <c r="CP3" s="43"/>
      <c r="CQ3" s="43"/>
      <c r="CR3" s="43"/>
      <c r="CS3" s="43"/>
    </row>
    <row r="4" spans="1:97" s="44" customFormat="1" ht="57" customHeight="1">
      <c r="B4" s="196" t="s">
        <v>48</v>
      </c>
      <c r="C4" s="197"/>
      <c r="D4" s="197"/>
      <c r="E4" s="197"/>
      <c r="F4" s="197"/>
      <c r="G4" s="197"/>
      <c r="H4" s="205" t="s">
        <v>5</v>
      </c>
      <c r="I4" s="206"/>
      <c r="J4" s="206"/>
      <c r="K4" s="206"/>
      <c r="L4" s="206"/>
      <c r="M4" s="207"/>
      <c r="N4" s="82"/>
      <c r="O4" s="82"/>
      <c r="P4" s="82"/>
      <c r="Q4" s="82"/>
      <c r="R4" s="82"/>
      <c r="S4" s="51"/>
      <c r="T4" s="51"/>
      <c r="U4" s="43"/>
      <c r="V4" s="43"/>
      <c r="W4" s="43"/>
      <c r="X4" s="43"/>
      <c r="Y4" s="43"/>
      <c r="Z4" s="43"/>
      <c r="AA4" s="43"/>
      <c r="AB4" s="43"/>
      <c r="AC4" s="43"/>
      <c r="AD4" s="43"/>
      <c r="AE4" s="43"/>
      <c r="AF4" s="43"/>
      <c r="AG4" s="43"/>
      <c r="AH4" s="43"/>
      <c r="AI4" s="43"/>
      <c r="AJ4" s="43"/>
      <c r="AK4" s="43"/>
      <c r="AL4" s="43"/>
      <c r="AM4" s="43"/>
      <c r="AN4" s="43"/>
      <c r="AO4" s="43"/>
      <c r="AP4" s="43"/>
      <c r="AQ4" s="43"/>
      <c r="AR4" s="43"/>
      <c r="AS4" s="43"/>
      <c r="AT4" s="43"/>
      <c r="AU4" s="43"/>
      <c r="AV4" s="43"/>
      <c r="AW4" s="43"/>
      <c r="AX4" s="43"/>
      <c r="AY4" s="43"/>
      <c r="AZ4" s="43"/>
      <c r="BA4" s="43"/>
      <c r="BB4" s="43"/>
      <c r="BC4" s="43"/>
      <c r="BD4" s="43"/>
      <c r="BE4" s="43"/>
      <c r="BF4" s="43"/>
      <c r="BG4" s="43"/>
      <c r="BH4" s="43"/>
      <c r="BI4" s="43"/>
      <c r="BJ4" s="43"/>
      <c r="BK4" s="43"/>
      <c r="BL4" s="43"/>
      <c r="BM4" s="43"/>
      <c r="BN4" s="43"/>
      <c r="BO4" s="43"/>
      <c r="BP4" s="43"/>
      <c r="BQ4" s="43"/>
      <c r="BR4" s="43"/>
      <c r="BS4" s="43"/>
      <c r="BT4" s="43"/>
      <c r="BU4" s="43"/>
      <c r="BV4" s="43"/>
      <c r="BW4" s="43"/>
      <c r="BX4" s="43"/>
      <c r="BY4" s="43"/>
      <c r="BZ4" s="43"/>
      <c r="CA4" s="43"/>
      <c r="CB4" s="43"/>
      <c r="CC4" s="43"/>
      <c r="CD4" s="43"/>
      <c r="CE4" s="43"/>
      <c r="CF4" s="43"/>
      <c r="CG4" s="43"/>
      <c r="CH4" s="43"/>
      <c r="CI4" s="43"/>
      <c r="CJ4" s="43"/>
      <c r="CK4" s="43"/>
      <c r="CL4" s="43"/>
      <c r="CM4" s="43"/>
      <c r="CN4" s="43"/>
      <c r="CO4" s="43"/>
      <c r="CP4" s="43"/>
      <c r="CQ4" s="43"/>
      <c r="CR4" s="43"/>
      <c r="CS4" s="43"/>
    </row>
    <row r="5" spans="1:97" s="44" customFormat="1" ht="57" customHeight="1">
      <c r="B5" s="52" t="s">
        <v>15</v>
      </c>
      <c r="C5" s="53"/>
      <c r="D5" s="54"/>
      <c r="E5" s="55"/>
      <c r="F5" s="198"/>
      <c r="G5" s="198"/>
      <c r="H5" s="52" t="s">
        <v>543</v>
      </c>
      <c r="I5" s="53"/>
      <c r="J5" s="54"/>
      <c r="K5" s="55"/>
      <c r="L5" s="198"/>
      <c r="M5" s="198"/>
      <c r="N5" s="55"/>
      <c r="O5" s="55"/>
      <c r="P5" s="55"/>
      <c r="Q5" s="55"/>
      <c r="R5" s="55"/>
      <c r="S5" s="51"/>
      <c r="T5" s="51"/>
      <c r="U5" s="43"/>
      <c r="V5" s="43"/>
      <c r="W5" s="43"/>
      <c r="X5" s="43"/>
      <c r="Y5" s="43"/>
      <c r="Z5" s="43"/>
      <c r="AA5" s="43"/>
      <c r="AB5" s="43"/>
      <c r="AC5" s="43"/>
      <c r="AD5" s="43"/>
      <c r="AE5" s="43"/>
      <c r="AF5" s="43"/>
      <c r="AG5" s="43"/>
      <c r="AH5" s="43"/>
      <c r="AI5" s="43"/>
      <c r="AJ5" s="43"/>
      <c r="AK5" s="43"/>
      <c r="AL5" s="43"/>
      <c r="AM5" s="43"/>
      <c r="AN5" s="43"/>
      <c r="AO5" s="43"/>
      <c r="AP5" s="43"/>
      <c r="AQ5" s="43"/>
      <c r="AR5" s="43"/>
      <c r="AS5" s="43"/>
      <c r="AT5" s="43"/>
      <c r="AU5" s="43"/>
      <c r="AV5" s="43"/>
      <c r="AW5" s="43"/>
      <c r="AX5" s="43"/>
      <c r="AY5" s="43"/>
      <c r="AZ5" s="43"/>
      <c r="BA5" s="43"/>
      <c r="BB5" s="43"/>
      <c r="BC5" s="43"/>
      <c r="BD5" s="43"/>
      <c r="BE5" s="43"/>
      <c r="BF5" s="43"/>
      <c r="BG5" s="43"/>
      <c r="BH5" s="43"/>
      <c r="BI5" s="43"/>
      <c r="BJ5" s="43"/>
      <c r="BK5" s="43"/>
      <c r="BL5" s="43"/>
      <c r="BM5" s="43"/>
      <c r="BN5" s="43"/>
      <c r="BO5" s="43"/>
      <c r="BP5" s="43"/>
      <c r="BQ5" s="43"/>
      <c r="BR5" s="43"/>
      <c r="BS5" s="43"/>
      <c r="BT5" s="43"/>
      <c r="BU5" s="43"/>
      <c r="BV5" s="43"/>
      <c r="BW5" s="43"/>
      <c r="BX5" s="43"/>
      <c r="BY5" s="43"/>
      <c r="BZ5" s="43"/>
      <c r="CA5" s="43"/>
      <c r="CB5" s="43"/>
      <c r="CC5" s="43"/>
      <c r="CD5" s="43"/>
      <c r="CE5" s="43"/>
      <c r="CF5" s="43"/>
      <c r="CG5" s="43"/>
      <c r="CH5" s="43"/>
      <c r="CI5" s="43"/>
      <c r="CJ5" s="43"/>
      <c r="CK5" s="43"/>
      <c r="CL5" s="43"/>
      <c r="CM5" s="43"/>
      <c r="CN5" s="43"/>
      <c r="CO5" s="43"/>
      <c r="CP5" s="43"/>
      <c r="CQ5" s="43"/>
      <c r="CR5" s="43"/>
      <c r="CS5" s="43"/>
    </row>
    <row r="6" spans="1:97" s="44" customFormat="1" ht="57" customHeight="1">
      <c r="B6" s="66" t="s">
        <v>49</v>
      </c>
      <c r="C6" s="46" t="s">
        <v>612</v>
      </c>
      <c r="D6" s="45">
        <v>6</v>
      </c>
      <c r="E6" s="55">
        <v>16.95</v>
      </c>
      <c r="F6" s="45" t="s">
        <v>839</v>
      </c>
      <c r="G6" s="45"/>
      <c r="H6" s="60" t="s">
        <v>16</v>
      </c>
      <c r="I6" s="61" t="s">
        <v>581</v>
      </c>
      <c r="J6" s="62">
        <v>6</v>
      </c>
      <c r="K6" s="55">
        <v>17.95</v>
      </c>
      <c r="L6" s="45" t="s">
        <v>839</v>
      </c>
      <c r="M6" s="45"/>
      <c r="N6" s="48"/>
      <c r="O6" s="48"/>
      <c r="P6" s="48"/>
      <c r="Q6" s="48"/>
      <c r="R6" s="48"/>
      <c r="S6" s="63"/>
      <c r="T6" s="63"/>
      <c r="U6" s="43"/>
      <c r="V6" s="43"/>
      <c r="W6" s="43"/>
      <c r="X6" s="43"/>
      <c r="Y6" s="43"/>
      <c r="Z6" s="43"/>
      <c r="AA6" s="43"/>
      <c r="AB6" s="43"/>
      <c r="AC6" s="43"/>
      <c r="AD6" s="43"/>
      <c r="AE6" s="43"/>
      <c r="AF6" s="43"/>
      <c r="AG6" s="43"/>
      <c r="AH6" s="43"/>
      <c r="AI6" s="43"/>
      <c r="AJ6" s="43"/>
      <c r="AK6" s="43"/>
      <c r="AL6" s="43"/>
      <c r="AM6" s="43"/>
      <c r="AN6" s="43"/>
      <c r="AO6" s="43"/>
      <c r="AP6" s="43"/>
      <c r="AQ6" s="43"/>
      <c r="AR6" s="43"/>
      <c r="AS6" s="43"/>
      <c r="AT6" s="43"/>
      <c r="AU6" s="43"/>
      <c r="AV6" s="43"/>
      <c r="AW6" s="43"/>
      <c r="AX6" s="43"/>
      <c r="AY6" s="43"/>
      <c r="AZ6" s="43"/>
      <c r="BA6" s="43"/>
      <c r="BB6" s="43"/>
      <c r="BC6" s="43"/>
      <c r="BD6" s="43"/>
      <c r="BE6" s="43"/>
      <c r="BF6" s="43"/>
      <c r="BG6" s="43"/>
      <c r="BH6" s="43"/>
      <c r="BI6" s="43"/>
      <c r="BJ6" s="43"/>
      <c r="BK6" s="43"/>
      <c r="BL6" s="43"/>
      <c r="BM6" s="43"/>
      <c r="BN6" s="43"/>
      <c r="BO6" s="43"/>
      <c r="BP6" s="43"/>
      <c r="BQ6" s="43"/>
      <c r="BR6" s="43"/>
      <c r="BS6" s="43"/>
      <c r="BT6" s="43"/>
      <c r="BU6" s="43"/>
      <c r="BV6" s="43"/>
      <c r="BW6" s="43"/>
      <c r="BX6" s="43"/>
      <c r="BY6" s="43"/>
      <c r="BZ6" s="43"/>
      <c r="CA6" s="43"/>
      <c r="CB6" s="43"/>
      <c r="CC6" s="43"/>
      <c r="CD6" s="43"/>
      <c r="CE6" s="43"/>
      <c r="CF6" s="43"/>
      <c r="CG6" s="43"/>
      <c r="CH6" s="43"/>
      <c r="CI6" s="43"/>
      <c r="CJ6" s="43"/>
      <c r="CK6" s="43"/>
      <c r="CL6" s="43"/>
      <c r="CM6" s="43"/>
      <c r="CN6" s="43"/>
      <c r="CO6" s="43"/>
      <c r="CP6" s="43"/>
      <c r="CQ6" s="43"/>
      <c r="CR6" s="43"/>
      <c r="CS6" s="43"/>
    </row>
    <row r="7" spans="1:97" s="44" customFormat="1" ht="57" customHeight="1">
      <c r="B7" s="66" t="s">
        <v>51</v>
      </c>
      <c r="C7" s="46" t="s">
        <v>52</v>
      </c>
      <c r="D7" s="45">
        <v>4</v>
      </c>
      <c r="E7" s="55">
        <v>23.95</v>
      </c>
      <c r="F7" s="45" t="s">
        <v>839</v>
      </c>
      <c r="G7" s="45"/>
      <c r="H7" s="60" t="s">
        <v>7</v>
      </c>
      <c r="I7" s="53" t="s">
        <v>597</v>
      </c>
      <c r="J7" s="54" t="s">
        <v>8</v>
      </c>
      <c r="K7" s="55">
        <v>17.95</v>
      </c>
      <c r="L7" s="45" t="s">
        <v>839</v>
      </c>
      <c r="M7" s="45"/>
      <c r="N7" s="55"/>
      <c r="O7" s="55"/>
      <c r="P7" s="55"/>
      <c r="Q7" s="55"/>
      <c r="R7" s="55"/>
      <c r="S7" s="57"/>
      <c r="T7" s="57"/>
      <c r="U7" s="43"/>
      <c r="V7" s="43"/>
      <c r="W7" s="43"/>
      <c r="X7" s="43"/>
      <c r="Y7" s="43"/>
      <c r="Z7" s="43"/>
      <c r="AA7" s="43"/>
      <c r="AB7" s="43"/>
      <c r="AC7" s="43"/>
      <c r="AD7" s="43"/>
      <c r="AE7" s="43"/>
      <c r="AF7" s="43"/>
      <c r="AG7" s="43"/>
      <c r="AH7" s="43"/>
      <c r="AI7" s="43"/>
      <c r="AJ7" s="43"/>
      <c r="AK7" s="43"/>
      <c r="AL7" s="43"/>
      <c r="AM7" s="43"/>
      <c r="AN7" s="43"/>
      <c r="AO7" s="43"/>
      <c r="AP7" s="43"/>
      <c r="AQ7" s="43"/>
      <c r="AR7" s="43"/>
      <c r="AS7" s="43"/>
      <c r="AT7" s="43"/>
      <c r="AU7" s="43"/>
      <c r="AV7" s="43"/>
      <c r="AW7" s="43"/>
      <c r="AX7" s="43"/>
      <c r="AY7" s="43"/>
      <c r="AZ7" s="43"/>
      <c r="BA7" s="43"/>
      <c r="BB7" s="43"/>
      <c r="BC7" s="43"/>
      <c r="BD7" s="43"/>
      <c r="BE7" s="43"/>
      <c r="BF7" s="43"/>
      <c r="BG7" s="43"/>
      <c r="BH7" s="43"/>
      <c r="BI7" s="43"/>
      <c r="BJ7" s="43"/>
      <c r="BK7" s="43"/>
      <c r="BL7" s="43"/>
      <c r="BM7" s="43"/>
      <c r="BN7" s="43"/>
      <c r="BO7" s="43"/>
      <c r="BP7" s="43"/>
      <c r="BQ7" s="43"/>
      <c r="BR7" s="43"/>
      <c r="BS7" s="43"/>
      <c r="BT7" s="43"/>
      <c r="BU7" s="43"/>
      <c r="BV7" s="43"/>
      <c r="BW7" s="43"/>
      <c r="BX7" s="43"/>
      <c r="BY7" s="43"/>
      <c r="BZ7" s="43"/>
      <c r="CA7" s="43"/>
      <c r="CB7" s="43"/>
      <c r="CC7" s="43"/>
      <c r="CD7" s="43"/>
      <c r="CE7" s="43"/>
      <c r="CF7" s="43"/>
      <c r="CG7" s="43"/>
      <c r="CH7" s="43"/>
      <c r="CI7" s="43"/>
      <c r="CJ7" s="43"/>
      <c r="CK7" s="43"/>
      <c r="CL7" s="43"/>
      <c r="CM7" s="43"/>
      <c r="CN7" s="43"/>
      <c r="CO7" s="43"/>
      <c r="CP7" s="43"/>
      <c r="CQ7" s="43"/>
      <c r="CR7" s="43"/>
      <c r="CS7" s="43"/>
    </row>
    <row r="8" spans="1:97" s="44" customFormat="1" ht="57" customHeight="1">
      <c r="B8" s="91" t="s">
        <v>778</v>
      </c>
      <c r="C8" s="97" t="s">
        <v>779</v>
      </c>
      <c r="D8" s="98">
        <v>4</v>
      </c>
      <c r="E8" s="92">
        <v>19.95</v>
      </c>
      <c r="F8" s="98"/>
      <c r="G8" s="98"/>
      <c r="H8" s="60" t="s">
        <v>19</v>
      </c>
      <c r="I8" s="53" t="s">
        <v>582</v>
      </c>
      <c r="J8" s="54" t="s">
        <v>107</v>
      </c>
      <c r="K8" s="55">
        <v>29.95</v>
      </c>
      <c r="L8" s="45" t="s">
        <v>839</v>
      </c>
      <c r="M8" s="45"/>
      <c r="N8" s="55"/>
      <c r="O8" s="55"/>
      <c r="P8" s="55"/>
      <c r="Q8" s="55"/>
      <c r="R8" s="55"/>
      <c r="S8" s="57"/>
      <c r="T8" s="57"/>
      <c r="U8" s="43"/>
      <c r="V8" s="43"/>
      <c r="W8" s="43"/>
      <c r="X8" s="43"/>
      <c r="Y8" s="43"/>
      <c r="Z8" s="43"/>
      <c r="AA8" s="43"/>
      <c r="AB8" s="43"/>
      <c r="AC8" s="43"/>
      <c r="AD8" s="43"/>
      <c r="AE8" s="43"/>
      <c r="AF8" s="43"/>
      <c r="AG8" s="43"/>
      <c r="AH8" s="43"/>
      <c r="AI8" s="43"/>
      <c r="AJ8" s="43"/>
      <c r="AK8" s="43"/>
      <c r="AL8" s="43"/>
      <c r="AM8" s="43"/>
      <c r="AN8" s="43"/>
      <c r="AO8" s="43"/>
      <c r="AP8" s="43"/>
      <c r="AQ8" s="43"/>
      <c r="AR8" s="43"/>
      <c r="AS8" s="43"/>
      <c r="AT8" s="43"/>
      <c r="AU8" s="43"/>
      <c r="AV8" s="43"/>
      <c r="AW8" s="43"/>
      <c r="AX8" s="43"/>
      <c r="AY8" s="43"/>
      <c r="AZ8" s="43"/>
      <c r="BA8" s="43"/>
      <c r="BB8" s="43"/>
      <c r="BC8" s="43"/>
      <c r="BD8" s="43"/>
      <c r="BE8" s="43"/>
      <c r="BF8" s="43"/>
      <c r="BG8" s="43"/>
      <c r="BH8" s="43"/>
      <c r="BI8" s="43"/>
      <c r="BJ8" s="43"/>
      <c r="BK8" s="43"/>
      <c r="BL8" s="43"/>
      <c r="BM8" s="43"/>
      <c r="BN8" s="43"/>
      <c r="BO8" s="43"/>
      <c r="BP8" s="43"/>
      <c r="BQ8" s="43"/>
      <c r="BR8" s="43"/>
      <c r="BS8" s="43"/>
      <c r="BT8" s="43"/>
      <c r="BU8" s="43"/>
      <c r="BV8" s="43"/>
      <c r="BW8" s="43"/>
      <c r="BX8" s="43"/>
      <c r="BY8" s="43"/>
      <c r="BZ8" s="43"/>
      <c r="CA8" s="43"/>
      <c r="CB8" s="43"/>
      <c r="CC8" s="43"/>
      <c r="CD8" s="43"/>
      <c r="CE8" s="43"/>
      <c r="CF8" s="43"/>
      <c r="CG8" s="43"/>
      <c r="CH8" s="43"/>
      <c r="CI8" s="43"/>
      <c r="CJ8" s="43"/>
      <c r="CK8" s="43"/>
      <c r="CL8" s="43"/>
      <c r="CM8" s="43"/>
      <c r="CN8" s="43"/>
      <c r="CO8" s="43"/>
      <c r="CP8" s="43"/>
      <c r="CQ8" s="43"/>
      <c r="CR8" s="43"/>
      <c r="CS8" s="43"/>
    </row>
    <row r="9" spans="1:97" s="44" customFormat="1" ht="57" customHeight="1">
      <c r="B9" s="75" t="s">
        <v>53</v>
      </c>
      <c r="C9" s="61" t="s">
        <v>613</v>
      </c>
      <c r="D9" s="62">
        <v>5</v>
      </c>
      <c r="E9" s="55">
        <v>25.95</v>
      </c>
      <c r="F9" s="198"/>
      <c r="G9" s="198"/>
      <c r="H9" s="60" t="s">
        <v>22</v>
      </c>
      <c r="I9" s="53" t="s">
        <v>587</v>
      </c>
      <c r="J9" s="54" t="s">
        <v>23</v>
      </c>
      <c r="K9" s="55">
        <v>49.95</v>
      </c>
      <c r="L9" s="45" t="s">
        <v>839</v>
      </c>
      <c r="M9" s="45"/>
      <c r="N9" s="56"/>
      <c r="O9" s="56"/>
      <c r="P9" s="56"/>
      <c r="Q9" s="56"/>
      <c r="R9" s="56"/>
      <c r="S9" s="57"/>
      <c r="T9" s="57"/>
      <c r="U9" s="43"/>
      <c r="V9" s="43"/>
      <c r="W9" s="43"/>
      <c r="X9" s="43"/>
      <c r="Y9" s="43"/>
      <c r="Z9" s="43"/>
      <c r="AA9" s="43"/>
      <c r="AB9" s="43"/>
      <c r="AC9" s="43"/>
      <c r="AD9" s="43"/>
      <c r="AE9" s="43"/>
      <c r="AF9" s="43"/>
      <c r="AG9" s="43"/>
      <c r="AH9" s="43"/>
      <c r="AI9" s="43"/>
      <c r="AJ9" s="43"/>
      <c r="AK9" s="43"/>
      <c r="AL9" s="43"/>
      <c r="AM9" s="43"/>
      <c r="AN9" s="43"/>
      <c r="AO9" s="43"/>
      <c r="AP9" s="43"/>
      <c r="AQ9" s="43"/>
      <c r="AR9" s="43"/>
      <c r="AS9" s="43"/>
      <c r="AT9" s="43"/>
      <c r="AU9" s="43"/>
      <c r="AV9" s="43"/>
      <c r="AW9" s="43"/>
      <c r="AX9" s="43"/>
      <c r="AY9" s="43"/>
      <c r="AZ9" s="43"/>
      <c r="BA9" s="43"/>
      <c r="BB9" s="43"/>
      <c r="BC9" s="43"/>
      <c r="BD9" s="43"/>
      <c r="BE9" s="43"/>
      <c r="BF9" s="43"/>
      <c r="BG9" s="43"/>
      <c r="BH9" s="43"/>
      <c r="BI9" s="43"/>
      <c r="BJ9" s="43"/>
      <c r="BK9" s="43"/>
      <c r="BL9" s="43"/>
      <c r="BM9" s="43"/>
      <c r="BN9" s="43"/>
      <c r="BO9" s="43"/>
      <c r="BP9" s="43"/>
      <c r="BQ9" s="43"/>
      <c r="BR9" s="43"/>
      <c r="BS9" s="43"/>
      <c r="BT9" s="43"/>
      <c r="BU9" s="43"/>
      <c r="BV9" s="43"/>
      <c r="BW9" s="43"/>
      <c r="BX9" s="43"/>
      <c r="BY9" s="43"/>
      <c r="BZ9" s="43"/>
      <c r="CA9" s="43"/>
      <c r="CB9" s="43"/>
      <c r="CC9" s="43"/>
      <c r="CD9" s="43"/>
      <c r="CE9" s="43"/>
      <c r="CF9" s="43"/>
      <c r="CG9" s="43"/>
      <c r="CH9" s="43"/>
      <c r="CI9" s="43"/>
      <c r="CJ9" s="43"/>
      <c r="CK9" s="43"/>
      <c r="CL9" s="43"/>
      <c r="CM9" s="43"/>
      <c r="CN9" s="43"/>
      <c r="CO9" s="43"/>
      <c r="CP9" s="43"/>
      <c r="CQ9" s="43"/>
      <c r="CR9" s="43"/>
      <c r="CS9" s="43"/>
    </row>
    <row r="10" spans="1:97" s="44" customFormat="1" ht="57" customHeight="1">
      <c r="B10" s="66" t="s">
        <v>628</v>
      </c>
      <c r="C10" s="61" t="s">
        <v>548</v>
      </c>
      <c r="D10" s="62">
        <v>4</v>
      </c>
      <c r="E10" s="55">
        <v>31.45</v>
      </c>
      <c r="F10" s="45" t="s">
        <v>839</v>
      </c>
      <c r="G10" s="45"/>
      <c r="H10" s="52" t="s">
        <v>15</v>
      </c>
      <c r="I10" s="53"/>
      <c r="J10" s="54"/>
      <c r="K10" s="55"/>
      <c r="L10" s="198"/>
      <c r="M10" s="198"/>
      <c r="N10" s="55"/>
      <c r="O10" s="55"/>
      <c r="P10" s="55"/>
      <c r="Q10" s="55"/>
      <c r="R10" s="55"/>
      <c r="S10" s="57"/>
      <c r="T10" s="57"/>
      <c r="U10" s="43"/>
      <c r="V10" s="43"/>
      <c r="W10" s="43"/>
      <c r="X10" s="43"/>
      <c r="Y10" s="43"/>
      <c r="Z10" s="43"/>
      <c r="AA10" s="43"/>
      <c r="AB10" s="43"/>
      <c r="AC10" s="43"/>
      <c r="AD10" s="43"/>
      <c r="AE10" s="43"/>
      <c r="AF10" s="43"/>
      <c r="AG10" s="43"/>
      <c r="AH10" s="43"/>
      <c r="AI10" s="43"/>
      <c r="AJ10" s="43"/>
      <c r="AK10" s="43"/>
      <c r="AL10" s="43"/>
      <c r="AM10" s="43"/>
      <c r="AN10" s="43"/>
      <c r="AO10" s="43"/>
      <c r="AP10" s="43"/>
      <c r="AQ10" s="43"/>
      <c r="AR10" s="43"/>
      <c r="AS10" s="43"/>
      <c r="AT10" s="43"/>
      <c r="AU10" s="43"/>
      <c r="AV10" s="43"/>
      <c r="AW10" s="43"/>
      <c r="AX10" s="43"/>
      <c r="AY10" s="43"/>
      <c r="AZ10" s="43"/>
      <c r="BA10" s="43"/>
      <c r="BB10" s="43"/>
      <c r="BC10" s="43"/>
      <c r="BD10" s="43"/>
      <c r="BE10" s="43"/>
      <c r="BF10" s="43"/>
      <c r="BG10" s="43"/>
      <c r="BH10" s="43"/>
      <c r="BI10" s="43"/>
      <c r="BJ10" s="43"/>
      <c r="BK10" s="43"/>
      <c r="BL10" s="43"/>
      <c r="BM10" s="43"/>
      <c r="BN10" s="43"/>
      <c r="BO10" s="43"/>
      <c r="BP10" s="43"/>
      <c r="BQ10" s="43"/>
      <c r="BR10" s="43"/>
      <c r="BS10" s="43"/>
      <c r="BT10" s="43"/>
      <c r="BU10" s="43"/>
      <c r="BV10" s="43"/>
      <c r="BW10" s="43"/>
      <c r="BX10" s="43"/>
      <c r="BY10" s="43"/>
      <c r="BZ10" s="43"/>
      <c r="CA10" s="43"/>
      <c r="CB10" s="43"/>
      <c r="CC10" s="43"/>
      <c r="CD10" s="43"/>
      <c r="CE10" s="43"/>
      <c r="CF10" s="43"/>
      <c r="CG10" s="43"/>
      <c r="CH10" s="43"/>
      <c r="CI10" s="43"/>
      <c r="CJ10" s="43"/>
      <c r="CK10" s="43"/>
      <c r="CL10" s="43"/>
      <c r="CM10" s="43"/>
      <c r="CN10" s="43"/>
      <c r="CO10" s="43"/>
      <c r="CP10" s="43"/>
      <c r="CQ10" s="43"/>
      <c r="CR10" s="43"/>
      <c r="CS10" s="43"/>
    </row>
    <row r="11" spans="1:97" s="44" customFormat="1" ht="57" customHeight="1">
      <c r="B11" s="66" t="s">
        <v>434</v>
      </c>
      <c r="C11" s="46" t="s">
        <v>630</v>
      </c>
      <c r="D11" s="45">
        <v>4</v>
      </c>
      <c r="E11" s="55">
        <v>59.95</v>
      </c>
      <c r="F11" s="45" t="s">
        <v>839</v>
      </c>
      <c r="G11" s="45"/>
      <c r="H11" s="66" t="s">
        <v>502</v>
      </c>
      <c r="I11" s="46" t="s">
        <v>583</v>
      </c>
      <c r="J11" s="45">
        <v>6</v>
      </c>
      <c r="K11" s="55">
        <v>15.95</v>
      </c>
      <c r="L11" s="198" t="s">
        <v>839</v>
      </c>
      <c r="M11" s="198"/>
      <c r="N11" s="48"/>
      <c r="O11" s="48"/>
      <c r="P11" s="48"/>
      <c r="Q11" s="48"/>
      <c r="R11" s="48"/>
      <c r="S11" s="57"/>
      <c r="T11" s="57"/>
      <c r="U11" s="43"/>
      <c r="V11" s="43"/>
      <c r="W11" s="43"/>
      <c r="X11" s="43"/>
      <c r="Y11" s="43"/>
      <c r="Z11" s="43"/>
      <c r="AA11" s="43"/>
      <c r="AB11" s="43"/>
      <c r="AC11" s="43"/>
      <c r="AD11" s="43"/>
      <c r="AE11" s="43"/>
      <c r="AF11" s="43"/>
      <c r="AG11" s="43"/>
      <c r="AH11" s="43"/>
      <c r="AI11" s="43"/>
      <c r="AJ11" s="43"/>
      <c r="AK11" s="43"/>
      <c r="AL11" s="43"/>
      <c r="AM11" s="43"/>
      <c r="AN11" s="43"/>
      <c r="AO11" s="43"/>
      <c r="AP11" s="43"/>
      <c r="AQ11" s="43"/>
      <c r="AR11" s="43"/>
      <c r="AS11" s="43"/>
      <c r="AT11" s="43"/>
      <c r="AU11" s="43"/>
      <c r="AV11" s="43"/>
      <c r="AW11" s="43"/>
      <c r="AX11" s="43"/>
      <c r="AY11" s="43"/>
      <c r="AZ11" s="43"/>
      <c r="BA11" s="43"/>
      <c r="BB11" s="43"/>
      <c r="BC11" s="43"/>
      <c r="BD11" s="43"/>
      <c r="BE11" s="43"/>
      <c r="BF11" s="43"/>
      <c r="BG11" s="43"/>
      <c r="BH11" s="43"/>
      <c r="BI11" s="43"/>
      <c r="BJ11" s="43"/>
      <c r="BK11" s="43"/>
      <c r="BL11" s="43"/>
      <c r="BM11" s="43"/>
      <c r="BN11" s="43"/>
      <c r="BO11" s="43"/>
      <c r="BP11" s="43"/>
      <c r="BQ11" s="43"/>
      <c r="BR11" s="43"/>
      <c r="BS11" s="43"/>
      <c r="BT11" s="43"/>
      <c r="BU11" s="43"/>
      <c r="BV11" s="43"/>
      <c r="BW11" s="43"/>
      <c r="BX11" s="43"/>
      <c r="BY11" s="43"/>
      <c r="BZ11" s="43"/>
      <c r="CA11" s="43"/>
      <c r="CB11" s="43"/>
      <c r="CC11" s="43"/>
      <c r="CD11" s="43"/>
      <c r="CE11" s="43"/>
      <c r="CF11" s="43"/>
      <c r="CG11" s="43"/>
      <c r="CH11" s="43"/>
      <c r="CI11" s="43"/>
      <c r="CJ11" s="43"/>
      <c r="CK11" s="43"/>
      <c r="CL11" s="43"/>
      <c r="CM11" s="43"/>
      <c r="CN11" s="43"/>
      <c r="CO11" s="43"/>
      <c r="CP11" s="43"/>
      <c r="CQ11" s="43"/>
      <c r="CR11" s="43"/>
      <c r="CS11" s="43"/>
    </row>
    <row r="12" spans="1:97" s="44" customFormat="1" ht="57" customHeight="1">
      <c r="B12" s="66" t="s">
        <v>815</v>
      </c>
      <c r="C12" s="46" t="s">
        <v>816</v>
      </c>
      <c r="D12" s="45">
        <v>4</v>
      </c>
      <c r="E12" s="55">
        <v>79.95</v>
      </c>
      <c r="F12" s="45" t="s">
        <v>839</v>
      </c>
      <c r="G12" s="45"/>
      <c r="H12" s="60" t="s">
        <v>17</v>
      </c>
      <c r="I12" s="61" t="s">
        <v>585</v>
      </c>
      <c r="J12" s="62">
        <v>5</v>
      </c>
      <c r="K12" s="55">
        <v>23.95</v>
      </c>
      <c r="L12" s="45" t="s">
        <v>839</v>
      </c>
      <c r="M12" s="45"/>
      <c r="N12" s="48"/>
      <c r="O12" s="48"/>
      <c r="P12" s="48"/>
      <c r="Q12" s="48"/>
      <c r="R12" s="48"/>
      <c r="S12" s="57"/>
      <c r="T12" s="57"/>
      <c r="U12" s="43"/>
      <c r="V12" s="43"/>
      <c r="W12" s="43"/>
      <c r="X12" s="43"/>
      <c r="Y12" s="43"/>
      <c r="Z12" s="43"/>
      <c r="AA12" s="43"/>
      <c r="AB12" s="43"/>
      <c r="AC12" s="43"/>
      <c r="AD12" s="43"/>
      <c r="AE12" s="43"/>
      <c r="AF12" s="43"/>
      <c r="AG12" s="43"/>
      <c r="AH12" s="43"/>
      <c r="AI12" s="43"/>
      <c r="AJ12" s="43"/>
      <c r="AK12" s="43"/>
      <c r="AL12" s="43"/>
      <c r="AM12" s="43"/>
      <c r="AN12" s="43"/>
      <c r="AO12" s="43"/>
      <c r="AP12" s="43"/>
      <c r="AQ12" s="43"/>
      <c r="AR12" s="43"/>
      <c r="AS12" s="43"/>
      <c r="AT12" s="43"/>
      <c r="AU12" s="43"/>
      <c r="AV12" s="43"/>
      <c r="AW12" s="43"/>
      <c r="AX12" s="43"/>
      <c r="AY12" s="43"/>
      <c r="AZ12" s="43"/>
      <c r="BA12" s="43"/>
      <c r="BB12" s="43"/>
      <c r="BC12" s="43"/>
      <c r="BD12" s="43"/>
      <c r="BE12" s="43"/>
      <c r="BF12" s="43"/>
      <c r="BG12" s="43"/>
      <c r="BH12" s="43"/>
      <c r="BI12" s="43"/>
      <c r="BJ12" s="43"/>
      <c r="BK12" s="43"/>
      <c r="BL12" s="43"/>
      <c r="BM12" s="43"/>
      <c r="BN12" s="43"/>
      <c r="BO12" s="43"/>
      <c r="BP12" s="43"/>
      <c r="BQ12" s="43"/>
      <c r="BR12" s="43"/>
      <c r="BS12" s="43"/>
      <c r="BT12" s="43"/>
      <c r="BU12" s="43"/>
      <c r="BV12" s="43"/>
      <c r="BW12" s="43"/>
      <c r="BX12" s="43"/>
      <c r="BY12" s="43"/>
      <c r="BZ12" s="43"/>
      <c r="CA12" s="43"/>
      <c r="CB12" s="43"/>
      <c r="CC12" s="43"/>
      <c r="CD12" s="43"/>
      <c r="CE12" s="43"/>
      <c r="CF12" s="43"/>
      <c r="CG12" s="43"/>
      <c r="CH12" s="43"/>
      <c r="CI12" s="43"/>
      <c r="CJ12" s="43"/>
      <c r="CK12" s="43"/>
      <c r="CL12" s="43"/>
      <c r="CM12" s="43"/>
      <c r="CN12" s="43"/>
      <c r="CO12" s="43"/>
      <c r="CP12" s="43"/>
      <c r="CQ12" s="43"/>
      <c r="CR12" s="43"/>
      <c r="CS12" s="43"/>
    </row>
    <row r="13" spans="1:97" s="44" customFormat="1" ht="57" customHeight="1">
      <c r="B13" s="160" t="s">
        <v>664</v>
      </c>
      <c r="C13" s="161" t="s">
        <v>739</v>
      </c>
      <c r="D13" s="160">
        <v>2</v>
      </c>
      <c r="E13" s="162">
        <v>39.950000000000003</v>
      </c>
      <c r="F13" s="199" t="s">
        <v>839</v>
      </c>
      <c r="G13" s="199"/>
      <c r="H13" s="60" t="s">
        <v>700</v>
      </c>
      <c r="I13" s="61" t="s">
        <v>586</v>
      </c>
      <c r="J13" s="62">
        <v>5</v>
      </c>
      <c r="K13" s="55">
        <v>24.95</v>
      </c>
      <c r="L13" s="45" t="s">
        <v>839</v>
      </c>
      <c r="M13" s="45"/>
      <c r="N13" s="55"/>
      <c r="O13" s="55"/>
      <c r="P13" s="55"/>
      <c r="Q13" s="55"/>
      <c r="R13" s="55"/>
      <c r="S13" s="57"/>
      <c r="T13" s="57"/>
      <c r="U13" s="43"/>
      <c r="V13" s="43"/>
      <c r="W13" s="43"/>
      <c r="X13" s="43"/>
      <c r="Y13" s="43"/>
      <c r="Z13" s="43"/>
      <c r="AA13" s="43"/>
      <c r="AB13" s="43"/>
      <c r="AC13" s="43"/>
      <c r="AD13" s="43"/>
      <c r="AE13" s="43"/>
      <c r="AF13" s="43"/>
      <c r="AG13" s="43"/>
      <c r="AH13" s="43"/>
      <c r="AI13" s="43"/>
      <c r="AJ13" s="43"/>
      <c r="AK13" s="43"/>
      <c r="AL13" s="43"/>
      <c r="AM13" s="43"/>
      <c r="AN13" s="43"/>
      <c r="AO13" s="43"/>
      <c r="AP13" s="43"/>
      <c r="AQ13" s="43"/>
      <c r="AR13" s="43"/>
      <c r="AS13" s="43"/>
      <c r="AT13" s="43"/>
      <c r="AU13" s="43"/>
      <c r="AV13" s="43"/>
      <c r="AW13" s="43"/>
      <c r="AX13" s="43"/>
      <c r="AY13" s="43"/>
      <c r="AZ13" s="43"/>
      <c r="BA13" s="43"/>
      <c r="BB13" s="43"/>
      <c r="BC13" s="43"/>
      <c r="BD13" s="43"/>
      <c r="BE13" s="43"/>
      <c r="BF13" s="43"/>
      <c r="BG13" s="43"/>
      <c r="BH13" s="43"/>
      <c r="BI13" s="43"/>
      <c r="BJ13" s="43"/>
      <c r="BK13" s="43"/>
      <c r="BL13" s="43"/>
      <c r="BM13" s="43"/>
      <c r="BN13" s="43"/>
      <c r="BO13" s="43"/>
      <c r="BP13" s="43"/>
      <c r="BQ13" s="43"/>
      <c r="BR13" s="43"/>
      <c r="BS13" s="43"/>
      <c r="BT13" s="43"/>
      <c r="BU13" s="43"/>
      <c r="BV13" s="43"/>
      <c r="BW13" s="43"/>
      <c r="BX13" s="43"/>
      <c r="BY13" s="43"/>
      <c r="BZ13" s="43"/>
      <c r="CA13" s="43"/>
      <c r="CB13" s="43"/>
      <c r="CC13" s="43"/>
      <c r="CD13" s="43"/>
      <c r="CE13" s="43"/>
      <c r="CF13" s="43"/>
      <c r="CG13" s="43"/>
      <c r="CH13" s="43"/>
      <c r="CI13" s="43"/>
      <c r="CJ13" s="43"/>
      <c r="CK13" s="43"/>
      <c r="CL13" s="43"/>
      <c r="CM13" s="43"/>
      <c r="CN13" s="43"/>
      <c r="CO13" s="43"/>
      <c r="CP13" s="43"/>
      <c r="CQ13" s="43"/>
      <c r="CR13" s="43"/>
      <c r="CS13" s="43"/>
    </row>
    <row r="14" spans="1:97" s="96" customFormat="1" ht="57" customHeight="1">
      <c r="B14" s="91" t="s">
        <v>817</v>
      </c>
      <c r="C14" s="97" t="s">
        <v>550</v>
      </c>
      <c r="D14" s="98">
        <v>4</v>
      </c>
      <c r="E14" s="92">
        <v>79.95</v>
      </c>
      <c r="F14" s="98" t="s">
        <v>839</v>
      </c>
      <c r="G14" s="98"/>
      <c r="H14" s="75" t="s">
        <v>533</v>
      </c>
      <c r="I14" s="53" t="s">
        <v>584</v>
      </c>
      <c r="J14" s="62">
        <v>4</v>
      </c>
      <c r="K14" s="76">
        <v>28.95</v>
      </c>
      <c r="L14" s="45" t="s">
        <v>839</v>
      </c>
      <c r="M14" s="45"/>
      <c r="N14" s="99"/>
      <c r="O14" s="99"/>
      <c r="P14" s="99"/>
      <c r="Q14" s="99"/>
      <c r="R14" s="99"/>
      <c r="S14" s="102"/>
      <c r="T14" s="102"/>
      <c r="U14" s="95"/>
      <c r="V14" s="95"/>
      <c r="W14" s="95"/>
      <c r="X14" s="95"/>
      <c r="Y14" s="95"/>
      <c r="Z14" s="95"/>
      <c r="AA14" s="95"/>
      <c r="AB14" s="95"/>
      <c r="AC14" s="95"/>
      <c r="AD14" s="95"/>
      <c r="AE14" s="95"/>
      <c r="AF14" s="95"/>
      <c r="AG14" s="95"/>
      <c r="AH14" s="95"/>
      <c r="AI14" s="95"/>
      <c r="AJ14" s="95"/>
      <c r="AK14" s="95"/>
      <c r="AL14" s="95"/>
      <c r="AM14" s="95"/>
      <c r="AN14" s="95"/>
      <c r="AO14" s="95"/>
      <c r="AP14" s="95"/>
      <c r="AQ14" s="95"/>
      <c r="AR14" s="95"/>
      <c r="AS14" s="95"/>
      <c r="AT14" s="95"/>
      <c r="AU14" s="95"/>
      <c r="AV14" s="95"/>
      <c r="AW14" s="95"/>
      <c r="AX14" s="95"/>
      <c r="AY14" s="95"/>
      <c r="AZ14" s="95"/>
      <c r="BA14" s="95"/>
      <c r="BB14" s="95"/>
      <c r="BC14" s="95"/>
      <c r="BD14" s="95"/>
      <c r="BE14" s="95"/>
      <c r="BF14" s="95"/>
      <c r="BG14" s="95"/>
      <c r="BH14" s="95"/>
      <c r="BI14" s="95"/>
      <c r="BJ14" s="95"/>
      <c r="BK14" s="95"/>
      <c r="BL14" s="95"/>
      <c r="BM14" s="95"/>
      <c r="BN14" s="95"/>
      <c r="BO14" s="95"/>
      <c r="BP14" s="95"/>
      <c r="BQ14" s="95"/>
      <c r="BR14" s="95"/>
      <c r="BS14" s="95"/>
      <c r="BT14" s="95"/>
      <c r="BU14" s="95"/>
      <c r="BV14" s="95"/>
      <c r="BW14" s="95"/>
      <c r="BX14" s="95"/>
      <c r="BY14" s="95"/>
      <c r="BZ14" s="95"/>
      <c r="CA14" s="95"/>
      <c r="CB14" s="95"/>
      <c r="CC14" s="95"/>
      <c r="CD14" s="95"/>
      <c r="CE14" s="95"/>
      <c r="CF14" s="95"/>
      <c r="CG14" s="95"/>
      <c r="CH14" s="95"/>
      <c r="CI14" s="95"/>
      <c r="CJ14" s="95"/>
      <c r="CK14" s="95"/>
      <c r="CL14" s="95"/>
      <c r="CM14" s="95"/>
      <c r="CN14" s="95"/>
      <c r="CO14" s="95"/>
      <c r="CP14" s="95"/>
      <c r="CQ14" s="95"/>
      <c r="CR14" s="95"/>
      <c r="CS14" s="95"/>
    </row>
    <row r="15" spans="1:97" s="44" customFormat="1" ht="57" customHeight="1">
      <c r="B15" s="60" t="s">
        <v>56</v>
      </c>
      <c r="C15" s="65" t="s">
        <v>555</v>
      </c>
      <c r="D15" s="66" t="s">
        <v>23</v>
      </c>
      <c r="E15" s="55">
        <v>54.95</v>
      </c>
      <c r="F15" s="198" t="s">
        <v>839</v>
      </c>
      <c r="G15" s="198"/>
      <c r="H15" s="146" t="s">
        <v>824</v>
      </c>
      <c r="I15" s="100" t="s">
        <v>825</v>
      </c>
      <c r="J15" s="106">
        <v>4</v>
      </c>
      <c r="K15" s="107">
        <v>28.95</v>
      </c>
      <c r="L15" s="98" t="s">
        <v>839</v>
      </c>
      <c r="M15" s="98"/>
      <c r="N15" s="56"/>
      <c r="O15" s="56"/>
      <c r="P15" s="56"/>
      <c r="Q15" s="56"/>
      <c r="R15" s="56"/>
      <c r="S15" s="63"/>
      <c r="T15" s="63"/>
      <c r="U15" s="43"/>
      <c r="V15" s="43"/>
      <c r="W15" s="43"/>
      <c r="X15" s="43"/>
      <c r="Y15" s="43"/>
      <c r="Z15" s="43"/>
      <c r="AA15" s="43"/>
      <c r="AB15" s="43"/>
      <c r="AC15" s="43"/>
      <c r="AD15" s="43"/>
      <c r="AE15" s="43"/>
      <c r="AF15" s="43"/>
      <c r="AG15" s="43"/>
      <c r="AH15" s="43"/>
      <c r="AI15" s="43"/>
      <c r="AJ15" s="43"/>
      <c r="AK15" s="43"/>
      <c r="AL15" s="43"/>
      <c r="AM15" s="43"/>
      <c r="AN15" s="43"/>
      <c r="AO15" s="43"/>
      <c r="AP15" s="43"/>
      <c r="AQ15" s="43"/>
      <c r="AR15" s="43"/>
      <c r="AS15" s="43"/>
      <c r="AT15" s="43"/>
      <c r="AU15" s="43"/>
      <c r="AV15" s="43"/>
      <c r="AW15" s="43"/>
      <c r="AX15" s="43"/>
      <c r="AY15" s="43"/>
      <c r="AZ15" s="43"/>
      <c r="BA15" s="43"/>
      <c r="BB15" s="43"/>
      <c r="BC15" s="43"/>
      <c r="BD15" s="43"/>
      <c r="BE15" s="43"/>
      <c r="BF15" s="43"/>
      <c r="BG15" s="43"/>
      <c r="BH15" s="43"/>
      <c r="BI15" s="43"/>
      <c r="BJ15" s="43"/>
      <c r="BK15" s="43"/>
      <c r="BL15" s="43"/>
      <c r="BM15" s="43"/>
      <c r="BN15" s="43"/>
      <c r="BO15" s="43"/>
      <c r="BP15" s="43"/>
      <c r="BQ15" s="43"/>
      <c r="BR15" s="43"/>
      <c r="BS15" s="43"/>
      <c r="BT15" s="43"/>
      <c r="BU15" s="43"/>
      <c r="BV15" s="43"/>
      <c r="BW15" s="43"/>
      <c r="BX15" s="43"/>
      <c r="BY15" s="43"/>
      <c r="BZ15" s="43"/>
      <c r="CA15" s="43"/>
      <c r="CB15" s="43"/>
      <c r="CC15" s="43"/>
      <c r="CD15" s="43"/>
      <c r="CE15" s="43"/>
      <c r="CF15" s="43"/>
      <c r="CG15" s="43"/>
      <c r="CH15" s="43"/>
      <c r="CI15" s="43"/>
      <c r="CJ15" s="43"/>
      <c r="CK15" s="43"/>
      <c r="CL15" s="43"/>
      <c r="CM15" s="43"/>
      <c r="CN15" s="43"/>
      <c r="CO15" s="43"/>
      <c r="CP15" s="43"/>
      <c r="CQ15" s="43"/>
      <c r="CR15" s="43"/>
      <c r="CS15" s="43"/>
    </row>
    <row r="16" spans="1:97" s="44" customFormat="1" ht="57" customHeight="1">
      <c r="B16" s="60" t="s">
        <v>57</v>
      </c>
      <c r="C16" s="65" t="s">
        <v>556</v>
      </c>
      <c r="D16" s="66" t="s">
        <v>23</v>
      </c>
      <c r="E16" s="55">
        <v>62.95</v>
      </c>
      <c r="F16" s="198" t="s">
        <v>839</v>
      </c>
      <c r="G16" s="198"/>
      <c r="H16" s="60" t="s">
        <v>24</v>
      </c>
      <c r="I16" s="65" t="s">
        <v>588</v>
      </c>
      <c r="J16" s="66" t="s">
        <v>23</v>
      </c>
      <c r="K16" s="55">
        <v>59.95</v>
      </c>
      <c r="L16" s="45" t="s">
        <v>839</v>
      </c>
      <c r="M16" s="45"/>
      <c r="N16" s="56"/>
      <c r="O16" s="56"/>
      <c r="P16" s="56"/>
      <c r="Q16" s="56"/>
      <c r="R16" s="56"/>
      <c r="S16" s="57"/>
      <c r="T16" s="57"/>
      <c r="U16" s="43"/>
      <c r="V16" s="43"/>
      <c r="W16" s="43"/>
      <c r="X16" s="43"/>
      <c r="Y16" s="43"/>
      <c r="Z16" s="43"/>
      <c r="AA16" s="43"/>
      <c r="AB16" s="43"/>
      <c r="AC16" s="43"/>
      <c r="AD16" s="43"/>
      <c r="AE16" s="43"/>
      <c r="AF16" s="43"/>
      <c r="AG16" s="43"/>
      <c r="AH16" s="43"/>
      <c r="AI16" s="43"/>
      <c r="AJ16" s="43"/>
      <c r="AK16" s="43"/>
      <c r="AL16" s="43"/>
      <c r="AM16" s="43"/>
      <c r="AN16" s="43"/>
      <c r="AO16" s="43"/>
      <c r="AP16" s="43"/>
      <c r="AQ16" s="43"/>
      <c r="AR16" s="43"/>
      <c r="AS16" s="43"/>
      <c r="AT16" s="43"/>
      <c r="AU16" s="43"/>
      <c r="AV16" s="43"/>
      <c r="AW16" s="43"/>
      <c r="AX16" s="43"/>
      <c r="AY16" s="43"/>
      <c r="AZ16" s="43"/>
      <c r="BA16" s="43"/>
      <c r="BB16" s="43"/>
      <c r="BC16" s="43"/>
      <c r="BD16" s="43"/>
      <c r="BE16" s="43"/>
      <c r="BF16" s="43"/>
      <c r="BG16" s="43"/>
      <c r="BH16" s="43"/>
      <c r="BI16" s="43"/>
      <c r="BJ16" s="43"/>
      <c r="BK16" s="43"/>
      <c r="BL16" s="43"/>
      <c r="BM16" s="43"/>
      <c r="BN16" s="43"/>
      <c r="BO16" s="43"/>
      <c r="BP16" s="43"/>
      <c r="BQ16" s="43"/>
      <c r="BR16" s="43"/>
      <c r="BS16" s="43"/>
      <c r="BT16" s="43"/>
      <c r="BU16" s="43"/>
      <c r="BV16" s="43"/>
      <c r="BW16" s="43"/>
      <c r="BX16" s="43"/>
      <c r="BY16" s="43"/>
      <c r="BZ16" s="43"/>
      <c r="CA16" s="43"/>
      <c r="CB16" s="43"/>
      <c r="CC16" s="43"/>
      <c r="CD16" s="43"/>
      <c r="CE16" s="43"/>
      <c r="CF16" s="43"/>
      <c r="CG16" s="43"/>
      <c r="CH16" s="43"/>
      <c r="CI16" s="43"/>
      <c r="CJ16" s="43"/>
      <c r="CK16" s="43"/>
      <c r="CL16" s="43"/>
      <c r="CM16" s="43"/>
      <c r="CN16" s="43"/>
      <c r="CO16" s="43"/>
      <c r="CP16" s="43"/>
      <c r="CQ16" s="43"/>
      <c r="CR16" s="43"/>
      <c r="CS16" s="43"/>
    </row>
    <row r="17" spans="1:97" s="44" customFormat="1" ht="57" customHeight="1">
      <c r="B17" s="60" t="s">
        <v>615</v>
      </c>
      <c r="C17" s="65" t="s">
        <v>549</v>
      </c>
      <c r="D17" s="66" t="s">
        <v>23</v>
      </c>
      <c r="E17" s="55">
        <v>54.95</v>
      </c>
      <c r="F17" s="198" t="s">
        <v>839</v>
      </c>
      <c r="G17" s="198"/>
      <c r="H17" s="60" t="s">
        <v>589</v>
      </c>
      <c r="I17" s="65" t="s">
        <v>590</v>
      </c>
      <c r="J17" s="66" t="s">
        <v>23</v>
      </c>
      <c r="K17" s="55">
        <v>62.947500000000005</v>
      </c>
      <c r="L17" s="45" t="s">
        <v>839</v>
      </c>
      <c r="M17" s="45"/>
      <c r="N17" s="56"/>
      <c r="O17" s="56"/>
      <c r="P17" s="56"/>
      <c r="Q17" s="56"/>
      <c r="R17" s="56"/>
      <c r="S17" s="63"/>
      <c r="T17" s="63"/>
      <c r="U17" s="43"/>
      <c r="V17" s="43"/>
      <c r="W17" s="43"/>
      <c r="X17" s="43"/>
      <c r="Y17" s="43"/>
      <c r="Z17" s="43"/>
      <c r="AA17" s="43"/>
      <c r="AB17" s="43"/>
      <c r="AC17" s="43"/>
      <c r="AD17" s="43"/>
      <c r="AE17" s="43"/>
      <c r="AF17" s="43"/>
      <c r="AG17" s="43"/>
      <c r="AH17" s="43"/>
      <c r="AI17" s="43"/>
      <c r="AJ17" s="43"/>
      <c r="AK17" s="43"/>
      <c r="AL17" s="43"/>
      <c r="AM17" s="43"/>
      <c r="AN17" s="43"/>
      <c r="AO17" s="43"/>
      <c r="AP17" s="43"/>
      <c r="AQ17" s="43"/>
      <c r="AR17" s="43"/>
      <c r="AS17" s="43"/>
      <c r="AT17" s="43"/>
      <c r="AU17" s="43"/>
      <c r="AV17" s="43"/>
      <c r="AW17" s="43"/>
      <c r="AX17" s="43"/>
      <c r="AY17" s="43"/>
      <c r="AZ17" s="43"/>
      <c r="BA17" s="43"/>
      <c r="BB17" s="43"/>
      <c r="BC17" s="43"/>
      <c r="BD17" s="43"/>
      <c r="BE17" s="43"/>
      <c r="BF17" s="43"/>
      <c r="BG17" s="43"/>
      <c r="BH17" s="43"/>
      <c r="BI17" s="43"/>
      <c r="BJ17" s="43"/>
      <c r="BK17" s="43"/>
      <c r="BL17" s="43"/>
      <c r="BM17" s="43"/>
      <c r="BN17" s="43"/>
      <c r="BO17" s="43"/>
      <c r="BP17" s="43"/>
      <c r="BQ17" s="43"/>
      <c r="BR17" s="43"/>
      <c r="BS17" s="43"/>
      <c r="BT17" s="43"/>
      <c r="BU17" s="43"/>
      <c r="BV17" s="43"/>
      <c r="BW17" s="43"/>
      <c r="BX17" s="43"/>
      <c r="BY17" s="43"/>
      <c r="BZ17" s="43"/>
      <c r="CA17" s="43"/>
      <c r="CB17" s="43"/>
      <c r="CC17" s="43"/>
      <c r="CD17" s="43"/>
      <c r="CE17" s="43"/>
      <c r="CF17" s="43"/>
      <c r="CG17" s="43"/>
      <c r="CH17" s="43"/>
      <c r="CI17" s="43"/>
      <c r="CJ17" s="43"/>
      <c r="CK17" s="43"/>
      <c r="CL17" s="43"/>
      <c r="CM17" s="43"/>
      <c r="CN17" s="43"/>
      <c r="CO17" s="43"/>
      <c r="CP17" s="43"/>
      <c r="CQ17" s="43"/>
      <c r="CR17" s="43"/>
      <c r="CS17" s="43"/>
    </row>
    <row r="18" spans="1:97" s="83" customFormat="1" ht="57" customHeight="1">
      <c r="B18" s="75" t="s">
        <v>58</v>
      </c>
      <c r="C18" s="53" t="s">
        <v>557</v>
      </c>
      <c r="D18" s="54" t="s">
        <v>23</v>
      </c>
      <c r="E18" s="55">
        <v>73.447500000000005</v>
      </c>
      <c r="F18" s="198"/>
      <c r="G18" s="198"/>
      <c r="H18" s="89" t="s">
        <v>488</v>
      </c>
      <c r="I18" s="100" t="s">
        <v>480</v>
      </c>
      <c r="J18" s="101" t="s">
        <v>23</v>
      </c>
      <c r="K18" s="92">
        <v>79.95</v>
      </c>
      <c r="L18" s="98"/>
      <c r="M18" s="98"/>
      <c r="N18" s="56"/>
      <c r="O18" s="56"/>
      <c r="P18" s="56"/>
      <c r="Q18" s="56"/>
      <c r="R18" s="56"/>
      <c r="S18" s="57"/>
      <c r="T18" s="57"/>
      <c r="U18" s="42"/>
      <c r="V18" s="42"/>
      <c r="W18" s="42"/>
      <c r="X18" s="42"/>
      <c r="Y18" s="42"/>
      <c r="Z18" s="42"/>
      <c r="AA18" s="42"/>
      <c r="AB18" s="42"/>
      <c r="AC18" s="42"/>
      <c r="AD18" s="42"/>
      <c r="AE18" s="42"/>
      <c r="AF18" s="42"/>
      <c r="AG18" s="42"/>
      <c r="AH18" s="42"/>
      <c r="AI18" s="42"/>
      <c r="AJ18" s="42"/>
      <c r="AK18" s="42"/>
      <c r="AL18" s="42"/>
      <c r="AM18" s="42"/>
      <c r="AN18" s="42"/>
      <c r="AO18" s="42"/>
      <c r="AP18" s="42"/>
      <c r="AQ18" s="42"/>
      <c r="AR18" s="42"/>
      <c r="AS18" s="42"/>
      <c r="AT18" s="42"/>
      <c r="AU18" s="42"/>
      <c r="AV18" s="42"/>
      <c r="AW18" s="42"/>
      <c r="AX18" s="42"/>
      <c r="AY18" s="42"/>
      <c r="AZ18" s="42"/>
      <c r="BA18" s="42"/>
      <c r="BB18" s="42"/>
      <c r="BC18" s="42"/>
      <c r="BD18" s="42"/>
      <c r="BE18" s="42"/>
      <c r="BF18" s="42"/>
      <c r="BG18" s="42"/>
      <c r="BH18" s="42"/>
      <c r="BI18" s="42"/>
      <c r="BJ18" s="42"/>
      <c r="BK18" s="42"/>
      <c r="BL18" s="42"/>
      <c r="BM18" s="42"/>
      <c r="BN18" s="42"/>
      <c r="BO18" s="42"/>
      <c r="BP18" s="42"/>
      <c r="BQ18" s="42"/>
      <c r="BR18" s="42"/>
      <c r="BS18" s="42"/>
      <c r="BT18" s="42"/>
      <c r="BU18" s="42"/>
      <c r="BV18" s="42"/>
      <c r="BW18" s="42"/>
      <c r="BX18" s="42"/>
      <c r="BY18" s="42"/>
      <c r="BZ18" s="42"/>
      <c r="CA18" s="42"/>
      <c r="CB18" s="42"/>
      <c r="CC18" s="42"/>
      <c r="CD18" s="42"/>
      <c r="CE18" s="42"/>
      <c r="CF18" s="42"/>
      <c r="CG18" s="42"/>
      <c r="CH18" s="42"/>
      <c r="CI18" s="42"/>
      <c r="CJ18" s="42"/>
      <c r="CK18" s="42"/>
      <c r="CL18" s="42"/>
      <c r="CM18" s="42"/>
      <c r="CN18" s="42"/>
      <c r="CO18" s="42"/>
      <c r="CP18" s="42"/>
      <c r="CQ18" s="42"/>
      <c r="CR18" s="42"/>
      <c r="CS18" s="42"/>
    </row>
    <row r="19" spans="1:97" s="83" customFormat="1" ht="57" customHeight="1">
      <c r="B19" s="60" t="s">
        <v>59</v>
      </c>
      <c r="C19" s="65" t="s">
        <v>566</v>
      </c>
      <c r="D19" s="66" t="s">
        <v>23</v>
      </c>
      <c r="E19" s="55">
        <v>146.94749999999999</v>
      </c>
      <c r="F19" s="198" t="s">
        <v>839</v>
      </c>
      <c r="G19" s="198"/>
      <c r="H19" s="60" t="s">
        <v>27</v>
      </c>
      <c r="I19" s="65" t="s">
        <v>591</v>
      </c>
      <c r="J19" s="66" t="s">
        <v>23</v>
      </c>
      <c r="K19" s="55">
        <v>79.95</v>
      </c>
      <c r="L19" s="45" t="s">
        <v>839</v>
      </c>
      <c r="M19" s="45"/>
      <c r="N19" s="56"/>
      <c r="O19" s="56"/>
      <c r="P19" s="56"/>
      <c r="Q19" s="56"/>
      <c r="R19" s="56"/>
      <c r="S19" s="57"/>
      <c r="T19" s="57"/>
      <c r="U19" s="42"/>
      <c r="V19" s="42"/>
      <c r="W19" s="42"/>
      <c r="X19" s="42"/>
      <c r="Y19" s="42"/>
      <c r="Z19" s="42"/>
      <c r="AA19" s="42"/>
      <c r="AB19" s="42"/>
      <c r="AC19" s="42"/>
      <c r="AD19" s="42"/>
      <c r="AE19" s="42"/>
      <c r="AF19" s="42"/>
      <c r="AG19" s="42"/>
      <c r="AH19" s="42"/>
      <c r="AI19" s="42"/>
      <c r="AJ19" s="42"/>
      <c r="AK19" s="42"/>
      <c r="AL19" s="42"/>
      <c r="AM19" s="42"/>
      <c r="AN19" s="42"/>
      <c r="AO19" s="42"/>
      <c r="AP19" s="42"/>
      <c r="AQ19" s="42"/>
      <c r="AR19" s="42"/>
      <c r="AS19" s="42"/>
      <c r="AT19" s="42"/>
      <c r="AU19" s="42"/>
      <c r="AV19" s="42"/>
      <c r="AW19" s="42"/>
      <c r="AX19" s="42"/>
      <c r="AY19" s="42"/>
      <c r="AZ19" s="42"/>
      <c r="BA19" s="42"/>
      <c r="BB19" s="42"/>
      <c r="BC19" s="42"/>
      <c r="BD19" s="42"/>
      <c r="BE19" s="42"/>
      <c r="BF19" s="42"/>
      <c r="BG19" s="42"/>
      <c r="BH19" s="42"/>
      <c r="BI19" s="42"/>
      <c r="BJ19" s="42"/>
      <c r="BK19" s="42"/>
      <c r="BL19" s="42"/>
      <c r="BM19" s="42"/>
      <c r="BN19" s="42"/>
      <c r="BO19" s="42"/>
      <c r="BP19" s="42"/>
      <c r="BQ19" s="42"/>
      <c r="BR19" s="42"/>
      <c r="BS19" s="42"/>
      <c r="BT19" s="42"/>
      <c r="BU19" s="42"/>
      <c r="BV19" s="42"/>
      <c r="BW19" s="42"/>
      <c r="BX19" s="42"/>
      <c r="BY19" s="42"/>
      <c r="BZ19" s="42"/>
      <c r="CA19" s="42"/>
      <c r="CB19" s="42"/>
      <c r="CC19" s="42"/>
      <c r="CD19" s="42"/>
      <c r="CE19" s="42"/>
      <c r="CF19" s="42"/>
      <c r="CG19" s="42"/>
      <c r="CH19" s="42"/>
      <c r="CI19" s="42"/>
      <c r="CJ19" s="42"/>
      <c r="CK19" s="42"/>
      <c r="CL19" s="42"/>
      <c r="CM19" s="42"/>
      <c r="CN19" s="42"/>
      <c r="CO19" s="42"/>
      <c r="CP19" s="42"/>
      <c r="CQ19" s="42"/>
      <c r="CR19" s="42"/>
      <c r="CS19" s="42"/>
    </row>
    <row r="20" spans="1:97" s="44" customFormat="1" ht="57" customHeight="1">
      <c r="B20" s="60" t="s">
        <v>60</v>
      </c>
      <c r="C20" s="65" t="s">
        <v>558</v>
      </c>
      <c r="D20" s="66" t="s">
        <v>23</v>
      </c>
      <c r="E20" s="55">
        <v>178.44749999999999</v>
      </c>
      <c r="F20" s="198"/>
      <c r="G20" s="198"/>
      <c r="H20" s="60" t="s">
        <v>592</v>
      </c>
      <c r="I20" s="65" t="s">
        <v>593</v>
      </c>
      <c r="J20" s="66" t="s">
        <v>23</v>
      </c>
      <c r="K20" s="55">
        <v>83.947500000000005</v>
      </c>
      <c r="L20" s="45" t="s">
        <v>839</v>
      </c>
      <c r="M20" s="45"/>
      <c r="N20" s="56"/>
      <c r="O20" s="56"/>
      <c r="P20" s="56"/>
      <c r="Q20" s="56"/>
      <c r="R20" s="56"/>
      <c r="S20" s="57"/>
      <c r="T20" s="57"/>
      <c r="U20" s="43"/>
      <c r="V20" s="43"/>
      <c r="W20" s="43"/>
      <c r="X20" s="43"/>
      <c r="Y20" s="43"/>
      <c r="Z20" s="43"/>
      <c r="AA20" s="43"/>
      <c r="AB20" s="43"/>
      <c r="AC20" s="43"/>
      <c r="AD20" s="43"/>
      <c r="AE20" s="43"/>
      <c r="AF20" s="43"/>
      <c r="AG20" s="43"/>
      <c r="AH20" s="43"/>
      <c r="AI20" s="43"/>
      <c r="AJ20" s="43"/>
      <c r="AK20" s="43"/>
      <c r="AL20" s="43"/>
      <c r="AM20" s="43"/>
      <c r="AN20" s="43"/>
      <c r="AO20" s="43"/>
      <c r="AP20" s="43"/>
      <c r="AQ20" s="43"/>
      <c r="AR20" s="43"/>
      <c r="AS20" s="43"/>
      <c r="AT20" s="43"/>
      <c r="AU20" s="43"/>
      <c r="AV20" s="43"/>
      <c r="AW20" s="43"/>
      <c r="AX20" s="43"/>
      <c r="AY20" s="43"/>
      <c r="AZ20" s="43"/>
      <c r="BA20" s="43"/>
      <c r="BB20" s="43"/>
      <c r="BC20" s="43"/>
      <c r="BD20" s="43"/>
      <c r="BE20" s="43"/>
      <c r="BF20" s="43"/>
      <c r="BG20" s="43"/>
      <c r="BH20" s="43"/>
      <c r="BI20" s="43"/>
      <c r="BJ20" s="43"/>
      <c r="BK20" s="43"/>
      <c r="BL20" s="43"/>
      <c r="BM20" s="43"/>
      <c r="BN20" s="43"/>
      <c r="BO20" s="43"/>
      <c r="BP20" s="43"/>
      <c r="BQ20" s="43"/>
      <c r="BR20" s="43"/>
      <c r="BS20" s="43"/>
      <c r="BT20" s="43"/>
      <c r="BU20" s="43"/>
      <c r="BV20" s="43"/>
      <c r="BW20" s="43"/>
      <c r="BX20" s="43"/>
      <c r="BY20" s="43"/>
      <c r="BZ20" s="43"/>
      <c r="CA20" s="43"/>
      <c r="CB20" s="43"/>
      <c r="CC20" s="43"/>
      <c r="CD20" s="43"/>
      <c r="CE20" s="43"/>
      <c r="CF20" s="43"/>
      <c r="CG20" s="43"/>
      <c r="CH20" s="43"/>
      <c r="CI20" s="43"/>
      <c r="CJ20" s="43"/>
      <c r="CK20" s="43"/>
      <c r="CL20" s="43"/>
      <c r="CM20" s="43"/>
      <c r="CN20" s="43"/>
      <c r="CO20" s="43"/>
      <c r="CP20" s="43"/>
      <c r="CQ20" s="43"/>
      <c r="CR20" s="43"/>
      <c r="CS20" s="43"/>
    </row>
    <row r="21" spans="1:97" s="44" customFormat="1" ht="57" customHeight="1">
      <c r="B21" s="52" t="s">
        <v>6</v>
      </c>
      <c r="C21" s="53"/>
      <c r="D21" s="54"/>
      <c r="E21" s="55"/>
      <c r="F21" s="198"/>
      <c r="G21" s="198"/>
      <c r="H21" s="96" t="s">
        <v>741</v>
      </c>
      <c r="I21" s="97" t="s">
        <v>813</v>
      </c>
      <c r="J21" s="96">
        <v>1</v>
      </c>
      <c r="K21" s="92">
        <v>210.95</v>
      </c>
      <c r="L21" s="98"/>
      <c r="M21" s="98"/>
      <c r="N21" s="55"/>
      <c r="O21" s="55"/>
      <c r="P21" s="55"/>
      <c r="Q21" s="55"/>
      <c r="R21" s="55"/>
      <c r="S21" s="51"/>
      <c r="T21" s="51"/>
      <c r="U21" s="43"/>
      <c r="V21" s="43"/>
      <c r="W21" s="43"/>
      <c r="X21" s="43"/>
      <c r="Y21" s="43"/>
      <c r="Z21" s="43"/>
      <c r="AA21" s="43"/>
      <c r="AB21" s="43"/>
      <c r="AC21" s="43"/>
      <c r="AD21" s="43"/>
      <c r="AE21" s="43"/>
      <c r="AF21" s="43"/>
      <c r="AG21" s="43"/>
      <c r="AH21" s="43"/>
      <c r="AI21" s="43"/>
      <c r="AJ21" s="43"/>
      <c r="AK21" s="43"/>
      <c r="AL21" s="43"/>
      <c r="AM21" s="43"/>
      <c r="AN21" s="43"/>
      <c r="AO21" s="43"/>
      <c r="AP21" s="43"/>
      <c r="AQ21" s="43"/>
      <c r="AR21" s="43"/>
      <c r="AS21" s="43"/>
      <c r="AT21" s="43"/>
      <c r="AU21" s="43"/>
      <c r="AV21" s="43"/>
      <c r="AW21" s="43"/>
      <c r="AX21" s="43"/>
      <c r="AY21" s="43"/>
      <c r="AZ21" s="43"/>
      <c r="BA21" s="43"/>
      <c r="BB21" s="43"/>
      <c r="BC21" s="43"/>
      <c r="BD21" s="43"/>
      <c r="BE21" s="43"/>
      <c r="BF21" s="43"/>
      <c r="BG21" s="43"/>
      <c r="BH21" s="43"/>
      <c r="BI21" s="43"/>
      <c r="BJ21" s="43"/>
      <c r="BK21" s="43"/>
      <c r="BL21" s="43"/>
      <c r="BM21" s="43"/>
      <c r="BN21" s="43"/>
      <c r="BO21" s="43"/>
      <c r="BP21" s="43"/>
      <c r="BQ21" s="43"/>
      <c r="BR21" s="43"/>
      <c r="BS21" s="43"/>
      <c r="BT21" s="43"/>
      <c r="BU21" s="43"/>
      <c r="BV21" s="43"/>
      <c r="BW21" s="43"/>
      <c r="BX21" s="43"/>
      <c r="BY21" s="43"/>
      <c r="BZ21" s="43"/>
      <c r="CA21" s="43"/>
      <c r="CB21" s="43"/>
      <c r="CC21" s="43"/>
      <c r="CD21" s="43"/>
      <c r="CE21" s="43"/>
      <c r="CF21" s="43"/>
      <c r="CG21" s="43"/>
      <c r="CH21" s="43"/>
      <c r="CI21" s="43"/>
      <c r="CJ21" s="43"/>
      <c r="CK21" s="43"/>
      <c r="CL21" s="43"/>
      <c r="CM21" s="43"/>
      <c r="CN21" s="43"/>
      <c r="CO21" s="43"/>
      <c r="CP21" s="43"/>
      <c r="CQ21" s="43"/>
      <c r="CR21" s="43"/>
      <c r="CS21" s="43"/>
    </row>
    <row r="22" spans="1:97" s="67" customFormat="1" ht="57" customHeight="1">
      <c r="B22" s="91" t="s">
        <v>753</v>
      </c>
      <c r="C22" s="97" t="s">
        <v>754</v>
      </c>
      <c r="D22" s="96">
        <v>4</v>
      </c>
      <c r="E22" s="92" t="s">
        <v>136</v>
      </c>
      <c r="F22" s="98"/>
      <c r="G22" s="98"/>
      <c r="H22" s="52" t="s">
        <v>6</v>
      </c>
      <c r="I22" s="53"/>
      <c r="J22" s="54"/>
      <c r="K22" s="55"/>
      <c r="L22" s="198"/>
      <c r="M22" s="198"/>
      <c r="N22" s="69"/>
      <c r="O22" s="69"/>
      <c r="P22" s="69"/>
      <c r="Q22" s="69"/>
      <c r="R22" s="69"/>
      <c r="S22" s="73"/>
      <c r="T22" s="73"/>
      <c r="U22" s="71"/>
      <c r="V22" s="71"/>
      <c r="W22" s="71"/>
      <c r="X22" s="71"/>
      <c r="Y22" s="71"/>
      <c r="Z22" s="71"/>
      <c r="AA22" s="71"/>
      <c r="AB22" s="71"/>
      <c r="AC22" s="71"/>
      <c r="AD22" s="71"/>
      <c r="AE22" s="71"/>
      <c r="AF22" s="71"/>
      <c r="AG22" s="71"/>
      <c r="AH22" s="71"/>
      <c r="AI22" s="71"/>
      <c r="AJ22" s="71"/>
      <c r="AK22" s="71"/>
      <c r="AL22" s="71"/>
      <c r="AM22" s="71"/>
      <c r="AN22" s="71"/>
      <c r="AO22" s="71"/>
      <c r="AP22" s="71"/>
      <c r="AQ22" s="71"/>
      <c r="AR22" s="71"/>
      <c r="AS22" s="71"/>
      <c r="AT22" s="71"/>
      <c r="AU22" s="71"/>
      <c r="AV22" s="71"/>
      <c r="AW22" s="71"/>
      <c r="AX22" s="71"/>
      <c r="AY22" s="71"/>
      <c r="AZ22" s="71"/>
      <c r="BA22" s="71"/>
      <c r="BB22" s="71"/>
      <c r="BC22" s="71"/>
      <c r="BD22" s="71"/>
      <c r="BE22" s="71"/>
      <c r="BF22" s="71"/>
      <c r="BG22" s="71"/>
      <c r="BH22" s="71"/>
      <c r="BI22" s="71"/>
      <c r="BJ22" s="71"/>
      <c r="BK22" s="71"/>
      <c r="BL22" s="71"/>
      <c r="BM22" s="71"/>
      <c r="BN22" s="71"/>
      <c r="BO22" s="71"/>
      <c r="BP22" s="71"/>
      <c r="BQ22" s="71"/>
      <c r="BR22" s="71"/>
      <c r="BS22" s="71"/>
      <c r="BT22" s="71"/>
      <c r="BU22" s="71"/>
      <c r="BV22" s="71"/>
      <c r="BW22" s="71"/>
      <c r="BX22" s="71"/>
      <c r="BY22" s="71"/>
      <c r="BZ22" s="71"/>
      <c r="CA22" s="71"/>
      <c r="CB22" s="71"/>
      <c r="CC22" s="71"/>
      <c r="CD22" s="71"/>
      <c r="CE22" s="71"/>
      <c r="CF22" s="71"/>
      <c r="CG22" s="71"/>
      <c r="CH22" s="71"/>
      <c r="CI22" s="71"/>
      <c r="CJ22" s="71"/>
      <c r="CK22" s="71"/>
      <c r="CL22" s="71"/>
      <c r="CM22" s="71"/>
      <c r="CN22" s="71"/>
      <c r="CO22" s="71"/>
      <c r="CP22" s="71"/>
      <c r="CQ22" s="71"/>
      <c r="CR22" s="71"/>
      <c r="CS22" s="71"/>
    </row>
    <row r="23" spans="1:97" s="44" customFormat="1" ht="57" customHeight="1">
      <c r="B23" s="44" t="s">
        <v>61</v>
      </c>
      <c r="C23" s="46" t="s">
        <v>62</v>
      </c>
      <c r="D23" s="44">
        <v>4</v>
      </c>
      <c r="E23" s="55">
        <v>22.75</v>
      </c>
      <c r="F23" s="45" t="s">
        <v>839</v>
      </c>
      <c r="G23" s="45"/>
      <c r="H23" s="60" t="s">
        <v>9</v>
      </c>
      <c r="I23" s="53" t="s">
        <v>598</v>
      </c>
      <c r="J23" s="54" t="s">
        <v>8</v>
      </c>
      <c r="K23" s="55">
        <v>24.95</v>
      </c>
      <c r="L23" s="45" t="s">
        <v>839</v>
      </c>
      <c r="M23" s="45"/>
      <c r="N23" s="48"/>
      <c r="O23" s="48"/>
      <c r="P23" s="48"/>
      <c r="Q23" s="48"/>
      <c r="R23" s="48"/>
      <c r="S23" s="57"/>
      <c r="T23" s="57"/>
      <c r="U23" s="43"/>
      <c r="V23" s="43"/>
      <c r="W23" s="43"/>
      <c r="X23" s="43"/>
      <c r="Y23" s="43"/>
      <c r="Z23" s="43"/>
      <c r="AA23" s="43"/>
      <c r="AB23" s="43"/>
      <c r="AC23" s="43"/>
      <c r="AD23" s="43"/>
      <c r="AE23" s="43"/>
      <c r="AF23" s="43"/>
      <c r="AG23" s="43"/>
      <c r="AH23" s="43"/>
      <c r="AI23" s="43"/>
      <c r="AJ23" s="43"/>
      <c r="AK23" s="43"/>
      <c r="AL23" s="43"/>
      <c r="AM23" s="43"/>
      <c r="AN23" s="43"/>
      <c r="AO23" s="43"/>
      <c r="AP23" s="43"/>
      <c r="AQ23" s="43"/>
      <c r="AR23" s="43"/>
      <c r="AS23" s="43"/>
      <c r="AT23" s="43"/>
      <c r="AU23" s="43"/>
      <c r="AV23" s="43"/>
      <c r="AW23" s="43"/>
      <c r="AX23" s="43"/>
      <c r="AY23" s="43"/>
      <c r="AZ23" s="43"/>
      <c r="BA23" s="43"/>
      <c r="BB23" s="43"/>
      <c r="BC23" s="43"/>
      <c r="BD23" s="43"/>
      <c r="BE23" s="43"/>
      <c r="BF23" s="43"/>
      <c r="BG23" s="43"/>
      <c r="BH23" s="43"/>
      <c r="BI23" s="43"/>
      <c r="BJ23" s="43"/>
      <c r="BK23" s="43"/>
      <c r="BL23" s="43"/>
      <c r="BM23" s="43"/>
      <c r="BN23" s="43"/>
      <c r="BO23" s="43"/>
      <c r="BP23" s="43"/>
      <c r="BQ23" s="43"/>
      <c r="BR23" s="43"/>
      <c r="BS23" s="43"/>
      <c r="BT23" s="43"/>
      <c r="BU23" s="43"/>
      <c r="BV23" s="43"/>
      <c r="BW23" s="43"/>
      <c r="BX23" s="43"/>
      <c r="BY23" s="43"/>
      <c r="BZ23" s="43"/>
      <c r="CA23" s="43"/>
      <c r="CB23" s="43"/>
      <c r="CC23" s="43"/>
      <c r="CD23" s="43"/>
      <c r="CE23" s="43"/>
      <c r="CF23" s="43"/>
      <c r="CG23" s="43"/>
      <c r="CH23" s="43"/>
      <c r="CI23" s="43"/>
      <c r="CJ23" s="43"/>
      <c r="CK23" s="43"/>
      <c r="CL23" s="43"/>
      <c r="CM23" s="43"/>
      <c r="CN23" s="43"/>
      <c r="CO23" s="43"/>
      <c r="CP23" s="43"/>
      <c r="CQ23" s="43"/>
      <c r="CR23" s="43"/>
      <c r="CS23" s="43"/>
    </row>
    <row r="24" spans="1:97" s="44" customFormat="1" ht="57" customHeight="1">
      <c r="B24" s="75" t="s">
        <v>63</v>
      </c>
      <c r="C24" s="53" t="s">
        <v>559</v>
      </c>
      <c r="D24" s="54" t="s">
        <v>8</v>
      </c>
      <c r="E24" s="55">
        <v>31.95</v>
      </c>
      <c r="F24" s="198" t="s">
        <v>839</v>
      </c>
      <c r="G24" s="198"/>
      <c r="H24" s="60" t="s">
        <v>10</v>
      </c>
      <c r="I24" s="53" t="s">
        <v>594</v>
      </c>
      <c r="J24" s="54" t="s">
        <v>8</v>
      </c>
      <c r="K24" s="55">
        <v>29.95</v>
      </c>
      <c r="L24" s="45" t="s">
        <v>839</v>
      </c>
      <c r="M24" s="45"/>
      <c r="N24" s="56"/>
      <c r="O24" s="56"/>
      <c r="P24" s="56"/>
      <c r="Q24" s="56"/>
      <c r="R24" s="56"/>
      <c r="S24" s="51"/>
      <c r="T24" s="51"/>
      <c r="U24" s="43"/>
      <c r="V24" s="43"/>
      <c r="W24" s="43"/>
      <c r="X24" s="43"/>
      <c r="Y24" s="43"/>
      <c r="Z24" s="43"/>
      <c r="AA24" s="43"/>
      <c r="AB24" s="43"/>
      <c r="AC24" s="43"/>
      <c r="AD24" s="43"/>
      <c r="AE24" s="43"/>
      <c r="AF24" s="43"/>
      <c r="AG24" s="43"/>
      <c r="AH24" s="43"/>
      <c r="AI24" s="43"/>
      <c r="AJ24" s="43"/>
      <c r="AK24" s="43"/>
      <c r="AL24" s="43"/>
      <c r="AM24" s="43"/>
      <c r="AN24" s="43"/>
      <c r="AO24" s="43"/>
      <c r="AP24" s="43"/>
      <c r="AQ24" s="43"/>
      <c r="AR24" s="43"/>
      <c r="AS24" s="43"/>
      <c r="AT24" s="43"/>
      <c r="AU24" s="43"/>
      <c r="AV24" s="43"/>
      <c r="AW24" s="43"/>
      <c r="AX24" s="43"/>
      <c r="AY24" s="43"/>
      <c r="AZ24" s="43"/>
      <c r="BA24" s="43"/>
      <c r="BB24" s="43"/>
      <c r="BC24" s="43"/>
      <c r="BD24" s="43"/>
      <c r="BE24" s="43"/>
      <c r="BF24" s="43"/>
      <c r="BG24" s="43"/>
      <c r="BH24" s="43"/>
      <c r="BI24" s="43"/>
      <c r="BJ24" s="43"/>
      <c r="BK24" s="43"/>
      <c r="BL24" s="43"/>
      <c r="BM24" s="43"/>
      <c r="BN24" s="43"/>
      <c r="BO24" s="43"/>
      <c r="BP24" s="43"/>
      <c r="BQ24" s="43"/>
      <c r="BR24" s="43"/>
      <c r="BS24" s="43"/>
      <c r="BT24" s="43"/>
      <c r="BU24" s="43"/>
      <c r="BV24" s="43"/>
      <c r="BW24" s="43"/>
      <c r="BX24" s="43"/>
      <c r="BY24" s="43"/>
      <c r="BZ24" s="43"/>
      <c r="CA24" s="43"/>
      <c r="CB24" s="43"/>
      <c r="CC24" s="43"/>
      <c r="CD24" s="43"/>
      <c r="CE24" s="43"/>
      <c r="CF24" s="43"/>
      <c r="CG24" s="43"/>
      <c r="CH24" s="43"/>
      <c r="CI24" s="43"/>
      <c r="CJ24" s="43"/>
      <c r="CK24" s="43"/>
      <c r="CL24" s="43"/>
      <c r="CM24" s="43"/>
      <c r="CN24" s="43"/>
      <c r="CO24" s="43"/>
      <c r="CP24" s="43"/>
      <c r="CQ24" s="43"/>
      <c r="CR24" s="43"/>
      <c r="CS24" s="43"/>
    </row>
    <row r="25" spans="1:97" s="44" customFormat="1" ht="57" customHeight="1">
      <c r="B25" s="75" t="s">
        <v>64</v>
      </c>
      <c r="C25" s="53" t="s">
        <v>560</v>
      </c>
      <c r="D25" s="54" t="s">
        <v>8</v>
      </c>
      <c r="E25" s="55">
        <v>78.95</v>
      </c>
      <c r="F25" s="200" t="s">
        <v>839</v>
      </c>
      <c r="G25" s="200"/>
      <c r="H25" s="60" t="s">
        <v>12</v>
      </c>
      <c r="I25" s="53" t="s">
        <v>595</v>
      </c>
      <c r="J25" s="54" t="s">
        <v>8</v>
      </c>
      <c r="K25" s="55">
        <v>29.95</v>
      </c>
      <c r="L25" s="45" t="s">
        <v>839</v>
      </c>
      <c r="M25" s="45"/>
      <c r="N25" s="84"/>
      <c r="O25" s="84"/>
      <c r="P25" s="84"/>
      <c r="Q25" s="84"/>
      <c r="R25" s="84"/>
      <c r="S25" s="57"/>
      <c r="T25" s="57"/>
      <c r="U25" s="43"/>
      <c r="V25" s="43"/>
      <c r="W25" s="43"/>
      <c r="X25" s="43"/>
      <c r="Y25" s="43"/>
      <c r="Z25" s="43"/>
      <c r="AA25" s="43"/>
      <c r="AB25" s="43"/>
      <c r="AC25" s="43"/>
      <c r="AD25" s="43"/>
      <c r="AE25" s="43"/>
      <c r="AF25" s="43"/>
      <c r="AG25" s="43"/>
      <c r="AH25" s="43"/>
      <c r="AI25" s="43"/>
      <c r="AJ25" s="43"/>
      <c r="AK25" s="43"/>
      <c r="AL25" s="43"/>
      <c r="AM25" s="43"/>
      <c r="AN25" s="43"/>
      <c r="AO25" s="43"/>
      <c r="AP25" s="43"/>
      <c r="AQ25" s="43"/>
      <c r="AR25" s="43"/>
      <c r="AS25" s="43"/>
      <c r="AT25" s="43"/>
      <c r="AU25" s="43"/>
      <c r="AV25" s="43"/>
      <c r="AW25" s="43"/>
      <c r="AX25" s="43"/>
      <c r="AY25" s="43"/>
      <c r="AZ25" s="43"/>
      <c r="BA25" s="43"/>
      <c r="BB25" s="43"/>
      <c r="BC25" s="43"/>
      <c r="BD25" s="43"/>
      <c r="BE25" s="43"/>
      <c r="BF25" s="43"/>
      <c r="BG25" s="43"/>
      <c r="BH25" s="43"/>
      <c r="BI25" s="43"/>
      <c r="BJ25" s="43"/>
      <c r="BK25" s="43"/>
      <c r="BL25" s="43"/>
      <c r="BM25" s="43"/>
      <c r="BN25" s="43"/>
      <c r="BO25" s="43"/>
      <c r="BP25" s="43"/>
      <c r="BQ25" s="43"/>
      <c r="BR25" s="43"/>
      <c r="BS25" s="43"/>
      <c r="BT25" s="43"/>
      <c r="BU25" s="43"/>
      <c r="BV25" s="43"/>
      <c r="BW25" s="43"/>
      <c r="BX25" s="43"/>
      <c r="BY25" s="43"/>
      <c r="BZ25" s="43"/>
      <c r="CA25" s="43"/>
      <c r="CB25" s="43"/>
      <c r="CC25" s="43"/>
      <c r="CD25" s="43"/>
      <c r="CE25" s="43"/>
      <c r="CF25" s="43"/>
      <c r="CG25" s="43"/>
      <c r="CH25" s="43"/>
      <c r="CI25" s="43"/>
      <c r="CJ25" s="43"/>
      <c r="CK25" s="43"/>
      <c r="CL25" s="43"/>
      <c r="CM25" s="43"/>
      <c r="CN25" s="43"/>
      <c r="CO25" s="43"/>
      <c r="CP25" s="43"/>
      <c r="CQ25" s="43"/>
      <c r="CR25" s="43"/>
      <c r="CS25" s="43"/>
    </row>
    <row r="26" spans="1:97" s="44" customFormat="1" ht="57" customHeight="1">
      <c r="B26" s="60" t="s">
        <v>66</v>
      </c>
      <c r="C26" s="65" t="s">
        <v>561</v>
      </c>
      <c r="D26" s="66" t="s">
        <v>65</v>
      </c>
      <c r="E26" s="55">
        <v>139.94999999999999</v>
      </c>
      <c r="F26" s="198" t="s">
        <v>839</v>
      </c>
      <c r="G26" s="198"/>
      <c r="H26" s="60" t="s">
        <v>14</v>
      </c>
      <c r="I26" s="53" t="s">
        <v>596</v>
      </c>
      <c r="J26" s="54" t="s">
        <v>8</v>
      </c>
      <c r="K26" s="55">
        <v>68.95</v>
      </c>
      <c r="L26" s="45" t="s">
        <v>839</v>
      </c>
      <c r="M26" s="45"/>
      <c r="N26" s="56"/>
      <c r="O26" s="56"/>
      <c r="P26" s="56"/>
      <c r="Q26" s="56"/>
      <c r="R26" s="56"/>
      <c r="S26" s="57"/>
      <c r="T26" s="57"/>
      <c r="U26" s="43"/>
      <c r="V26" s="43"/>
      <c r="W26" s="43"/>
      <c r="X26" s="43"/>
      <c r="Y26" s="43"/>
      <c r="Z26" s="43"/>
      <c r="AA26" s="43"/>
      <c r="AB26" s="43"/>
      <c r="AC26" s="43"/>
      <c r="AD26" s="43"/>
      <c r="AE26" s="43"/>
      <c r="AF26" s="43"/>
      <c r="AG26" s="43"/>
      <c r="AH26" s="43"/>
      <c r="AI26" s="43"/>
      <c r="AJ26" s="43"/>
      <c r="AK26" s="43"/>
      <c r="AL26" s="43"/>
      <c r="AM26" s="43"/>
      <c r="AN26" s="43"/>
      <c r="AO26" s="43"/>
      <c r="AP26" s="43"/>
      <c r="AQ26" s="43"/>
      <c r="AR26" s="43"/>
      <c r="AS26" s="43"/>
      <c r="AT26" s="43"/>
      <c r="AU26" s="43"/>
      <c r="AV26" s="43"/>
      <c r="AW26" s="43"/>
      <c r="AX26" s="43"/>
      <c r="AY26" s="43"/>
      <c r="AZ26" s="43"/>
      <c r="BA26" s="43"/>
      <c r="BB26" s="43"/>
      <c r="BC26" s="43"/>
      <c r="BD26" s="43"/>
      <c r="BE26" s="43"/>
      <c r="BF26" s="43"/>
      <c r="BG26" s="43"/>
      <c r="BH26" s="43"/>
      <c r="BI26" s="43"/>
      <c r="BJ26" s="43"/>
      <c r="BK26" s="43"/>
      <c r="BL26" s="43"/>
      <c r="BM26" s="43"/>
      <c r="BN26" s="43"/>
      <c r="BO26" s="43"/>
      <c r="BP26" s="43"/>
      <c r="BQ26" s="43"/>
      <c r="BR26" s="43"/>
      <c r="BS26" s="43"/>
      <c r="BT26" s="43"/>
      <c r="BU26" s="43"/>
      <c r="BV26" s="43"/>
      <c r="BW26" s="43"/>
      <c r="BX26" s="43"/>
      <c r="BY26" s="43"/>
      <c r="BZ26" s="43"/>
      <c r="CA26" s="43"/>
      <c r="CB26" s="43"/>
      <c r="CC26" s="43"/>
      <c r="CD26" s="43"/>
      <c r="CE26" s="43"/>
      <c r="CF26" s="43"/>
      <c r="CG26" s="43"/>
      <c r="CH26" s="43"/>
      <c r="CI26" s="43"/>
      <c r="CJ26" s="43"/>
      <c r="CK26" s="43"/>
      <c r="CL26" s="43"/>
      <c r="CM26" s="43"/>
      <c r="CN26" s="43"/>
      <c r="CO26" s="43"/>
      <c r="CP26" s="43"/>
      <c r="CQ26" s="43"/>
      <c r="CR26" s="43"/>
      <c r="CS26" s="43"/>
    </row>
    <row r="27" spans="1:97" s="44" customFormat="1" ht="57" customHeight="1">
      <c r="B27" s="52" t="s">
        <v>554</v>
      </c>
      <c r="C27" s="53"/>
      <c r="D27" s="54"/>
      <c r="E27" s="55"/>
      <c r="F27" s="198"/>
      <c r="G27" s="198"/>
      <c r="H27" s="52" t="s">
        <v>703</v>
      </c>
      <c r="I27" s="77"/>
      <c r="J27" s="78"/>
      <c r="K27" s="68"/>
      <c r="L27" s="201"/>
      <c r="M27" s="201"/>
      <c r="N27" s="55"/>
      <c r="O27" s="55"/>
      <c r="P27" s="55"/>
      <c r="Q27" s="55"/>
      <c r="R27" s="55"/>
      <c r="S27" s="51"/>
      <c r="T27" s="51"/>
      <c r="U27" s="43"/>
      <c r="V27" s="43"/>
      <c r="W27" s="43"/>
      <c r="X27" s="43"/>
      <c r="Y27" s="43"/>
      <c r="Z27" s="43"/>
      <c r="AA27" s="43"/>
      <c r="AB27" s="43"/>
      <c r="AC27" s="43"/>
      <c r="AD27" s="43"/>
      <c r="AE27" s="43"/>
      <c r="AF27" s="43"/>
      <c r="AG27" s="43"/>
      <c r="AH27" s="43"/>
      <c r="AI27" s="43"/>
      <c r="AJ27" s="43"/>
      <c r="AK27" s="43"/>
      <c r="AL27" s="43"/>
      <c r="AM27" s="43"/>
      <c r="AN27" s="43"/>
      <c r="AO27" s="43"/>
      <c r="AP27" s="43"/>
      <c r="AQ27" s="43"/>
      <c r="AR27" s="43"/>
      <c r="AS27" s="43"/>
      <c r="AT27" s="43"/>
      <c r="AU27" s="43"/>
      <c r="AV27" s="43"/>
      <c r="AW27" s="43"/>
      <c r="AX27" s="43"/>
      <c r="AY27" s="43"/>
      <c r="AZ27" s="43"/>
      <c r="BA27" s="43"/>
      <c r="BB27" s="43"/>
      <c r="BC27" s="43"/>
      <c r="BD27" s="43"/>
      <c r="BE27" s="43"/>
      <c r="BF27" s="43"/>
      <c r="BG27" s="43"/>
      <c r="BH27" s="43"/>
      <c r="BI27" s="43"/>
      <c r="BJ27" s="43"/>
      <c r="BK27" s="43"/>
      <c r="BL27" s="43"/>
      <c r="BM27" s="43"/>
      <c r="BN27" s="43"/>
      <c r="BO27" s="43"/>
      <c r="BP27" s="43"/>
      <c r="BQ27" s="43"/>
      <c r="BR27" s="43"/>
      <c r="BS27" s="43"/>
      <c r="BT27" s="43"/>
      <c r="BU27" s="43"/>
      <c r="BV27" s="43"/>
      <c r="BW27" s="43"/>
      <c r="BX27" s="43"/>
      <c r="BY27" s="43"/>
      <c r="BZ27" s="43"/>
      <c r="CA27" s="43"/>
      <c r="CB27" s="43"/>
      <c r="CC27" s="43"/>
      <c r="CD27" s="43"/>
      <c r="CE27" s="43"/>
      <c r="CF27" s="43"/>
      <c r="CG27" s="43"/>
      <c r="CH27" s="43"/>
      <c r="CI27" s="43"/>
      <c r="CJ27" s="43"/>
      <c r="CK27" s="43"/>
      <c r="CL27" s="43"/>
      <c r="CM27" s="43"/>
      <c r="CN27" s="43"/>
      <c r="CO27" s="43"/>
      <c r="CP27" s="43"/>
      <c r="CQ27" s="43"/>
      <c r="CR27" s="43"/>
      <c r="CS27" s="43"/>
    </row>
    <row r="28" spans="1:97" s="44" customFormat="1" ht="57" customHeight="1">
      <c r="A28" s="44">
        <v>1</v>
      </c>
      <c r="B28" s="66" t="s">
        <v>618</v>
      </c>
      <c r="C28" s="46" t="s">
        <v>603</v>
      </c>
      <c r="D28" s="45">
        <v>6</v>
      </c>
      <c r="E28" s="55">
        <v>23.95</v>
      </c>
      <c r="F28" s="198" t="s">
        <v>839</v>
      </c>
      <c r="G28" s="198"/>
      <c r="H28" s="89" t="s">
        <v>835</v>
      </c>
      <c r="I28" s="90" t="s">
        <v>832</v>
      </c>
      <c r="J28" s="96">
        <v>6</v>
      </c>
      <c r="K28" s="92">
        <v>2.95</v>
      </c>
      <c r="L28" s="98"/>
      <c r="M28" s="98"/>
      <c r="N28" s="56"/>
      <c r="O28" s="56"/>
      <c r="P28" s="56"/>
      <c r="Q28" s="56"/>
      <c r="R28" s="56"/>
      <c r="S28" s="57"/>
      <c r="T28" s="57"/>
      <c r="U28" s="43"/>
      <c r="V28" s="43"/>
      <c r="W28" s="43"/>
      <c r="X28" s="43"/>
      <c r="Y28" s="43"/>
      <c r="Z28" s="43"/>
      <c r="AA28" s="43"/>
      <c r="AB28" s="43"/>
      <c r="AC28" s="43"/>
      <c r="AD28" s="43"/>
      <c r="AE28" s="43"/>
      <c r="AF28" s="43"/>
      <c r="AG28" s="43"/>
      <c r="AH28" s="43"/>
      <c r="AI28" s="43"/>
      <c r="AJ28" s="43"/>
      <c r="AK28" s="43"/>
      <c r="AL28" s="43"/>
      <c r="AM28" s="43"/>
      <c r="AN28" s="43"/>
      <c r="AO28" s="43"/>
      <c r="AP28" s="43"/>
      <c r="AQ28" s="43"/>
      <c r="AR28" s="43"/>
      <c r="AS28" s="43"/>
      <c r="AT28" s="43"/>
      <c r="AU28" s="43"/>
      <c r="AV28" s="43"/>
      <c r="AW28" s="43"/>
      <c r="AX28" s="43"/>
      <c r="AY28" s="43"/>
      <c r="AZ28" s="43"/>
      <c r="BA28" s="43"/>
      <c r="BB28" s="43"/>
      <c r="BC28" s="43"/>
      <c r="BD28" s="43"/>
      <c r="BE28" s="43"/>
      <c r="BF28" s="43"/>
      <c r="BG28" s="43"/>
      <c r="BH28" s="43"/>
      <c r="BI28" s="43"/>
      <c r="BJ28" s="43"/>
      <c r="BK28" s="43"/>
      <c r="BL28" s="43"/>
      <c r="BM28" s="43"/>
      <c r="BN28" s="43"/>
      <c r="BO28" s="43"/>
      <c r="BP28" s="43"/>
      <c r="BQ28" s="43"/>
      <c r="BR28" s="43"/>
      <c r="BS28" s="43"/>
      <c r="BT28" s="43"/>
      <c r="BU28" s="43"/>
      <c r="BV28" s="43"/>
      <c r="BW28" s="43"/>
      <c r="BX28" s="43"/>
      <c r="BY28" s="43"/>
      <c r="BZ28" s="43"/>
      <c r="CA28" s="43"/>
      <c r="CB28" s="43"/>
      <c r="CC28" s="43"/>
      <c r="CD28" s="43"/>
      <c r="CE28" s="43"/>
      <c r="CF28" s="43"/>
      <c r="CG28" s="43"/>
      <c r="CH28" s="43"/>
      <c r="CI28" s="43"/>
      <c r="CJ28" s="43"/>
      <c r="CK28" s="43"/>
      <c r="CL28" s="43"/>
      <c r="CM28" s="43"/>
      <c r="CN28" s="43"/>
      <c r="CO28" s="43"/>
      <c r="CP28" s="43"/>
      <c r="CQ28" s="43"/>
      <c r="CR28" s="43"/>
      <c r="CS28" s="43"/>
    </row>
    <row r="29" spans="1:97" s="44" customFormat="1" ht="57" customHeight="1">
      <c r="A29" s="44">
        <v>1</v>
      </c>
      <c r="B29" s="66" t="s">
        <v>622</v>
      </c>
      <c r="C29" s="46" t="s">
        <v>617</v>
      </c>
      <c r="D29" s="45">
        <v>6</v>
      </c>
      <c r="E29" s="55">
        <v>15.95</v>
      </c>
      <c r="F29" s="198" t="s">
        <v>839</v>
      </c>
      <c r="G29" s="198"/>
      <c r="H29" s="66" t="s">
        <v>37</v>
      </c>
      <c r="I29" s="46" t="s">
        <v>600</v>
      </c>
      <c r="J29" s="45">
        <v>6</v>
      </c>
      <c r="K29" s="55">
        <v>8.9499999999999993</v>
      </c>
      <c r="L29" s="198" t="s">
        <v>839</v>
      </c>
      <c r="M29" s="198"/>
      <c r="N29" s="56"/>
      <c r="O29" s="56"/>
      <c r="P29" s="56"/>
      <c r="Q29" s="56"/>
      <c r="R29" s="56"/>
      <c r="S29" s="57"/>
      <c r="T29" s="57"/>
      <c r="U29" s="43"/>
      <c r="V29" s="43"/>
      <c r="W29" s="43"/>
      <c r="X29" s="43"/>
      <c r="Y29" s="43"/>
      <c r="Z29" s="43"/>
      <c r="AA29" s="43"/>
      <c r="AB29" s="43"/>
      <c r="AC29" s="43"/>
      <c r="AD29" s="43"/>
      <c r="AE29" s="43"/>
      <c r="AF29" s="43"/>
      <c r="AG29" s="43"/>
      <c r="AH29" s="43"/>
      <c r="AI29" s="43"/>
      <c r="AJ29" s="43"/>
      <c r="AK29" s="43"/>
      <c r="AL29" s="43"/>
      <c r="AM29" s="43"/>
      <c r="AN29" s="43"/>
      <c r="AO29" s="43"/>
      <c r="AP29" s="43"/>
      <c r="AQ29" s="43"/>
      <c r="AR29" s="43"/>
      <c r="AS29" s="43"/>
      <c r="AT29" s="43"/>
      <c r="AU29" s="43"/>
      <c r="AV29" s="43"/>
      <c r="AW29" s="43"/>
      <c r="AX29" s="43"/>
      <c r="AY29" s="43"/>
      <c r="AZ29" s="43"/>
      <c r="BA29" s="43"/>
      <c r="BB29" s="43"/>
      <c r="BC29" s="43"/>
      <c r="BD29" s="43"/>
      <c r="BE29" s="43"/>
      <c r="BF29" s="43"/>
      <c r="BG29" s="43"/>
      <c r="BH29" s="43"/>
      <c r="BI29" s="43"/>
      <c r="BJ29" s="43"/>
      <c r="BK29" s="43"/>
      <c r="BL29" s="43"/>
      <c r="BM29" s="43"/>
      <c r="BN29" s="43"/>
      <c r="BO29" s="43"/>
      <c r="BP29" s="43"/>
      <c r="BQ29" s="43"/>
      <c r="BR29" s="43"/>
      <c r="BS29" s="43"/>
      <c r="BT29" s="43"/>
      <c r="BU29" s="43"/>
      <c r="BV29" s="43"/>
      <c r="BW29" s="43"/>
      <c r="BX29" s="43"/>
      <c r="BY29" s="43"/>
      <c r="BZ29" s="43"/>
      <c r="CA29" s="43"/>
      <c r="CB29" s="43"/>
      <c r="CC29" s="43"/>
      <c r="CD29" s="43"/>
      <c r="CE29" s="43"/>
      <c r="CF29" s="43"/>
      <c r="CG29" s="43"/>
      <c r="CH29" s="43"/>
      <c r="CI29" s="43"/>
      <c r="CJ29" s="43"/>
      <c r="CK29" s="43"/>
      <c r="CL29" s="43"/>
      <c r="CM29" s="43"/>
      <c r="CN29" s="43"/>
      <c r="CO29" s="43"/>
      <c r="CP29" s="43"/>
      <c r="CQ29" s="43"/>
      <c r="CR29" s="43"/>
      <c r="CS29" s="43"/>
    </row>
    <row r="30" spans="1:97" s="44" customFormat="1" ht="57" customHeight="1">
      <c r="A30" s="44">
        <v>1</v>
      </c>
      <c r="B30" s="66" t="s">
        <v>621</v>
      </c>
      <c r="C30" s="46" t="s">
        <v>606</v>
      </c>
      <c r="D30" s="45">
        <v>6</v>
      </c>
      <c r="E30" s="55">
        <v>18.95</v>
      </c>
      <c r="F30" s="198" t="s">
        <v>839</v>
      </c>
      <c r="G30" s="198"/>
      <c r="H30" s="89" t="s">
        <v>112</v>
      </c>
      <c r="I30" s="105" t="s">
        <v>731</v>
      </c>
      <c r="J30" s="106">
        <v>12</v>
      </c>
      <c r="K30" s="92">
        <v>1.95</v>
      </c>
      <c r="L30" s="98"/>
      <c r="M30" s="98"/>
      <c r="N30" s="56"/>
      <c r="O30" s="56"/>
      <c r="P30" s="56"/>
      <c r="Q30" s="56"/>
      <c r="R30" s="56"/>
      <c r="S30" s="57"/>
      <c r="T30" s="57"/>
      <c r="U30" s="43"/>
      <c r="V30" s="43"/>
      <c r="W30" s="43"/>
      <c r="X30" s="43"/>
      <c r="Y30" s="43"/>
      <c r="Z30" s="43"/>
      <c r="AA30" s="43"/>
      <c r="AB30" s="43"/>
      <c r="AC30" s="43"/>
      <c r="AD30" s="43"/>
      <c r="AE30" s="43"/>
      <c r="AF30" s="43"/>
      <c r="AG30" s="43"/>
      <c r="AH30" s="43"/>
      <c r="AI30" s="43"/>
      <c r="AJ30" s="43"/>
      <c r="AK30" s="43"/>
      <c r="AL30" s="43"/>
      <c r="AM30" s="43"/>
      <c r="AN30" s="43"/>
      <c r="AO30" s="43"/>
      <c r="AP30" s="43"/>
      <c r="AQ30" s="43"/>
      <c r="AR30" s="43"/>
      <c r="AS30" s="43"/>
      <c r="AT30" s="43"/>
      <c r="AU30" s="43"/>
      <c r="AV30" s="43"/>
      <c r="AW30" s="43"/>
      <c r="AX30" s="43"/>
      <c r="AY30" s="43"/>
      <c r="AZ30" s="43"/>
      <c r="BA30" s="43"/>
      <c r="BB30" s="43"/>
      <c r="BC30" s="43"/>
      <c r="BD30" s="43"/>
      <c r="BE30" s="43"/>
      <c r="BF30" s="43"/>
      <c r="BG30" s="43"/>
      <c r="BH30" s="43"/>
      <c r="BI30" s="43"/>
      <c r="BJ30" s="43"/>
      <c r="BK30" s="43"/>
      <c r="BL30" s="43"/>
      <c r="BM30" s="43"/>
      <c r="BN30" s="43"/>
      <c r="BO30" s="43"/>
      <c r="BP30" s="43"/>
      <c r="BQ30" s="43"/>
      <c r="BR30" s="43"/>
      <c r="BS30" s="43"/>
      <c r="BT30" s="43"/>
      <c r="BU30" s="43"/>
      <c r="BV30" s="43"/>
      <c r="BW30" s="43"/>
      <c r="BX30" s="43"/>
      <c r="BY30" s="43"/>
      <c r="BZ30" s="43"/>
      <c r="CA30" s="43"/>
      <c r="CB30" s="43"/>
      <c r="CC30" s="43"/>
      <c r="CD30" s="43"/>
      <c r="CE30" s="43"/>
      <c r="CF30" s="43"/>
      <c r="CG30" s="43"/>
      <c r="CH30" s="43"/>
      <c r="CI30" s="43"/>
      <c r="CJ30" s="43"/>
      <c r="CK30" s="43"/>
      <c r="CL30" s="43"/>
      <c r="CM30" s="43"/>
      <c r="CN30" s="43"/>
      <c r="CO30" s="43"/>
      <c r="CP30" s="43"/>
      <c r="CQ30" s="43"/>
      <c r="CR30" s="43"/>
      <c r="CS30" s="43"/>
    </row>
    <row r="31" spans="1:97" s="96" customFormat="1" ht="57" customHeight="1">
      <c r="A31" s="96">
        <v>1</v>
      </c>
      <c r="B31" s="91" t="s">
        <v>68</v>
      </c>
      <c r="C31" s="97" t="s">
        <v>69</v>
      </c>
      <c r="D31" s="98">
        <v>6</v>
      </c>
      <c r="E31" s="92">
        <v>12.95</v>
      </c>
      <c r="F31" s="199"/>
      <c r="G31" s="199"/>
      <c r="H31" s="89" t="s">
        <v>720</v>
      </c>
      <c r="I31" s="105" t="s">
        <v>712</v>
      </c>
      <c r="J31" s="106">
        <v>6</v>
      </c>
      <c r="K31" s="92">
        <v>5.95</v>
      </c>
      <c r="L31" s="199"/>
      <c r="M31" s="199"/>
      <c r="N31" s="93"/>
      <c r="O31" s="93"/>
      <c r="P31" s="93"/>
      <c r="Q31" s="93"/>
      <c r="R31" s="93"/>
      <c r="S31" s="102"/>
      <c r="T31" s="102"/>
      <c r="U31" s="95"/>
      <c r="V31" s="95"/>
      <c r="W31" s="95"/>
      <c r="X31" s="95"/>
      <c r="Y31" s="95"/>
      <c r="Z31" s="95"/>
      <c r="AA31" s="95"/>
      <c r="AB31" s="95"/>
      <c r="AC31" s="95"/>
      <c r="AD31" s="95"/>
      <c r="AE31" s="95"/>
      <c r="AF31" s="95"/>
      <c r="AG31" s="95"/>
      <c r="AH31" s="95"/>
      <c r="AI31" s="95"/>
      <c r="AJ31" s="95"/>
      <c r="AK31" s="95"/>
      <c r="AL31" s="95"/>
      <c r="AM31" s="95"/>
      <c r="AN31" s="95"/>
      <c r="AO31" s="95"/>
      <c r="AP31" s="95"/>
      <c r="AQ31" s="95"/>
      <c r="AR31" s="95"/>
      <c r="AS31" s="95"/>
      <c r="AT31" s="95"/>
      <c r="AU31" s="95"/>
      <c r="AV31" s="95"/>
      <c r="AW31" s="95"/>
      <c r="AX31" s="95"/>
      <c r="AY31" s="95"/>
      <c r="AZ31" s="95"/>
      <c r="BA31" s="95"/>
      <c r="BB31" s="95"/>
      <c r="BC31" s="95"/>
      <c r="BD31" s="95"/>
      <c r="BE31" s="95"/>
      <c r="BF31" s="95"/>
      <c r="BG31" s="95"/>
      <c r="BH31" s="95"/>
      <c r="BI31" s="95"/>
      <c r="BJ31" s="95"/>
      <c r="BK31" s="95"/>
      <c r="BL31" s="95"/>
      <c r="BM31" s="95"/>
      <c r="BN31" s="95"/>
      <c r="BO31" s="95"/>
      <c r="BP31" s="95"/>
      <c r="BQ31" s="95"/>
      <c r="BR31" s="95"/>
      <c r="BS31" s="95"/>
      <c r="BT31" s="95"/>
      <c r="BU31" s="95"/>
      <c r="BV31" s="95"/>
      <c r="BW31" s="95"/>
      <c r="BX31" s="95"/>
      <c r="BY31" s="95"/>
      <c r="BZ31" s="95"/>
      <c r="CA31" s="95"/>
      <c r="CB31" s="95"/>
      <c r="CC31" s="95"/>
      <c r="CD31" s="95"/>
      <c r="CE31" s="95"/>
      <c r="CF31" s="95"/>
      <c r="CG31" s="95"/>
      <c r="CH31" s="95"/>
      <c r="CI31" s="95"/>
      <c r="CJ31" s="95"/>
      <c r="CK31" s="95"/>
      <c r="CL31" s="95"/>
      <c r="CM31" s="95"/>
      <c r="CN31" s="95"/>
      <c r="CO31" s="95"/>
      <c r="CP31" s="95"/>
      <c r="CQ31" s="95"/>
      <c r="CR31" s="95"/>
      <c r="CS31" s="95"/>
    </row>
    <row r="32" spans="1:97" s="44" customFormat="1" ht="57" customHeight="1">
      <c r="A32" s="44">
        <v>1</v>
      </c>
      <c r="B32" s="66" t="s">
        <v>70</v>
      </c>
      <c r="C32" s="46" t="s">
        <v>562</v>
      </c>
      <c r="D32" s="45">
        <v>32</v>
      </c>
      <c r="E32" s="55">
        <v>12.547499999999999</v>
      </c>
      <c r="F32" s="198" t="s">
        <v>839</v>
      </c>
      <c r="G32" s="198"/>
      <c r="H32" s="89" t="s">
        <v>721</v>
      </c>
      <c r="I32" s="105" t="s">
        <v>732</v>
      </c>
      <c r="J32" s="106">
        <v>6</v>
      </c>
      <c r="K32" s="92">
        <v>5.95</v>
      </c>
      <c r="L32" s="199"/>
      <c r="M32" s="199"/>
      <c r="N32" s="56"/>
      <c r="O32" s="56"/>
      <c r="P32" s="56"/>
      <c r="Q32" s="56"/>
      <c r="R32" s="56"/>
      <c r="S32" s="57"/>
      <c r="T32" s="57"/>
      <c r="U32" s="43"/>
      <c r="V32" s="43"/>
      <c r="W32" s="43"/>
      <c r="X32" s="43"/>
      <c r="Y32" s="43"/>
      <c r="Z32" s="43"/>
      <c r="AA32" s="43"/>
      <c r="AB32" s="43"/>
      <c r="AC32" s="43"/>
      <c r="AD32" s="43"/>
      <c r="AE32" s="43"/>
      <c r="AF32" s="43"/>
      <c r="AG32" s="43"/>
      <c r="AH32" s="43"/>
      <c r="AI32" s="43"/>
      <c r="AJ32" s="43"/>
      <c r="AK32" s="43"/>
      <c r="AL32" s="43"/>
      <c r="AM32" s="43"/>
      <c r="AN32" s="43"/>
      <c r="AO32" s="43"/>
      <c r="AP32" s="43"/>
      <c r="AQ32" s="43"/>
      <c r="AR32" s="43"/>
      <c r="AS32" s="43"/>
      <c r="AT32" s="43"/>
      <c r="AU32" s="43"/>
      <c r="AV32" s="43"/>
      <c r="AW32" s="43"/>
      <c r="AX32" s="43"/>
      <c r="AY32" s="43"/>
      <c r="AZ32" s="43"/>
      <c r="BA32" s="43"/>
      <c r="BB32" s="43"/>
      <c r="BC32" s="43"/>
      <c r="BD32" s="43"/>
      <c r="BE32" s="43"/>
      <c r="BF32" s="43"/>
      <c r="BG32" s="43"/>
      <c r="BH32" s="43"/>
      <c r="BI32" s="43"/>
      <c r="BJ32" s="43"/>
      <c r="BK32" s="43"/>
      <c r="BL32" s="43"/>
      <c r="BM32" s="43"/>
      <c r="BN32" s="43"/>
      <c r="BO32" s="43"/>
      <c r="BP32" s="43"/>
      <c r="BQ32" s="43"/>
      <c r="BR32" s="43"/>
      <c r="BS32" s="43"/>
      <c r="BT32" s="43"/>
      <c r="BU32" s="43"/>
      <c r="BV32" s="43"/>
      <c r="BW32" s="43"/>
      <c r="BX32" s="43"/>
      <c r="BY32" s="43"/>
      <c r="BZ32" s="43"/>
      <c r="CA32" s="43"/>
      <c r="CB32" s="43"/>
      <c r="CC32" s="43"/>
      <c r="CD32" s="43"/>
      <c r="CE32" s="43"/>
      <c r="CF32" s="43"/>
      <c r="CG32" s="43"/>
      <c r="CH32" s="43"/>
      <c r="CI32" s="43"/>
      <c r="CJ32" s="43"/>
      <c r="CK32" s="43"/>
      <c r="CL32" s="43"/>
      <c r="CM32" s="43"/>
      <c r="CN32" s="43"/>
      <c r="CO32" s="43"/>
      <c r="CP32" s="43"/>
      <c r="CQ32" s="43"/>
      <c r="CR32" s="43"/>
      <c r="CS32" s="43"/>
    </row>
    <row r="33" spans="1:97" s="44" customFormat="1" ht="57" customHeight="1">
      <c r="A33" s="44">
        <v>1</v>
      </c>
      <c r="B33" s="66" t="s">
        <v>619</v>
      </c>
      <c r="C33" s="46" t="s">
        <v>604</v>
      </c>
      <c r="D33" s="45">
        <v>8</v>
      </c>
      <c r="E33" s="55">
        <v>9.9499999999999993</v>
      </c>
      <c r="F33" s="198" t="s">
        <v>839</v>
      </c>
      <c r="G33" s="198"/>
      <c r="H33" s="89" t="s">
        <v>722</v>
      </c>
      <c r="I33" s="105" t="s">
        <v>821</v>
      </c>
      <c r="J33" s="106">
        <v>4</v>
      </c>
      <c r="K33" s="92">
        <v>10.95</v>
      </c>
      <c r="L33" s="199"/>
      <c r="M33" s="199"/>
      <c r="N33" s="56"/>
      <c r="O33" s="56"/>
      <c r="P33" s="56"/>
      <c r="Q33" s="56"/>
      <c r="R33" s="56"/>
      <c r="S33" s="57"/>
      <c r="T33" s="57"/>
      <c r="U33" s="43"/>
      <c r="V33" s="43"/>
      <c r="W33" s="43"/>
      <c r="X33" s="43"/>
      <c r="Y33" s="43"/>
      <c r="Z33" s="43"/>
      <c r="AA33" s="43"/>
      <c r="AB33" s="43"/>
      <c r="AC33" s="43"/>
      <c r="AD33" s="43"/>
      <c r="AE33" s="43"/>
      <c r="AF33" s="43"/>
      <c r="AG33" s="43"/>
      <c r="AH33" s="43"/>
      <c r="AI33" s="43"/>
      <c r="AJ33" s="43"/>
      <c r="AK33" s="43"/>
      <c r="AL33" s="43"/>
      <c r="AM33" s="43"/>
      <c r="AN33" s="43"/>
      <c r="AO33" s="43"/>
      <c r="AP33" s="43"/>
      <c r="AQ33" s="43"/>
      <c r="AR33" s="43"/>
      <c r="AS33" s="43"/>
      <c r="AT33" s="43"/>
      <c r="AU33" s="43"/>
      <c r="AV33" s="43"/>
      <c r="AW33" s="43"/>
      <c r="AX33" s="43"/>
      <c r="AY33" s="43"/>
      <c r="AZ33" s="43"/>
      <c r="BA33" s="43"/>
      <c r="BB33" s="43"/>
      <c r="BC33" s="43"/>
      <c r="BD33" s="43"/>
      <c r="BE33" s="43"/>
      <c r="BF33" s="43"/>
      <c r="BG33" s="43"/>
      <c r="BH33" s="43"/>
      <c r="BI33" s="43"/>
      <c r="BJ33" s="43"/>
      <c r="BK33" s="43"/>
      <c r="BL33" s="43"/>
      <c r="BM33" s="43"/>
      <c r="BN33" s="43"/>
      <c r="BO33" s="43"/>
      <c r="BP33" s="43"/>
      <c r="BQ33" s="43"/>
      <c r="BR33" s="43"/>
      <c r="BS33" s="43"/>
      <c r="BT33" s="43"/>
      <c r="BU33" s="43"/>
      <c r="BV33" s="43"/>
      <c r="BW33" s="43"/>
      <c r="BX33" s="43"/>
      <c r="BY33" s="43"/>
      <c r="BZ33" s="43"/>
      <c r="CA33" s="43"/>
      <c r="CB33" s="43"/>
      <c r="CC33" s="43"/>
      <c r="CD33" s="43"/>
      <c r="CE33" s="43"/>
      <c r="CF33" s="43"/>
      <c r="CG33" s="43"/>
      <c r="CH33" s="43"/>
      <c r="CI33" s="43"/>
      <c r="CJ33" s="43"/>
      <c r="CK33" s="43"/>
      <c r="CL33" s="43"/>
      <c r="CM33" s="43"/>
      <c r="CN33" s="43"/>
      <c r="CO33" s="43"/>
      <c r="CP33" s="43"/>
      <c r="CQ33" s="43"/>
      <c r="CR33" s="43"/>
      <c r="CS33" s="43"/>
    </row>
    <row r="34" spans="1:97" s="44" customFormat="1" ht="57" customHeight="1">
      <c r="A34" s="44">
        <v>1</v>
      </c>
      <c r="B34" s="66" t="s">
        <v>72</v>
      </c>
      <c r="C34" s="46" t="s">
        <v>563</v>
      </c>
      <c r="D34" s="45">
        <v>6</v>
      </c>
      <c r="E34" s="55">
        <v>15.95</v>
      </c>
      <c r="F34" s="198" t="s">
        <v>839</v>
      </c>
      <c r="G34" s="198"/>
      <c r="H34" s="52" t="s">
        <v>780</v>
      </c>
      <c r="I34" s="77"/>
      <c r="J34" s="78"/>
      <c r="K34" s="68"/>
      <c r="L34" s="201"/>
      <c r="M34" s="201"/>
      <c r="N34" s="56"/>
      <c r="O34" s="56"/>
      <c r="P34" s="56"/>
      <c r="Q34" s="56"/>
      <c r="R34" s="56"/>
      <c r="S34" s="57"/>
      <c r="T34" s="57"/>
      <c r="U34" s="43"/>
      <c r="V34" s="43"/>
      <c r="W34" s="43"/>
      <c r="X34" s="43"/>
      <c r="Y34" s="43"/>
      <c r="Z34" s="43"/>
      <c r="AA34" s="43"/>
      <c r="AB34" s="43"/>
      <c r="AC34" s="43"/>
      <c r="AD34" s="43"/>
      <c r="AE34" s="43"/>
      <c r="AF34" s="43"/>
      <c r="AG34" s="43"/>
      <c r="AH34" s="43"/>
      <c r="AI34" s="43"/>
      <c r="AJ34" s="43"/>
      <c r="AK34" s="43"/>
      <c r="AL34" s="43"/>
      <c r="AM34" s="43"/>
      <c r="AN34" s="43"/>
      <c r="AO34" s="43"/>
      <c r="AP34" s="43"/>
      <c r="AQ34" s="43"/>
      <c r="AR34" s="43"/>
      <c r="AS34" s="43"/>
      <c r="AT34" s="43"/>
      <c r="AU34" s="43"/>
      <c r="AV34" s="43"/>
      <c r="AW34" s="43"/>
      <c r="AX34" s="43"/>
      <c r="AY34" s="43"/>
      <c r="AZ34" s="43"/>
      <c r="BA34" s="43"/>
      <c r="BB34" s="43"/>
      <c r="BC34" s="43"/>
      <c r="BD34" s="43"/>
      <c r="BE34" s="43"/>
      <c r="BF34" s="43"/>
      <c r="BG34" s="43"/>
      <c r="BH34" s="43"/>
      <c r="BI34" s="43"/>
      <c r="BJ34" s="43"/>
      <c r="BK34" s="43"/>
      <c r="BL34" s="43"/>
      <c r="BM34" s="43"/>
      <c r="BN34" s="43"/>
      <c r="BO34" s="43"/>
      <c r="BP34" s="43"/>
      <c r="BQ34" s="43"/>
      <c r="BR34" s="43"/>
      <c r="BS34" s="43"/>
      <c r="BT34" s="43"/>
      <c r="BU34" s="43"/>
      <c r="BV34" s="43"/>
      <c r="BW34" s="43"/>
      <c r="BX34" s="43"/>
      <c r="BY34" s="43"/>
      <c r="BZ34" s="43"/>
      <c r="CA34" s="43"/>
      <c r="CB34" s="43"/>
      <c r="CC34" s="43"/>
      <c r="CD34" s="43"/>
      <c r="CE34" s="43"/>
      <c r="CF34" s="43"/>
      <c r="CG34" s="43"/>
      <c r="CH34" s="43"/>
      <c r="CI34" s="43"/>
      <c r="CJ34" s="43"/>
      <c r="CK34" s="43"/>
      <c r="CL34" s="43"/>
      <c r="CM34" s="43"/>
      <c r="CN34" s="43"/>
      <c r="CO34" s="43"/>
      <c r="CP34" s="43"/>
      <c r="CQ34" s="43"/>
      <c r="CR34" s="43"/>
      <c r="CS34" s="43"/>
    </row>
    <row r="35" spans="1:97" s="44" customFormat="1" ht="57" customHeight="1">
      <c r="A35" s="44">
        <v>1</v>
      </c>
      <c r="B35" s="66" t="s">
        <v>74</v>
      </c>
      <c r="C35" s="46" t="s">
        <v>564</v>
      </c>
      <c r="D35" s="45">
        <v>32</v>
      </c>
      <c r="E35" s="55">
        <v>18.8475</v>
      </c>
      <c r="F35" s="198" t="s">
        <v>839</v>
      </c>
      <c r="G35" s="198"/>
      <c r="H35" s="44" t="s">
        <v>439</v>
      </c>
      <c r="I35" s="80" t="s">
        <v>599</v>
      </c>
      <c r="J35" s="44">
        <v>6</v>
      </c>
      <c r="K35" s="55">
        <v>19.45</v>
      </c>
      <c r="L35" s="45" t="s">
        <v>839</v>
      </c>
      <c r="M35" s="45"/>
      <c r="N35" s="56"/>
      <c r="O35" s="56"/>
      <c r="P35" s="56"/>
      <c r="Q35" s="56"/>
      <c r="R35" s="56"/>
      <c r="S35" s="57"/>
      <c r="T35" s="57"/>
      <c r="U35" s="43"/>
      <c r="V35" s="43"/>
      <c r="W35" s="43"/>
      <c r="X35" s="43"/>
      <c r="Y35" s="43"/>
      <c r="Z35" s="43"/>
      <c r="AA35" s="43"/>
      <c r="AB35" s="43"/>
      <c r="AC35" s="43"/>
      <c r="AD35" s="43"/>
      <c r="AE35" s="43"/>
      <c r="AF35" s="43"/>
      <c r="AG35" s="43"/>
      <c r="AH35" s="43"/>
      <c r="AI35" s="43"/>
      <c r="AJ35" s="43"/>
      <c r="AK35" s="43"/>
      <c r="AL35" s="43"/>
      <c r="AM35" s="43"/>
      <c r="AN35" s="43"/>
      <c r="AO35" s="43"/>
      <c r="AP35" s="43"/>
      <c r="AQ35" s="43"/>
      <c r="AR35" s="43"/>
      <c r="AS35" s="43"/>
      <c r="AT35" s="43"/>
      <c r="AU35" s="43"/>
      <c r="AV35" s="43"/>
      <c r="AW35" s="43"/>
      <c r="AX35" s="43"/>
      <c r="AY35" s="43"/>
      <c r="AZ35" s="43"/>
      <c r="BA35" s="43"/>
      <c r="BB35" s="43"/>
      <c r="BC35" s="43"/>
      <c r="BD35" s="43"/>
      <c r="BE35" s="43"/>
      <c r="BF35" s="43"/>
      <c r="BG35" s="43"/>
      <c r="BH35" s="43"/>
      <c r="BI35" s="43"/>
      <c r="BJ35" s="43"/>
      <c r="BK35" s="43"/>
      <c r="BL35" s="43"/>
      <c r="BM35" s="43"/>
      <c r="BN35" s="43"/>
      <c r="BO35" s="43"/>
      <c r="BP35" s="43"/>
      <c r="BQ35" s="43"/>
      <c r="BR35" s="43"/>
      <c r="BS35" s="43"/>
      <c r="BT35" s="43"/>
      <c r="BU35" s="43"/>
      <c r="BV35" s="43"/>
      <c r="BW35" s="43"/>
      <c r="BX35" s="43"/>
      <c r="BY35" s="43"/>
      <c r="BZ35" s="43"/>
      <c r="CA35" s="43"/>
      <c r="CB35" s="43"/>
      <c r="CC35" s="43"/>
      <c r="CD35" s="43"/>
      <c r="CE35" s="43"/>
      <c r="CF35" s="43"/>
      <c r="CG35" s="43"/>
      <c r="CH35" s="43"/>
      <c r="CI35" s="43"/>
      <c r="CJ35" s="43"/>
      <c r="CK35" s="43"/>
      <c r="CL35" s="43"/>
      <c r="CM35" s="43"/>
      <c r="CN35" s="43"/>
      <c r="CO35" s="43"/>
      <c r="CP35" s="43"/>
      <c r="CQ35" s="43"/>
      <c r="CR35" s="43"/>
      <c r="CS35" s="43"/>
    </row>
    <row r="36" spans="1:97" s="44" customFormat="1" ht="57" customHeight="1">
      <c r="A36" s="44">
        <v>1</v>
      </c>
      <c r="B36" s="91" t="s">
        <v>661</v>
      </c>
      <c r="C36" s="97" t="s">
        <v>605</v>
      </c>
      <c r="D36" s="98">
        <v>6</v>
      </c>
      <c r="E36" s="92">
        <v>15.95</v>
      </c>
      <c r="F36" s="199"/>
      <c r="G36" s="199"/>
      <c r="H36" s="96" t="s">
        <v>724</v>
      </c>
      <c r="I36" s="103" t="s">
        <v>715</v>
      </c>
      <c r="J36" s="96">
        <v>6</v>
      </c>
      <c r="K36" s="92" t="s">
        <v>136</v>
      </c>
      <c r="L36" s="199"/>
      <c r="M36" s="199"/>
      <c r="N36" s="56"/>
      <c r="O36" s="56"/>
      <c r="P36" s="56"/>
      <c r="Q36" s="56"/>
      <c r="R36" s="56"/>
      <c r="S36" s="57"/>
      <c r="T36" s="57"/>
      <c r="U36" s="43"/>
      <c r="V36" s="43"/>
      <c r="W36" s="43"/>
      <c r="X36" s="43"/>
      <c r="Y36" s="43"/>
      <c r="Z36" s="43"/>
      <c r="AA36" s="43"/>
      <c r="AB36" s="43"/>
      <c r="AC36" s="43"/>
      <c r="AD36" s="43"/>
      <c r="AE36" s="43"/>
      <c r="AF36" s="43"/>
      <c r="AG36" s="43"/>
      <c r="AH36" s="43"/>
      <c r="AI36" s="43"/>
      <c r="AJ36" s="43"/>
      <c r="AK36" s="43"/>
      <c r="AL36" s="43"/>
      <c r="AM36" s="43"/>
      <c r="AN36" s="43"/>
      <c r="AO36" s="43"/>
      <c r="AP36" s="43"/>
      <c r="AQ36" s="43"/>
      <c r="AR36" s="43"/>
      <c r="AS36" s="43"/>
      <c r="AT36" s="43"/>
      <c r="AU36" s="43"/>
      <c r="AV36" s="43"/>
      <c r="AW36" s="43"/>
      <c r="AX36" s="43"/>
      <c r="AY36" s="43"/>
      <c r="AZ36" s="43"/>
      <c r="BA36" s="43"/>
      <c r="BB36" s="43"/>
      <c r="BC36" s="43"/>
      <c r="BD36" s="43"/>
      <c r="BE36" s="43"/>
      <c r="BF36" s="43"/>
      <c r="BG36" s="43"/>
      <c r="BH36" s="43"/>
      <c r="BI36" s="43"/>
      <c r="BJ36" s="43"/>
      <c r="BK36" s="43"/>
      <c r="BL36" s="43"/>
      <c r="BM36" s="43"/>
      <c r="BN36" s="43"/>
      <c r="BO36" s="43"/>
      <c r="BP36" s="43"/>
      <c r="BQ36" s="43"/>
      <c r="BR36" s="43"/>
      <c r="BS36" s="43"/>
      <c r="BT36" s="43"/>
      <c r="BU36" s="43"/>
      <c r="BV36" s="43"/>
      <c r="BW36" s="43"/>
      <c r="BX36" s="43"/>
      <c r="BY36" s="43"/>
      <c r="BZ36" s="43"/>
      <c r="CA36" s="43"/>
      <c r="CB36" s="43"/>
      <c r="CC36" s="43"/>
      <c r="CD36" s="43"/>
      <c r="CE36" s="43"/>
      <c r="CF36" s="43"/>
      <c r="CG36" s="43"/>
      <c r="CH36" s="43"/>
      <c r="CI36" s="43"/>
      <c r="CJ36" s="43"/>
      <c r="CK36" s="43"/>
      <c r="CL36" s="43"/>
      <c r="CM36" s="43"/>
      <c r="CN36" s="43"/>
      <c r="CO36" s="43"/>
      <c r="CP36" s="43"/>
      <c r="CQ36" s="43"/>
      <c r="CR36" s="43"/>
      <c r="CS36" s="43"/>
    </row>
    <row r="37" spans="1:97" s="44" customFormat="1" ht="57" customHeight="1">
      <c r="A37" s="44">
        <v>1</v>
      </c>
      <c r="B37" s="66" t="s">
        <v>79</v>
      </c>
      <c r="C37" s="46" t="s">
        <v>565</v>
      </c>
      <c r="D37" s="45">
        <v>10</v>
      </c>
      <c r="E37" s="55">
        <v>57.75</v>
      </c>
      <c r="F37" s="198" t="s">
        <v>839</v>
      </c>
      <c r="G37" s="198"/>
      <c r="H37" s="96" t="s">
        <v>717</v>
      </c>
      <c r="I37" s="103" t="s">
        <v>716</v>
      </c>
      <c r="J37" s="96">
        <v>6</v>
      </c>
      <c r="K37" s="92">
        <v>22.95</v>
      </c>
      <c r="L37" s="199"/>
      <c r="M37" s="199"/>
      <c r="N37" s="56"/>
      <c r="O37" s="56"/>
      <c r="P37" s="56"/>
      <c r="Q37" s="56"/>
      <c r="R37" s="56"/>
      <c r="S37" s="57"/>
      <c r="T37" s="57"/>
      <c r="U37" s="43"/>
      <c r="V37" s="43"/>
      <c r="W37" s="43"/>
      <c r="X37" s="43"/>
      <c r="Y37" s="43"/>
      <c r="Z37" s="43"/>
      <c r="AA37" s="43"/>
      <c r="AB37" s="43"/>
      <c r="AC37" s="43"/>
      <c r="AD37" s="43"/>
      <c r="AE37" s="43"/>
      <c r="AF37" s="43"/>
      <c r="AG37" s="43"/>
      <c r="AH37" s="43"/>
      <c r="AI37" s="43"/>
      <c r="AJ37" s="43"/>
      <c r="AK37" s="43"/>
      <c r="AL37" s="43"/>
      <c r="AM37" s="43"/>
      <c r="AN37" s="43"/>
      <c r="AO37" s="43"/>
      <c r="AP37" s="43"/>
      <c r="AQ37" s="43"/>
      <c r="AR37" s="43"/>
      <c r="AS37" s="43"/>
      <c r="AT37" s="43"/>
      <c r="AU37" s="43"/>
      <c r="AV37" s="43"/>
      <c r="AW37" s="43"/>
      <c r="AX37" s="43"/>
      <c r="AY37" s="43"/>
      <c r="AZ37" s="43"/>
      <c r="BA37" s="43"/>
      <c r="BB37" s="43"/>
      <c r="BC37" s="43"/>
      <c r="BD37" s="43"/>
      <c r="BE37" s="43"/>
      <c r="BF37" s="43"/>
      <c r="BG37" s="43"/>
      <c r="BH37" s="43"/>
      <c r="BI37" s="43"/>
      <c r="BJ37" s="43"/>
      <c r="BK37" s="43"/>
      <c r="BL37" s="43"/>
      <c r="BM37" s="43"/>
      <c r="BN37" s="43"/>
      <c r="BO37" s="43"/>
      <c r="BP37" s="43"/>
      <c r="BQ37" s="43"/>
      <c r="BR37" s="43"/>
      <c r="BS37" s="43"/>
      <c r="BT37" s="43"/>
      <c r="BU37" s="43"/>
      <c r="BV37" s="43"/>
      <c r="BW37" s="43"/>
      <c r="BX37" s="43"/>
      <c r="BY37" s="43"/>
      <c r="BZ37" s="43"/>
      <c r="CA37" s="43"/>
      <c r="CB37" s="43"/>
      <c r="CC37" s="43"/>
      <c r="CD37" s="43"/>
      <c r="CE37" s="43"/>
      <c r="CF37" s="43"/>
      <c r="CG37" s="43"/>
      <c r="CH37" s="43"/>
      <c r="CI37" s="43"/>
      <c r="CJ37" s="43"/>
      <c r="CK37" s="43"/>
      <c r="CL37" s="43"/>
      <c r="CM37" s="43"/>
      <c r="CN37" s="43"/>
      <c r="CO37" s="43"/>
      <c r="CP37" s="43"/>
      <c r="CQ37" s="43"/>
      <c r="CR37" s="43"/>
      <c r="CS37" s="43"/>
    </row>
    <row r="38" spans="1:97" s="44" customFormat="1" ht="57" customHeight="1">
      <c r="A38" s="44">
        <v>1</v>
      </c>
      <c r="B38" s="66" t="s">
        <v>76</v>
      </c>
      <c r="C38" s="46" t="s">
        <v>77</v>
      </c>
      <c r="D38" s="45">
        <v>10</v>
      </c>
      <c r="E38" s="55">
        <v>29.95</v>
      </c>
      <c r="F38" s="198"/>
      <c r="G38" s="198"/>
      <c r="H38" s="96" t="s">
        <v>481</v>
      </c>
      <c r="I38" s="103" t="s">
        <v>551</v>
      </c>
      <c r="J38" s="96">
        <v>6</v>
      </c>
      <c r="K38" s="92" t="s">
        <v>136</v>
      </c>
      <c r="L38" s="98"/>
      <c r="M38" s="98"/>
      <c r="N38" s="55"/>
      <c r="O38" s="55"/>
      <c r="P38" s="55"/>
      <c r="Q38" s="55"/>
      <c r="R38" s="55"/>
      <c r="S38" s="63"/>
      <c r="T38" s="63"/>
      <c r="U38" s="43"/>
      <c r="V38" s="43"/>
      <c r="W38" s="43"/>
      <c r="X38" s="43"/>
      <c r="Y38" s="43"/>
      <c r="Z38" s="43"/>
      <c r="AA38" s="43"/>
      <c r="AB38" s="43"/>
      <c r="AC38" s="43"/>
      <c r="AD38" s="43"/>
      <c r="AE38" s="43"/>
      <c r="AF38" s="43"/>
      <c r="AG38" s="43"/>
      <c r="AH38" s="43"/>
      <c r="AI38" s="43"/>
      <c r="AJ38" s="43"/>
      <c r="AK38" s="43"/>
      <c r="AL38" s="43"/>
      <c r="AM38" s="43"/>
      <c r="AN38" s="43"/>
      <c r="AO38" s="43"/>
      <c r="AP38" s="43"/>
      <c r="AQ38" s="43"/>
      <c r="AR38" s="43"/>
      <c r="AS38" s="43"/>
      <c r="AT38" s="43"/>
      <c r="AU38" s="43"/>
      <c r="AV38" s="43"/>
      <c r="AW38" s="43"/>
      <c r="AX38" s="43"/>
      <c r="AY38" s="43"/>
      <c r="AZ38" s="43"/>
      <c r="BA38" s="43"/>
      <c r="BB38" s="43"/>
      <c r="BC38" s="43"/>
      <c r="BD38" s="43"/>
      <c r="BE38" s="43"/>
      <c r="BF38" s="43"/>
      <c r="BG38" s="43"/>
      <c r="BH38" s="43"/>
      <c r="BI38" s="43"/>
      <c r="BJ38" s="43"/>
      <c r="BK38" s="43"/>
      <c r="BL38" s="43"/>
      <c r="BM38" s="43"/>
      <c r="BN38" s="43"/>
      <c r="BO38" s="43"/>
      <c r="BP38" s="43"/>
      <c r="BQ38" s="43"/>
      <c r="BR38" s="43"/>
      <c r="BS38" s="43"/>
      <c r="BT38" s="43"/>
      <c r="BU38" s="43"/>
      <c r="BV38" s="43"/>
      <c r="BW38" s="43"/>
      <c r="BX38" s="43"/>
      <c r="BY38" s="43"/>
      <c r="BZ38" s="43"/>
      <c r="CA38" s="43"/>
      <c r="CB38" s="43"/>
      <c r="CC38" s="43"/>
      <c r="CD38" s="43"/>
      <c r="CE38" s="43"/>
      <c r="CF38" s="43"/>
      <c r="CG38" s="43"/>
      <c r="CH38" s="43"/>
      <c r="CI38" s="43"/>
      <c r="CJ38" s="43"/>
      <c r="CK38" s="43"/>
      <c r="CL38" s="43"/>
      <c r="CM38" s="43"/>
      <c r="CN38" s="43"/>
      <c r="CO38" s="43"/>
      <c r="CP38" s="43"/>
      <c r="CQ38" s="43"/>
      <c r="CR38" s="43"/>
      <c r="CS38" s="43"/>
    </row>
    <row r="39" spans="1:97" s="44" customFormat="1" ht="57" customHeight="1">
      <c r="A39" s="44">
        <v>1</v>
      </c>
      <c r="B39" s="66" t="s">
        <v>78</v>
      </c>
      <c r="C39" s="46" t="s">
        <v>607</v>
      </c>
      <c r="D39" s="45">
        <v>10</v>
      </c>
      <c r="E39" s="55">
        <v>46.95</v>
      </c>
      <c r="F39" s="198" t="s">
        <v>839</v>
      </c>
      <c r="G39" s="198"/>
      <c r="H39" s="52" t="s">
        <v>554</v>
      </c>
      <c r="I39" s="53"/>
      <c r="J39" s="54"/>
      <c r="K39" s="55"/>
      <c r="L39" s="198"/>
      <c r="M39" s="198"/>
      <c r="N39" s="56"/>
      <c r="O39" s="56"/>
      <c r="P39" s="56"/>
      <c r="Q39" s="56"/>
      <c r="R39" s="56"/>
      <c r="S39" s="63"/>
      <c r="T39" s="63"/>
      <c r="U39" s="43"/>
      <c r="V39" s="43"/>
      <c r="W39" s="43"/>
      <c r="X39" s="43"/>
      <c r="Y39" s="43"/>
      <c r="Z39" s="43"/>
      <c r="AA39" s="43"/>
      <c r="AB39" s="43"/>
      <c r="AC39" s="43"/>
      <c r="AD39" s="43"/>
      <c r="AE39" s="43"/>
      <c r="AF39" s="43"/>
      <c r="AG39" s="43"/>
      <c r="AH39" s="43"/>
      <c r="AI39" s="43"/>
      <c r="AJ39" s="43"/>
      <c r="AK39" s="43"/>
      <c r="AL39" s="43"/>
      <c r="AM39" s="43"/>
      <c r="AN39" s="43"/>
      <c r="AO39" s="43"/>
      <c r="AP39" s="43"/>
      <c r="AQ39" s="43"/>
      <c r="AR39" s="43"/>
      <c r="AS39" s="43"/>
      <c r="AT39" s="43"/>
      <c r="AU39" s="43"/>
      <c r="AV39" s="43"/>
      <c r="AW39" s="43"/>
      <c r="AX39" s="43"/>
      <c r="AY39" s="43"/>
      <c r="AZ39" s="43"/>
      <c r="BA39" s="43"/>
      <c r="BB39" s="43"/>
      <c r="BC39" s="43"/>
      <c r="BD39" s="43"/>
      <c r="BE39" s="43"/>
      <c r="BF39" s="43"/>
      <c r="BG39" s="43"/>
      <c r="BH39" s="43"/>
      <c r="BI39" s="43"/>
      <c r="BJ39" s="43"/>
      <c r="BK39" s="43"/>
      <c r="BL39" s="43"/>
      <c r="BM39" s="43"/>
      <c r="BN39" s="43"/>
      <c r="BO39" s="43"/>
      <c r="BP39" s="43"/>
      <c r="BQ39" s="43"/>
      <c r="BR39" s="43"/>
      <c r="BS39" s="43"/>
      <c r="BT39" s="43"/>
      <c r="BU39" s="43"/>
      <c r="BV39" s="43"/>
      <c r="BW39" s="43"/>
      <c r="BX39" s="43"/>
      <c r="BY39" s="43"/>
      <c r="BZ39" s="43"/>
      <c r="CA39" s="43"/>
      <c r="CB39" s="43"/>
      <c r="CC39" s="43"/>
      <c r="CD39" s="43"/>
      <c r="CE39" s="43"/>
      <c r="CF39" s="43"/>
      <c r="CG39" s="43"/>
      <c r="CH39" s="43"/>
      <c r="CI39" s="43"/>
      <c r="CJ39" s="43"/>
      <c r="CK39" s="43"/>
      <c r="CL39" s="43"/>
      <c r="CM39" s="43"/>
      <c r="CN39" s="43"/>
      <c r="CO39" s="43"/>
      <c r="CP39" s="43"/>
      <c r="CQ39" s="43"/>
      <c r="CR39" s="43"/>
      <c r="CS39" s="43"/>
    </row>
    <row r="40" spans="1:97" s="44" customFormat="1" ht="57" customHeight="1">
      <c r="A40" s="44">
        <v>1</v>
      </c>
      <c r="B40" s="66" t="s">
        <v>81</v>
      </c>
      <c r="C40" s="46" t="s">
        <v>610</v>
      </c>
      <c r="D40" s="45">
        <v>4</v>
      </c>
      <c r="E40" s="55">
        <v>49.95</v>
      </c>
      <c r="F40" s="45" t="s">
        <v>839</v>
      </c>
      <c r="G40" s="45"/>
      <c r="H40" s="96" t="s">
        <v>719</v>
      </c>
      <c r="I40" s="97" t="s">
        <v>818</v>
      </c>
      <c r="J40" s="96">
        <v>4</v>
      </c>
      <c r="K40" s="92">
        <v>24.95</v>
      </c>
      <c r="L40" s="199"/>
      <c r="M40" s="199"/>
      <c r="N40" s="56"/>
      <c r="O40" s="56"/>
      <c r="P40" s="56"/>
      <c r="Q40" s="56"/>
      <c r="R40" s="56"/>
      <c r="S40" s="63"/>
      <c r="T40" s="63"/>
      <c r="U40" s="43"/>
      <c r="V40" s="43"/>
      <c r="W40" s="43"/>
      <c r="X40" s="43"/>
      <c r="Y40" s="43"/>
      <c r="Z40" s="43"/>
      <c r="AA40" s="43"/>
      <c r="AB40" s="43"/>
      <c r="AC40" s="43"/>
      <c r="AD40" s="43"/>
      <c r="AE40" s="43"/>
      <c r="AF40" s="43"/>
      <c r="AG40" s="43"/>
      <c r="AH40" s="43"/>
      <c r="AI40" s="43"/>
      <c r="AJ40" s="43"/>
      <c r="AK40" s="43"/>
      <c r="AL40" s="43"/>
      <c r="AM40" s="43"/>
      <c r="AN40" s="43"/>
      <c r="AO40" s="43"/>
      <c r="AP40" s="43"/>
      <c r="AQ40" s="43"/>
      <c r="AR40" s="43"/>
      <c r="AS40" s="43"/>
      <c r="AT40" s="43"/>
      <c r="AU40" s="43"/>
      <c r="AV40" s="43"/>
      <c r="AW40" s="43"/>
      <c r="AX40" s="43"/>
      <c r="AY40" s="43"/>
      <c r="AZ40" s="43"/>
      <c r="BA40" s="43"/>
      <c r="BB40" s="43"/>
      <c r="BC40" s="43"/>
      <c r="BD40" s="43"/>
      <c r="BE40" s="43"/>
      <c r="BF40" s="43"/>
      <c r="BG40" s="43"/>
      <c r="BH40" s="43"/>
      <c r="BI40" s="43"/>
      <c r="BJ40" s="43"/>
      <c r="BK40" s="43"/>
      <c r="BL40" s="43"/>
      <c r="BM40" s="43"/>
      <c r="BN40" s="43"/>
      <c r="BO40" s="43"/>
      <c r="BP40" s="43"/>
      <c r="BQ40" s="43"/>
      <c r="BR40" s="43"/>
      <c r="BS40" s="43"/>
      <c r="BT40" s="43"/>
      <c r="BU40" s="43"/>
      <c r="BV40" s="43"/>
      <c r="BW40" s="43"/>
      <c r="BX40" s="43"/>
      <c r="BY40" s="43"/>
      <c r="BZ40" s="43"/>
      <c r="CA40" s="43"/>
      <c r="CB40" s="43"/>
      <c r="CC40" s="43"/>
      <c r="CD40" s="43"/>
      <c r="CE40" s="43"/>
      <c r="CF40" s="43"/>
      <c r="CG40" s="43"/>
      <c r="CH40" s="43"/>
      <c r="CI40" s="43"/>
      <c r="CJ40" s="43"/>
      <c r="CK40" s="43"/>
      <c r="CL40" s="43"/>
      <c r="CM40" s="43"/>
      <c r="CN40" s="43"/>
      <c r="CO40" s="43"/>
      <c r="CP40" s="43"/>
      <c r="CQ40" s="43"/>
      <c r="CR40" s="43"/>
      <c r="CS40" s="43"/>
    </row>
    <row r="41" spans="1:97" s="44" customFormat="1" ht="57" customHeight="1">
      <c r="A41" s="44">
        <v>1</v>
      </c>
      <c r="B41" s="44" t="s">
        <v>620</v>
      </c>
      <c r="C41" s="46" t="s">
        <v>545</v>
      </c>
      <c r="D41" s="44">
        <v>7</v>
      </c>
      <c r="E41" s="55">
        <v>19.95</v>
      </c>
      <c r="F41" s="198" t="s">
        <v>839</v>
      </c>
      <c r="G41" s="198"/>
      <c r="H41" s="96" t="s">
        <v>710</v>
      </c>
      <c r="I41" s="97" t="s">
        <v>701</v>
      </c>
      <c r="J41" s="96">
        <v>4</v>
      </c>
      <c r="K41" s="92">
        <v>21.95</v>
      </c>
      <c r="L41" s="199"/>
      <c r="M41" s="199"/>
      <c r="N41" s="85"/>
      <c r="O41" s="85"/>
      <c r="P41" s="85"/>
      <c r="Q41" s="85"/>
      <c r="R41" s="85"/>
      <c r="S41" s="63"/>
      <c r="T41" s="63"/>
      <c r="U41" s="43"/>
      <c r="V41" s="43"/>
      <c r="W41" s="43"/>
      <c r="X41" s="43"/>
      <c r="Y41" s="43"/>
      <c r="Z41" s="43"/>
      <c r="AA41" s="43"/>
      <c r="AB41" s="43"/>
      <c r="AC41" s="43"/>
      <c r="AD41" s="43"/>
      <c r="AE41" s="43"/>
      <c r="AF41" s="43"/>
      <c r="AG41" s="43"/>
      <c r="AH41" s="43"/>
      <c r="AI41" s="43"/>
      <c r="AJ41" s="43"/>
      <c r="AK41" s="43"/>
      <c r="AL41" s="43"/>
      <c r="AM41" s="43"/>
      <c r="AN41" s="43"/>
      <c r="AO41" s="43"/>
      <c r="AP41" s="43"/>
      <c r="AQ41" s="43"/>
      <c r="AR41" s="43"/>
      <c r="AS41" s="43"/>
      <c r="AT41" s="43"/>
      <c r="AU41" s="43"/>
      <c r="AV41" s="43"/>
      <c r="AW41" s="43"/>
      <c r="AX41" s="43"/>
      <c r="AY41" s="43"/>
      <c r="AZ41" s="43"/>
      <c r="BA41" s="43"/>
      <c r="BB41" s="43"/>
      <c r="BC41" s="43"/>
      <c r="BD41" s="43"/>
      <c r="BE41" s="43"/>
      <c r="BF41" s="43"/>
      <c r="BG41" s="43"/>
      <c r="BH41" s="43"/>
      <c r="BI41" s="43"/>
      <c r="BJ41" s="43"/>
      <c r="BK41" s="43"/>
      <c r="BL41" s="43"/>
      <c r="BM41" s="43"/>
      <c r="BN41" s="43"/>
      <c r="BO41" s="43"/>
      <c r="BP41" s="43"/>
      <c r="BQ41" s="43"/>
      <c r="BR41" s="43"/>
      <c r="BS41" s="43"/>
      <c r="BT41" s="43"/>
      <c r="BU41" s="43"/>
      <c r="BV41" s="43"/>
      <c r="BW41" s="43"/>
      <c r="BX41" s="43"/>
      <c r="BY41" s="43"/>
      <c r="BZ41" s="43"/>
      <c r="CA41" s="43"/>
      <c r="CB41" s="43"/>
      <c r="CC41" s="43"/>
      <c r="CD41" s="43"/>
      <c r="CE41" s="43"/>
      <c r="CF41" s="43"/>
      <c r="CG41" s="43"/>
      <c r="CH41" s="43"/>
      <c r="CI41" s="43"/>
      <c r="CJ41" s="43"/>
      <c r="CK41" s="43"/>
      <c r="CL41" s="43"/>
      <c r="CM41" s="43"/>
      <c r="CN41" s="43"/>
      <c r="CO41" s="43"/>
      <c r="CP41" s="43"/>
      <c r="CQ41" s="43"/>
      <c r="CR41" s="43"/>
      <c r="CS41" s="43"/>
    </row>
    <row r="42" spans="1:97" s="44" customFormat="1" ht="57" customHeight="1">
      <c r="A42" s="44">
        <v>1</v>
      </c>
      <c r="B42" s="66" t="s">
        <v>82</v>
      </c>
      <c r="C42" s="46" t="s">
        <v>608</v>
      </c>
      <c r="D42" s="45">
        <v>10</v>
      </c>
      <c r="E42" s="55">
        <v>115.45</v>
      </c>
      <c r="F42" s="62" t="s">
        <v>839</v>
      </c>
      <c r="G42" s="62"/>
      <c r="H42" s="91" t="s">
        <v>758</v>
      </c>
      <c r="I42" s="97" t="s">
        <v>787</v>
      </c>
      <c r="J42" s="96">
        <v>4</v>
      </c>
      <c r="K42" s="92" t="s">
        <v>136</v>
      </c>
      <c r="L42" s="98"/>
      <c r="M42" s="98"/>
      <c r="N42" s="56"/>
      <c r="O42" s="56"/>
      <c r="P42" s="56"/>
      <c r="Q42" s="56"/>
      <c r="R42" s="56"/>
      <c r="S42" s="63"/>
      <c r="T42" s="63"/>
      <c r="U42" s="43"/>
      <c r="V42" s="43"/>
      <c r="W42" s="43"/>
      <c r="X42" s="43"/>
      <c r="Y42" s="43"/>
      <c r="Z42" s="43"/>
      <c r="AA42" s="43"/>
      <c r="AB42" s="43"/>
      <c r="AC42" s="43"/>
      <c r="AD42" s="43"/>
      <c r="AE42" s="43"/>
      <c r="AF42" s="43"/>
      <c r="AG42" s="43"/>
      <c r="AH42" s="43"/>
      <c r="AI42" s="43"/>
      <c r="AJ42" s="43"/>
      <c r="AK42" s="43"/>
      <c r="AL42" s="43"/>
      <c r="AM42" s="43"/>
      <c r="AN42" s="43"/>
      <c r="AO42" s="43"/>
      <c r="AP42" s="43"/>
      <c r="AQ42" s="43"/>
      <c r="AR42" s="43"/>
      <c r="AS42" s="43"/>
      <c r="AT42" s="43"/>
      <c r="AU42" s="43"/>
      <c r="AV42" s="43"/>
      <c r="AW42" s="43"/>
      <c r="AX42" s="43"/>
      <c r="AY42" s="43"/>
      <c r="AZ42" s="43"/>
      <c r="BA42" s="43"/>
      <c r="BB42" s="43"/>
      <c r="BC42" s="43"/>
      <c r="BD42" s="43"/>
      <c r="BE42" s="43"/>
      <c r="BF42" s="43"/>
      <c r="BG42" s="43"/>
      <c r="BH42" s="43"/>
      <c r="BI42" s="43"/>
      <c r="BJ42" s="43"/>
      <c r="BK42" s="43"/>
      <c r="BL42" s="43"/>
      <c r="BM42" s="43"/>
      <c r="BN42" s="43"/>
      <c r="BO42" s="43"/>
      <c r="BP42" s="43"/>
      <c r="BQ42" s="43"/>
      <c r="BR42" s="43"/>
      <c r="BS42" s="43"/>
      <c r="BT42" s="43"/>
      <c r="BU42" s="43"/>
      <c r="BV42" s="43"/>
      <c r="BW42" s="43"/>
      <c r="BX42" s="43"/>
      <c r="BY42" s="43"/>
      <c r="BZ42" s="43"/>
      <c r="CA42" s="43"/>
      <c r="CB42" s="43"/>
      <c r="CC42" s="43"/>
      <c r="CD42" s="43"/>
      <c r="CE42" s="43"/>
      <c r="CF42" s="43"/>
      <c r="CG42" s="43"/>
      <c r="CH42" s="43"/>
      <c r="CI42" s="43"/>
      <c r="CJ42" s="43"/>
      <c r="CK42" s="43"/>
      <c r="CL42" s="43"/>
      <c r="CM42" s="43"/>
      <c r="CN42" s="43"/>
      <c r="CO42" s="43"/>
      <c r="CP42" s="43"/>
      <c r="CQ42" s="43"/>
      <c r="CR42" s="43"/>
      <c r="CS42" s="43"/>
    </row>
    <row r="43" spans="1:97" s="44" customFormat="1" ht="57" customHeight="1">
      <c r="B43" s="44" t="s">
        <v>437</v>
      </c>
      <c r="C43" s="46" t="s">
        <v>441</v>
      </c>
      <c r="D43" s="44">
        <v>4</v>
      </c>
      <c r="E43" s="55">
        <v>59.95</v>
      </c>
      <c r="F43" s="45" t="s">
        <v>839</v>
      </c>
      <c r="G43" s="45"/>
      <c r="H43" s="91" t="s">
        <v>759</v>
      </c>
      <c r="I43" s="97" t="s">
        <v>819</v>
      </c>
      <c r="J43" s="96">
        <v>4</v>
      </c>
      <c r="K43" s="92">
        <v>29.95</v>
      </c>
      <c r="L43" s="98"/>
      <c r="M43" s="98"/>
      <c r="N43" s="48"/>
      <c r="O43" s="48"/>
      <c r="P43" s="48"/>
      <c r="Q43" s="48"/>
      <c r="R43" s="48"/>
      <c r="S43" s="63"/>
      <c r="T43" s="63"/>
      <c r="U43" s="43"/>
      <c r="V43" s="43"/>
      <c r="W43" s="43"/>
      <c r="X43" s="43"/>
      <c r="Y43" s="43"/>
      <c r="Z43" s="43"/>
      <c r="AA43" s="43"/>
      <c r="AB43" s="43"/>
      <c r="AC43" s="43"/>
      <c r="AD43" s="43"/>
      <c r="AE43" s="43"/>
      <c r="AF43" s="43"/>
      <c r="AG43" s="43"/>
      <c r="AH43" s="43"/>
      <c r="AI43" s="43"/>
      <c r="AJ43" s="43"/>
      <c r="AK43" s="43"/>
      <c r="AL43" s="43"/>
      <c r="AM43" s="43"/>
      <c r="AN43" s="43"/>
      <c r="AO43" s="43"/>
      <c r="AP43" s="43"/>
      <c r="AQ43" s="43"/>
      <c r="AR43" s="43"/>
      <c r="AS43" s="43"/>
      <c r="AT43" s="43"/>
      <c r="AU43" s="43"/>
      <c r="AV43" s="43"/>
      <c r="AW43" s="43"/>
      <c r="AX43" s="43"/>
      <c r="AY43" s="43"/>
      <c r="AZ43" s="43"/>
      <c r="BA43" s="43"/>
      <c r="BB43" s="43"/>
      <c r="BC43" s="43"/>
      <c r="BD43" s="43"/>
      <c r="BE43" s="43"/>
      <c r="BF43" s="43"/>
      <c r="BG43" s="43"/>
      <c r="BH43" s="43"/>
      <c r="BI43" s="43"/>
      <c r="BJ43" s="43"/>
      <c r="BK43" s="43"/>
      <c r="BL43" s="43"/>
      <c r="BM43" s="43"/>
      <c r="BN43" s="43"/>
      <c r="BO43" s="43"/>
      <c r="BP43" s="43"/>
      <c r="BQ43" s="43"/>
      <c r="BR43" s="43"/>
      <c r="BS43" s="43"/>
      <c r="BT43" s="43"/>
      <c r="BU43" s="43"/>
      <c r="BV43" s="43"/>
      <c r="BW43" s="43"/>
      <c r="BX43" s="43"/>
      <c r="BY43" s="43"/>
      <c r="BZ43" s="43"/>
      <c r="CA43" s="43"/>
      <c r="CB43" s="43"/>
      <c r="CC43" s="43"/>
      <c r="CD43" s="43"/>
      <c r="CE43" s="43"/>
      <c r="CF43" s="43"/>
      <c r="CG43" s="43"/>
      <c r="CH43" s="43"/>
      <c r="CI43" s="43"/>
      <c r="CJ43" s="43"/>
      <c r="CK43" s="43"/>
      <c r="CL43" s="43"/>
      <c r="CM43" s="43"/>
      <c r="CN43" s="43"/>
      <c r="CO43" s="43"/>
      <c r="CP43" s="43"/>
      <c r="CQ43" s="43"/>
      <c r="CR43" s="43"/>
      <c r="CS43" s="43"/>
    </row>
    <row r="44" spans="1:97" s="44" customFormat="1" ht="57" customHeight="1">
      <c r="B44" s="66" t="s">
        <v>85</v>
      </c>
      <c r="C44" s="46" t="s">
        <v>609</v>
      </c>
      <c r="D44" s="45">
        <v>6</v>
      </c>
      <c r="E44" s="55">
        <v>83.947500000000005</v>
      </c>
      <c r="F44" s="198" t="s">
        <v>839</v>
      </c>
      <c r="G44" s="198"/>
      <c r="H44" s="91" t="s">
        <v>760</v>
      </c>
      <c r="I44" s="97" t="s">
        <v>820</v>
      </c>
      <c r="J44" s="96">
        <v>4</v>
      </c>
      <c r="K44" s="92">
        <v>34.950000000000003</v>
      </c>
      <c r="L44" s="98"/>
      <c r="M44" s="98"/>
      <c r="N44" s="48"/>
      <c r="O44" s="48"/>
      <c r="P44" s="48"/>
      <c r="Q44" s="48"/>
      <c r="R44" s="48"/>
      <c r="S44" s="63"/>
      <c r="T44" s="63"/>
      <c r="U44" s="43"/>
      <c r="V44" s="43"/>
      <c r="W44" s="43"/>
      <c r="X44" s="43"/>
      <c r="Y44" s="43"/>
      <c r="Z44" s="43"/>
      <c r="AA44" s="43"/>
      <c r="AB44" s="43"/>
      <c r="AC44" s="43"/>
      <c r="AD44" s="43"/>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row>
    <row r="45" spans="1:97" s="44" customFormat="1" ht="57" customHeight="1">
      <c r="B45" s="66" t="s">
        <v>83</v>
      </c>
      <c r="C45" s="46" t="s">
        <v>611</v>
      </c>
      <c r="D45" s="45">
        <v>10</v>
      </c>
      <c r="E45" s="55">
        <v>4.3499999999999996</v>
      </c>
      <c r="F45" s="104"/>
      <c r="G45" s="104"/>
      <c r="H45" s="66" t="s">
        <v>30</v>
      </c>
      <c r="I45" s="61" t="s">
        <v>457</v>
      </c>
      <c r="J45" s="62">
        <v>24</v>
      </c>
      <c r="K45" s="55">
        <v>3.25</v>
      </c>
      <c r="L45" s="45" t="s">
        <v>839</v>
      </c>
      <c r="M45" s="45"/>
      <c r="N45" s="56"/>
      <c r="O45" s="56"/>
      <c r="P45" s="56"/>
      <c r="Q45" s="56"/>
      <c r="R45" s="56"/>
      <c r="S45" s="57"/>
      <c r="T45" s="57"/>
      <c r="U45" s="43"/>
      <c r="V45" s="43"/>
      <c r="W45" s="43"/>
      <c r="X45" s="43"/>
      <c r="Y45" s="43"/>
      <c r="Z45" s="43"/>
      <c r="AA45" s="43"/>
      <c r="AB45" s="43"/>
      <c r="AC45" s="43"/>
      <c r="AD45" s="43"/>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row>
    <row r="46" spans="1:97" s="44" customFormat="1" ht="57" customHeight="1">
      <c r="B46" s="721"/>
      <c r="C46" s="722"/>
      <c r="D46" s="722"/>
      <c r="E46" s="722"/>
      <c r="F46" s="722"/>
      <c r="G46" s="723"/>
      <c r="H46" s="60" t="s">
        <v>456</v>
      </c>
      <c r="I46" s="61" t="s">
        <v>822</v>
      </c>
      <c r="J46" s="62">
        <v>6</v>
      </c>
      <c r="K46" s="55">
        <v>3.25</v>
      </c>
      <c r="L46" s="45" t="s">
        <v>839</v>
      </c>
      <c r="M46" s="45"/>
      <c r="N46" s="82"/>
      <c r="O46" s="82"/>
      <c r="P46" s="82"/>
      <c r="Q46" s="82"/>
      <c r="R46" s="82"/>
      <c r="S46" s="51"/>
      <c r="T46" s="51"/>
      <c r="U46" s="43"/>
      <c r="V46" s="43"/>
      <c r="W46" s="43"/>
      <c r="X46" s="43"/>
      <c r="Y46" s="43"/>
      <c r="Z46" s="43"/>
      <c r="AA46" s="43"/>
      <c r="AB46" s="43"/>
      <c r="AC46" s="43"/>
      <c r="AD46" s="43"/>
      <c r="AE46" s="43"/>
      <c r="AF46" s="43"/>
      <c r="AG46" s="43"/>
      <c r="AH46" s="43"/>
      <c r="AI46" s="43"/>
      <c r="AJ46" s="43"/>
      <c r="AK46" s="43"/>
      <c r="AL46" s="43"/>
      <c r="AM46" s="43"/>
      <c r="AN46" s="43"/>
      <c r="AO46" s="43"/>
      <c r="AP46" s="43"/>
      <c r="AQ46" s="43"/>
      <c r="AR46" s="43"/>
      <c r="AS46" s="43"/>
      <c r="AT46" s="43"/>
      <c r="AU46" s="43"/>
      <c r="AV46" s="43"/>
      <c r="AW46" s="43"/>
      <c r="AX46" s="43"/>
      <c r="AY46" s="43"/>
      <c r="AZ46" s="43"/>
      <c r="BA46" s="43"/>
      <c r="BB46" s="43"/>
      <c r="BC46" s="43"/>
      <c r="BD46" s="43"/>
      <c r="BE46" s="43"/>
      <c r="BF46" s="43"/>
      <c r="BG46" s="43"/>
      <c r="BH46" s="43"/>
      <c r="BI46" s="43"/>
      <c r="BJ46" s="43"/>
      <c r="BK46" s="43"/>
      <c r="BL46" s="43"/>
      <c r="BM46" s="43"/>
      <c r="BN46" s="43"/>
      <c r="BO46" s="43"/>
      <c r="BP46" s="43"/>
      <c r="BQ46" s="43"/>
      <c r="BR46" s="43"/>
      <c r="BS46" s="43"/>
      <c r="BT46" s="43"/>
      <c r="BU46" s="43"/>
      <c r="BV46" s="43"/>
      <c r="BW46" s="43"/>
      <c r="BX46" s="43"/>
      <c r="BY46" s="43"/>
      <c r="BZ46" s="43"/>
      <c r="CA46" s="43"/>
      <c r="CB46" s="43"/>
      <c r="CC46" s="43"/>
      <c r="CD46" s="43"/>
      <c r="CE46" s="43"/>
      <c r="CF46" s="43"/>
      <c r="CG46" s="43"/>
      <c r="CH46" s="43"/>
      <c r="CI46" s="43"/>
      <c r="CJ46" s="43"/>
      <c r="CK46" s="43"/>
      <c r="CL46" s="43"/>
      <c r="CM46" s="43"/>
      <c r="CN46" s="43"/>
      <c r="CO46" s="43"/>
      <c r="CP46" s="43"/>
      <c r="CQ46" s="43"/>
      <c r="CR46" s="43"/>
      <c r="CS46" s="43"/>
    </row>
    <row r="47" spans="1:97" s="44" customFormat="1" ht="57" customHeight="1">
      <c r="B47" s="724"/>
      <c r="C47" s="725"/>
      <c r="D47" s="725"/>
      <c r="E47" s="725"/>
      <c r="F47" s="725"/>
      <c r="G47" s="726"/>
      <c r="H47" s="89" t="s">
        <v>723</v>
      </c>
      <c r="I47" s="105" t="s">
        <v>714</v>
      </c>
      <c r="J47" s="91" t="s">
        <v>713</v>
      </c>
      <c r="K47" s="92">
        <v>4.45</v>
      </c>
      <c r="L47" s="199"/>
      <c r="M47" s="199"/>
      <c r="N47" s="55"/>
      <c r="O47" s="55"/>
      <c r="P47" s="55"/>
      <c r="Q47" s="55"/>
      <c r="R47" s="55"/>
      <c r="S47" s="51"/>
      <c r="T47" s="51"/>
      <c r="U47" s="43"/>
      <c r="V47" s="43"/>
      <c r="W47" s="43"/>
      <c r="X47" s="43"/>
      <c r="Y47" s="43"/>
      <c r="Z47" s="43"/>
      <c r="AA47" s="43"/>
      <c r="AB47" s="43"/>
      <c r="AC47" s="43"/>
      <c r="AD47" s="43"/>
      <c r="AE47" s="43"/>
      <c r="AF47" s="43"/>
      <c r="AG47" s="43"/>
      <c r="AH47" s="43"/>
      <c r="AI47" s="43"/>
      <c r="AJ47" s="43"/>
      <c r="AK47" s="43"/>
      <c r="AL47" s="43"/>
      <c r="AM47" s="43"/>
      <c r="AN47" s="43"/>
      <c r="AO47" s="43"/>
      <c r="AP47" s="43"/>
      <c r="AQ47" s="43"/>
      <c r="AR47" s="43"/>
      <c r="AS47" s="43"/>
      <c r="AT47" s="43"/>
      <c r="AU47" s="43"/>
      <c r="AV47" s="43"/>
      <c r="AW47" s="43"/>
      <c r="AX47" s="43"/>
      <c r="AY47" s="43"/>
      <c r="AZ47" s="43"/>
      <c r="BA47" s="43"/>
      <c r="BB47" s="43"/>
      <c r="BC47" s="43"/>
      <c r="BD47" s="43"/>
      <c r="BE47" s="43"/>
      <c r="BF47" s="43"/>
      <c r="BG47" s="43"/>
      <c r="BH47" s="43"/>
      <c r="BI47" s="43"/>
      <c r="BJ47" s="43"/>
      <c r="BK47" s="43"/>
      <c r="BL47" s="43"/>
      <c r="BM47" s="43"/>
      <c r="BN47" s="43"/>
      <c r="BO47" s="43"/>
      <c r="BP47" s="43"/>
      <c r="BQ47" s="43"/>
      <c r="BR47" s="43"/>
      <c r="BS47" s="43"/>
      <c r="BT47" s="43"/>
      <c r="BU47" s="43"/>
      <c r="BV47" s="43"/>
      <c r="BW47" s="43"/>
      <c r="BX47" s="43"/>
      <c r="BY47" s="43"/>
      <c r="BZ47" s="43"/>
      <c r="CA47" s="43"/>
      <c r="CB47" s="43"/>
      <c r="CC47" s="43"/>
      <c r="CD47" s="43"/>
      <c r="CE47" s="43"/>
      <c r="CF47" s="43"/>
      <c r="CG47" s="43"/>
      <c r="CH47" s="43"/>
      <c r="CI47" s="43"/>
      <c r="CJ47" s="43"/>
      <c r="CK47" s="43"/>
      <c r="CL47" s="43"/>
      <c r="CM47" s="43"/>
      <c r="CN47" s="43"/>
      <c r="CO47" s="43"/>
      <c r="CP47" s="43"/>
      <c r="CQ47" s="43"/>
      <c r="CR47" s="43"/>
      <c r="CS47" s="43"/>
    </row>
    <row r="48" spans="1:97" s="44" customFormat="1" ht="57" customHeight="1">
      <c r="B48" s="727"/>
      <c r="C48" s="728"/>
      <c r="D48" s="728"/>
      <c r="E48" s="728"/>
      <c r="F48" s="728"/>
      <c r="G48" s="729"/>
      <c r="H48" s="60" t="s">
        <v>34</v>
      </c>
      <c r="I48" s="61" t="s">
        <v>35</v>
      </c>
      <c r="J48" s="62">
        <v>20</v>
      </c>
      <c r="K48" s="55">
        <v>5.95</v>
      </c>
      <c r="L48" s="45" t="s">
        <v>839</v>
      </c>
      <c r="M48" s="45"/>
      <c r="N48" s="48"/>
      <c r="O48" s="48"/>
      <c r="P48" s="48"/>
      <c r="Q48" s="48"/>
      <c r="R48" s="48"/>
      <c r="S48" s="63"/>
      <c r="T48" s="63"/>
      <c r="U48" s="43"/>
      <c r="V48" s="43"/>
      <c r="W48" s="43"/>
      <c r="X48" s="43"/>
      <c r="Y48" s="43"/>
      <c r="Z48" s="43"/>
      <c r="AA48" s="43"/>
      <c r="AB48" s="43"/>
      <c r="AC48" s="43"/>
      <c r="AD48" s="43"/>
      <c r="AE48" s="43"/>
      <c r="AF48" s="43"/>
      <c r="AG48" s="43"/>
      <c r="AH48" s="43"/>
      <c r="AI48" s="43"/>
      <c r="AJ48" s="43"/>
      <c r="AK48" s="43"/>
      <c r="AL48" s="43"/>
      <c r="AM48" s="43"/>
      <c r="AN48" s="43"/>
      <c r="AO48" s="43"/>
      <c r="AP48" s="43"/>
      <c r="AQ48" s="43"/>
      <c r="AR48" s="43"/>
      <c r="AS48" s="43"/>
      <c r="AT48" s="43"/>
      <c r="AU48" s="43"/>
      <c r="AV48" s="43"/>
      <c r="AW48" s="43"/>
      <c r="AX48" s="43"/>
      <c r="AY48" s="43"/>
      <c r="AZ48" s="43"/>
      <c r="BA48" s="43"/>
      <c r="BB48" s="43"/>
      <c r="BC48" s="43"/>
      <c r="BD48" s="43"/>
      <c r="BE48" s="43"/>
      <c r="BF48" s="43"/>
      <c r="BG48" s="43"/>
      <c r="BH48" s="43"/>
      <c r="BI48" s="43"/>
      <c r="BJ48" s="43"/>
      <c r="BK48" s="43"/>
      <c r="BL48" s="43"/>
      <c r="BM48" s="43"/>
      <c r="BN48" s="43"/>
      <c r="BO48" s="43"/>
      <c r="BP48" s="43"/>
      <c r="BQ48" s="43"/>
      <c r="BR48" s="43"/>
      <c r="BS48" s="43"/>
      <c r="BT48" s="43"/>
      <c r="BU48" s="43"/>
      <c r="BV48" s="43"/>
      <c r="BW48" s="43"/>
      <c r="BX48" s="43"/>
      <c r="BY48" s="43"/>
      <c r="BZ48" s="43"/>
      <c r="CA48" s="43"/>
      <c r="CB48" s="43"/>
      <c r="CC48" s="43"/>
      <c r="CD48" s="43"/>
      <c r="CE48" s="43"/>
      <c r="CF48" s="43"/>
      <c r="CG48" s="43"/>
      <c r="CH48" s="43"/>
      <c r="CI48" s="43"/>
      <c r="CJ48" s="43"/>
      <c r="CK48" s="43"/>
      <c r="CL48" s="43"/>
      <c r="CM48" s="43"/>
      <c r="CN48" s="43"/>
      <c r="CO48" s="43"/>
      <c r="CP48" s="43"/>
      <c r="CQ48" s="43"/>
      <c r="CR48" s="43"/>
      <c r="CS48" s="43"/>
    </row>
    <row r="49" spans="2:97" s="44" customFormat="1" ht="57" customHeight="1">
      <c r="B49" s="205" t="s">
        <v>5</v>
      </c>
      <c r="C49" s="206"/>
      <c r="D49" s="206"/>
      <c r="E49" s="206"/>
      <c r="F49" s="206"/>
      <c r="G49" s="207"/>
      <c r="H49" s="44" t="s">
        <v>97</v>
      </c>
      <c r="I49" s="46" t="s">
        <v>579</v>
      </c>
      <c r="J49" s="44">
        <v>4</v>
      </c>
      <c r="K49" s="55">
        <v>37.950000000000003</v>
      </c>
      <c r="L49" s="45" t="s">
        <v>839</v>
      </c>
      <c r="M49" s="45"/>
      <c r="N49" s="48"/>
      <c r="O49" s="48"/>
      <c r="P49" s="48"/>
      <c r="Q49" s="48"/>
      <c r="R49" s="48"/>
      <c r="S49" s="63"/>
      <c r="T49" s="63"/>
      <c r="U49" s="43"/>
      <c r="V49" s="43"/>
      <c r="W49" s="43"/>
      <c r="X49" s="43"/>
      <c r="Y49" s="43"/>
      <c r="Z49" s="43"/>
      <c r="AA49" s="43"/>
      <c r="AB49" s="43"/>
      <c r="AC49" s="43"/>
      <c r="AD49" s="43"/>
      <c r="AE49" s="43"/>
      <c r="AF49" s="43"/>
      <c r="AG49" s="43"/>
      <c r="AH49" s="43"/>
      <c r="AI49" s="43"/>
      <c r="AJ49" s="43"/>
      <c r="AK49" s="43"/>
      <c r="AL49" s="43"/>
      <c r="AM49" s="43"/>
      <c r="AN49" s="43"/>
      <c r="AO49" s="43"/>
      <c r="AP49" s="43"/>
      <c r="AQ49" s="43"/>
      <c r="AR49" s="43"/>
      <c r="AS49" s="43"/>
      <c r="AT49" s="43"/>
      <c r="AU49" s="43"/>
      <c r="AV49" s="43"/>
      <c r="AW49" s="43"/>
      <c r="AX49" s="43"/>
      <c r="AY49" s="43"/>
      <c r="AZ49" s="43"/>
      <c r="BA49" s="43"/>
      <c r="BB49" s="43"/>
      <c r="BC49" s="43"/>
      <c r="BD49" s="43"/>
      <c r="BE49" s="43"/>
      <c r="BF49" s="43"/>
      <c r="BG49" s="43"/>
      <c r="BH49" s="43"/>
      <c r="BI49" s="43"/>
      <c r="BJ49" s="43"/>
      <c r="BK49" s="43"/>
      <c r="BL49" s="43"/>
      <c r="BM49" s="43"/>
      <c r="BN49" s="43"/>
      <c r="BO49" s="43"/>
      <c r="BP49" s="43"/>
      <c r="BQ49" s="43"/>
      <c r="BR49" s="43"/>
      <c r="BS49" s="43"/>
      <c r="BT49" s="43"/>
      <c r="BU49" s="43"/>
      <c r="BV49" s="43"/>
      <c r="BW49" s="43"/>
      <c r="BX49" s="43"/>
      <c r="BY49" s="43"/>
      <c r="BZ49" s="43"/>
      <c r="CA49" s="43"/>
      <c r="CB49" s="43"/>
      <c r="CC49" s="43"/>
      <c r="CD49" s="43"/>
      <c r="CE49" s="43"/>
      <c r="CF49" s="43"/>
      <c r="CG49" s="43"/>
      <c r="CH49" s="43"/>
      <c r="CI49" s="43"/>
      <c r="CJ49" s="43"/>
      <c r="CK49" s="43"/>
      <c r="CL49" s="43"/>
      <c r="CM49" s="43"/>
      <c r="CN49" s="43"/>
      <c r="CO49" s="43"/>
      <c r="CP49" s="43"/>
      <c r="CQ49" s="43"/>
      <c r="CR49" s="43"/>
      <c r="CS49" s="43"/>
    </row>
    <row r="50" spans="2:97" s="44" customFormat="1" ht="57" customHeight="1">
      <c r="B50" s="60" t="s">
        <v>34</v>
      </c>
      <c r="C50" s="61" t="s">
        <v>833</v>
      </c>
      <c r="D50" s="62">
        <v>6</v>
      </c>
      <c r="E50" s="55">
        <v>5.95</v>
      </c>
      <c r="F50" s="45" t="s">
        <v>839</v>
      </c>
      <c r="G50" s="45"/>
      <c r="H50" s="44" t="s">
        <v>98</v>
      </c>
      <c r="I50" s="46" t="s">
        <v>580</v>
      </c>
      <c r="J50" s="44">
        <v>2</v>
      </c>
      <c r="K50" s="55">
        <v>44.95</v>
      </c>
      <c r="L50" s="45" t="s">
        <v>839</v>
      </c>
      <c r="M50" s="45"/>
      <c r="N50" s="48"/>
      <c r="O50" s="48"/>
      <c r="P50" s="48"/>
      <c r="Q50" s="48"/>
      <c r="R50" s="48"/>
      <c r="S50" s="63"/>
      <c r="T50" s="63"/>
      <c r="U50" s="43"/>
      <c r="V50" s="43"/>
      <c r="W50" s="43"/>
      <c r="X50" s="43"/>
      <c r="Y50" s="43"/>
      <c r="Z50" s="43"/>
      <c r="AA50" s="43"/>
      <c r="AB50" s="43"/>
      <c r="AC50" s="43"/>
      <c r="AD50" s="43"/>
      <c r="AE50" s="43"/>
      <c r="AF50" s="43"/>
      <c r="AG50" s="43"/>
      <c r="AH50" s="43"/>
      <c r="AI50" s="43"/>
      <c r="AJ50" s="43"/>
      <c r="AK50" s="43"/>
      <c r="AL50" s="43"/>
      <c r="AM50" s="43"/>
      <c r="AN50" s="43"/>
      <c r="AO50" s="43"/>
      <c r="AP50" s="43"/>
      <c r="AQ50" s="43"/>
      <c r="AR50" s="43"/>
      <c r="AS50" s="43"/>
      <c r="AT50" s="43"/>
      <c r="AU50" s="43"/>
      <c r="AV50" s="43"/>
      <c r="AW50" s="43"/>
      <c r="AX50" s="43"/>
      <c r="AY50" s="43"/>
      <c r="AZ50" s="43"/>
      <c r="BA50" s="43"/>
      <c r="BB50" s="43"/>
      <c r="BC50" s="43"/>
      <c r="BD50" s="43"/>
      <c r="BE50" s="43"/>
      <c r="BF50" s="43"/>
      <c r="BG50" s="43"/>
      <c r="BH50" s="43"/>
      <c r="BI50" s="43"/>
      <c r="BJ50" s="43"/>
      <c r="BK50" s="43"/>
      <c r="BL50" s="43"/>
      <c r="BM50" s="43"/>
      <c r="BN50" s="43"/>
      <c r="BO50" s="43"/>
      <c r="BP50" s="43"/>
      <c r="BQ50" s="43"/>
      <c r="BR50" s="43"/>
      <c r="BS50" s="43"/>
      <c r="BT50" s="43"/>
      <c r="BU50" s="43"/>
      <c r="BV50" s="43"/>
      <c r="BW50" s="43"/>
      <c r="BX50" s="43"/>
      <c r="BY50" s="43"/>
      <c r="BZ50" s="43"/>
      <c r="CA50" s="43"/>
      <c r="CB50" s="43"/>
      <c r="CC50" s="43"/>
      <c r="CD50" s="43"/>
      <c r="CE50" s="43"/>
      <c r="CF50" s="43"/>
      <c r="CG50" s="43"/>
      <c r="CH50" s="43"/>
      <c r="CI50" s="43"/>
      <c r="CJ50" s="43"/>
      <c r="CK50" s="43"/>
      <c r="CL50" s="43"/>
      <c r="CM50" s="43"/>
      <c r="CN50" s="43"/>
      <c r="CO50" s="43"/>
      <c r="CP50" s="43"/>
      <c r="CQ50" s="43"/>
      <c r="CR50" s="43"/>
      <c r="CS50" s="43"/>
    </row>
    <row r="51" spans="2:97" s="44" customFormat="1" ht="57" customHeight="1">
      <c r="B51" s="60" t="s">
        <v>31</v>
      </c>
      <c r="C51" s="61" t="s">
        <v>32</v>
      </c>
      <c r="D51" s="62">
        <v>6</v>
      </c>
      <c r="E51" s="55">
        <v>10.4475</v>
      </c>
      <c r="F51" s="45" t="s">
        <v>839</v>
      </c>
      <c r="G51" s="45"/>
      <c r="H51" s="44" t="s">
        <v>99</v>
      </c>
      <c r="I51" s="46" t="s">
        <v>512</v>
      </c>
      <c r="J51" s="44">
        <v>1</v>
      </c>
      <c r="K51" s="55">
        <v>87.95</v>
      </c>
      <c r="L51" s="45" t="s">
        <v>839</v>
      </c>
      <c r="M51" s="45"/>
      <c r="N51" s="48"/>
      <c r="O51" s="48"/>
      <c r="P51" s="48"/>
      <c r="Q51" s="48"/>
      <c r="R51" s="48"/>
      <c r="S51" s="63"/>
      <c r="T51" s="63"/>
      <c r="U51" s="43"/>
      <c r="V51" s="43"/>
      <c r="W51" s="43"/>
      <c r="X51" s="43"/>
      <c r="Y51" s="43"/>
      <c r="Z51" s="43"/>
      <c r="AA51" s="43"/>
      <c r="AB51" s="43"/>
      <c r="AC51" s="43"/>
      <c r="AD51" s="43"/>
      <c r="AE51" s="43"/>
      <c r="AF51" s="43"/>
      <c r="AG51" s="43"/>
      <c r="AH51" s="43"/>
      <c r="AI51" s="43"/>
      <c r="AJ51" s="43"/>
      <c r="AK51" s="43"/>
      <c r="AL51" s="43"/>
      <c r="AM51" s="43"/>
      <c r="AN51" s="43"/>
      <c r="AO51" s="43"/>
      <c r="AP51" s="43"/>
      <c r="AQ51" s="43"/>
      <c r="AR51" s="43"/>
      <c r="AS51" s="43"/>
      <c r="AT51" s="43"/>
      <c r="AU51" s="43"/>
      <c r="AV51" s="43"/>
      <c r="AW51" s="43"/>
      <c r="AX51" s="43"/>
      <c r="AY51" s="43"/>
      <c r="AZ51" s="43"/>
      <c r="BA51" s="43"/>
      <c r="BB51" s="43"/>
      <c r="BC51" s="43"/>
      <c r="BD51" s="43"/>
      <c r="BE51" s="43"/>
      <c r="BF51" s="43"/>
      <c r="BG51" s="43"/>
      <c r="BH51" s="43"/>
      <c r="BI51" s="43"/>
      <c r="BJ51" s="43"/>
      <c r="BK51" s="43"/>
      <c r="BL51" s="43"/>
      <c r="BM51" s="43"/>
      <c r="BN51" s="43"/>
      <c r="BO51" s="43"/>
      <c r="BP51" s="43"/>
      <c r="BQ51" s="43"/>
      <c r="BR51" s="43"/>
      <c r="BS51" s="43"/>
      <c r="BT51" s="43"/>
      <c r="BU51" s="43"/>
      <c r="BV51" s="43"/>
      <c r="BW51" s="43"/>
      <c r="BX51" s="43"/>
      <c r="BY51" s="43"/>
      <c r="BZ51" s="43"/>
      <c r="CA51" s="43"/>
      <c r="CB51" s="43"/>
      <c r="CC51" s="43"/>
      <c r="CD51" s="43"/>
      <c r="CE51" s="43"/>
      <c r="CF51" s="43"/>
      <c r="CG51" s="43"/>
      <c r="CH51" s="43"/>
      <c r="CI51" s="43"/>
      <c r="CJ51" s="43"/>
      <c r="CK51" s="43"/>
      <c r="CL51" s="43"/>
      <c r="CM51" s="43"/>
      <c r="CN51" s="43"/>
      <c r="CO51" s="43"/>
      <c r="CP51" s="43"/>
      <c r="CQ51" s="43"/>
      <c r="CR51" s="43"/>
      <c r="CS51" s="43"/>
    </row>
    <row r="52" spans="2:97" s="44" customFormat="1" ht="57" customHeight="1">
      <c r="B52" s="60" t="s">
        <v>41</v>
      </c>
      <c r="C52" s="61" t="s">
        <v>42</v>
      </c>
      <c r="D52" s="66" t="s">
        <v>8</v>
      </c>
      <c r="E52" s="55">
        <v>11.95</v>
      </c>
      <c r="F52" s="45" t="s">
        <v>839</v>
      </c>
      <c r="G52" s="45"/>
      <c r="H52" s="44" t="s">
        <v>100</v>
      </c>
      <c r="I52" s="46" t="s">
        <v>786</v>
      </c>
      <c r="J52" s="44">
        <v>2</v>
      </c>
      <c r="K52" s="55">
        <v>74.95</v>
      </c>
      <c r="L52" s="45" t="s">
        <v>839</v>
      </c>
      <c r="M52" s="45"/>
      <c r="N52" s="48"/>
      <c r="O52" s="48"/>
      <c r="P52" s="48"/>
      <c r="Q52" s="48"/>
      <c r="R52" s="48"/>
      <c r="S52" s="63"/>
      <c r="T52" s="63"/>
      <c r="U52" s="43"/>
      <c r="V52" s="43"/>
      <c r="W52" s="43"/>
      <c r="X52" s="43"/>
      <c r="Y52" s="43"/>
      <c r="Z52" s="43"/>
      <c r="AA52" s="43"/>
      <c r="AB52" s="43"/>
      <c r="AC52" s="43"/>
      <c r="AD52" s="43"/>
      <c r="AE52" s="43"/>
      <c r="AF52" s="43"/>
      <c r="AG52" s="43"/>
      <c r="AH52" s="43"/>
      <c r="AI52" s="43"/>
      <c r="AJ52" s="43"/>
      <c r="AK52" s="43"/>
      <c r="AL52" s="43"/>
      <c r="AM52" s="43"/>
      <c r="AN52" s="43"/>
      <c r="AO52" s="43"/>
      <c r="AP52" s="43"/>
      <c r="AQ52" s="43"/>
      <c r="AR52" s="43"/>
      <c r="AS52" s="43"/>
      <c r="AT52" s="43"/>
      <c r="AU52" s="43"/>
      <c r="AV52" s="43"/>
      <c r="AW52" s="43"/>
      <c r="AX52" s="43"/>
      <c r="AY52" s="43"/>
      <c r="AZ52" s="43"/>
      <c r="BA52" s="43"/>
      <c r="BB52" s="43"/>
      <c r="BC52" s="43"/>
      <c r="BD52" s="43"/>
      <c r="BE52" s="43"/>
      <c r="BF52" s="43"/>
      <c r="BG52" s="43"/>
      <c r="BH52" s="43"/>
      <c r="BI52" s="43"/>
      <c r="BJ52" s="43"/>
      <c r="BK52" s="43"/>
      <c r="BL52" s="43"/>
      <c r="BM52" s="43"/>
      <c r="BN52" s="43"/>
      <c r="BO52" s="43"/>
      <c r="BP52" s="43"/>
      <c r="BQ52" s="43"/>
      <c r="BR52" s="43"/>
      <c r="BS52" s="43"/>
      <c r="BT52" s="43"/>
      <c r="BU52" s="43"/>
      <c r="BV52" s="43"/>
      <c r="BW52" s="43"/>
      <c r="BX52" s="43"/>
      <c r="BY52" s="43"/>
      <c r="BZ52" s="43"/>
      <c r="CA52" s="43"/>
      <c r="CB52" s="43"/>
      <c r="CC52" s="43"/>
      <c r="CD52" s="43"/>
      <c r="CE52" s="43"/>
      <c r="CF52" s="43"/>
      <c r="CG52" s="43"/>
      <c r="CH52" s="43"/>
      <c r="CI52" s="43"/>
      <c r="CJ52" s="43"/>
      <c r="CK52" s="43"/>
      <c r="CL52" s="43"/>
      <c r="CM52" s="43"/>
      <c r="CN52" s="43"/>
      <c r="CO52" s="43"/>
      <c r="CP52" s="43"/>
      <c r="CQ52" s="43"/>
      <c r="CR52" s="43"/>
      <c r="CS52" s="43"/>
    </row>
    <row r="53" spans="2:97" s="44" customFormat="1" ht="57" customHeight="1">
      <c r="B53" s="60" t="s">
        <v>36</v>
      </c>
      <c r="C53" s="61" t="s">
        <v>601</v>
      </c>
      <c r="D53" s="62">
        <v>10</v>
      </c>
      <c r="E53" s="55">
        <v>14.647499999999999</v>
      </c>
      <c r="F53" s="45" t="s">
        <v>839</v>
      </c>
      <c r="G53" s="45"/>
      <c r="H53" s="52" t="s">
        <v>6</v>
      </c>
      <c r="I53" s="53"/>
      <c r="J53" s="54"/>
      <c r="K53" s="55"/>
      <c r="L53" s="198"/>
      <c r="M53" s="198"/>
      <c r="N53" s="55"/>
      <c r="O53" s="55"/>
      <c r="P53" s="55"/>
      <c r="Q53" s="55"/>
      <c r="R53" s="55"/>
      <c r="S53" s="51"/>
      <c r="T53" s="51"/>
      <c r="U53" s="43"/>
      <c r="V53" s="43"/>
      <c r="W53" s="43"/>
      <c r="X53" s="43"/>
      <c r="Y53" s="43"/>
      <c r="Z53" s="43"/>
      <c r="AA53" s="43"/>
      <c r="AB53" s="43"/>
      <c r="AC53" s="43"/>
      <c r="AD53" s="43"/>
      <c r="AE53" s="43"/>
      <c r="AF53" s="43"/>
      <c r="AG53" s="43"/>
      <c r="AH53" s="43"/>
      <c r="AI53" s="43"/>
      <c r="AJ53" s="43"/>
      <c r="AK53" s="43"/>
      <c r="AL53" s="43"/>
      <c r="AM53" s="43"/>
      <c r="AN53" s="43"/>
      <c r="AO53" s="43"/>
      <c r="AP53" s="43"/>
      <c r="AQ53" s="43"/>
      <c r="AR53" s="43"/>
      <c r="AS53" s="43"/>
      <c r="AT53" s="43"/>
      <c r="AU53" s="43"/>
      <c r="AV53" s="43"/>
      <c r="AW53" s="43"/>
      <c r="AX53" s="43"/>
      <c r="AY53" s="43"/>
      <c r="AZ53" s="43"/>
      <c r="BA53" s="43"/>
      <c r="BB53" s="43"/>
      <c r="BC53" s="43"/>
      <c r="BD53" s="43"/>
      <c r="BE53" s="43"/>
      <c r="BF53" s="43"/>
      <c r="BG53" s="43"/>
      <c r="BH53" s="43"/>
      <c r="BI53" s="43"/>
      <c r="BJ53" s="43"/>
      <c r="BK53" s="43"/>
      <c r="BL53" s="43"/>
      <c r="BM53" s="43"/>
      <c r="BN53" s="43"/>
      <c r="BO53" s="43"/>
      <c r="BP53" s="43"/>
      <c r="BQ53" s="43"/>
      <c r="BR53" s="43"/>
      <c r="BS53" s="43"/>
      <c r="BT53" s="43"/>
      <c r="BU53" s="43"/>
      <c r="BV53" s="43"/>
      <c r="BW53" s="43"/>
      <c r="BX53" s="43"/>
      <c r="BY53" s="43"/>
      <c r="BZ53" s="43"/>
      <c r="CA53" s="43"/>
      <c r="CB53" s="43"/>
      <c r="CC53" s="43"/>
      <c r="CD53" s="43"/>
      <c r="CE53" s="43"/>
      <c r="CF53" s="43"/>
      <c r="CG53" s="43"/>
      <c r="CH53" s="43"/>
      <c r="CI53" s="43"/>
      <c r="CJ53" s="43"/>
      <c r="CK53" s="43"/>
      <c r="CL53" s="43"/>
      <c r="CM53" s="43"/>
      <c r="CN53" s="43"/>
      <c r="CO53" s="43"/>
      <c r="CP53" s="43"/>
      <c r="CQ53" s="43"/>
      <c r="CR53" s="43"/>
      <c r="CS53" s="43"/>
    </row>
    <row r="54" spans="2:97" s="44" customFormat="1" ht="57" customHeight="1">
      <c r="B54" s="89" t="s">
        <v>111</v>
      </c>
      <c r="C54" s="97" t="s">
        <v>725</v>
      </c>
      <c r="D54" s="91" t="s">
        <v>8</v>
      </c>
      <c r="E54" s="92">
        <v>16.95</v>
      </c>
      <c r="F54" s="199"/>
      <c r="G54" s="199"/>
      <c r="H54" s="44" t="s">
        <v>87</v>
      </c>
      <c r="I54" s="46" t="s">
        <v>504</v>
      </c>
      <c r="J54" s="44">
        <v>4</v>
      </c>
      <c r="K54" s="55">
        <v>12.95</v>
      </c>
      <c r="L54" s="45" t="s">
        <v>839</v>
      </c>
      <c r="M54" s="45"/>
      <c r="N54" s="48"/>
      <c r="O54" s="48"/>
      <c r="P54" s="48"/>
      <c r="Q54" s="48"/>
      <c r="R54" s="48"/>
      <c r="S54" s="63"/>
      <c r="T54" s="63"/>
      <c r="U54" s="43"/>
      <c r="V54" s="43"/>
      <c r="W54" s="43"/>
      <c r="X54" s="43"/>
      <c r="Y54" s="43"/>
      <c r="Z54" s="43"/>
      <c r="AA54" s="43"/>
      <c r="AB54" s="43"/>
      <c r="AC54" s="43"/>
      <c r="AD54" s="43"/>
      <c r="AE54" s="43"/>
      <c r="AF54" s="43"/>
      <c r="AG54" s="43"/>
      <c r="AH54" s="43"/>
      <c r="AI54" s="43"/>
      <c r="AJ54" s="43"/>
      <c r="AK54" s="43"/>
      <c r="AL54" s="43"/>
      <c r="AM54" s="43"/>
      <c r="AN54" s="43"/>
      <c r="AO54" s="43"/>
      <c r="AP54" s="43"/>
      <c r="AQ54" s="43"/>
      <c r="AR54" s="43"/>
      <c r="AS54" s="43"/>
      <c r="AT54" s="43"/>
      <c r="AU54" s="43"/>
      <c r="AV54" s="43"/>
      <c r="AW54" s="43"/>
      <c r="AX54" s="43"/>
      <c r="AY54" s="43"/>
      <c r="AZ54" s="43"/>
      <c r="BA54" s="43"/>
      <c r="BB54" s="43"/>
      <c r="BC54" s="43"/>
      <c r="BD54" s="43"/>
      <c r="BE54" s="43"/>
      <c r="BF54" s="43"/>
      <c r="BG54" s="43"/>
      <c r="BH54" s="43"/>
      <c r="BI54" s="43"/>
      <c r="BJ54" s="43"/>
      <c r="BK54" s="43"/>
      <c r="BL54" s="43"/>
      <c r="BM54" s="43"/>
      <c r="BN54" s="43"/>
      <c r="BO54" s="43"/>
      <c r="BP54" s="43"/>
      <c r="BQ54" s="43"/>
      <c r="BR54" s="43"/>
      <c r="BS54" s="43"/>
      <c r="BT54" s="43"/>
      <c r="BU54" s="43"/>
      <c r="BV54" s="43"/>
      <c r="BW54" s="43"/>
      <c r="BX54" s="43"/>
      <c r="BY54" s="43"/>
      <c r="BZ54" s="43"/>
      <c r="CA54" s="43"/>
      <c r="CB54" s="43"/>
      <c r="CC54" s="43"/>
      <c r="CD54" s="43"/>
      <c r="CE54" s="43"/>
      <c r="CF54" s="43"/>
      <c r="CG54" s="43"/>
      <c r="CH54" s="43"/>
      <c r="CI54" s="43"/>
      <c r="CJ54" s="43"/>
      <c r="CK54" s="43"/>
      <c r="CL54" s="43"/>
      <c r="CM54" s="43"/>
      <c r="CN54" s="43"/>
      <c r="CO54" s="43"/>
      <c r="CP54" s="43"/>
      <c r="CQ54" s="43"/>
      <c r="CR54" s="43"/>
      <c r="CS54" s="43"/>
    </row>
    <row r="55" spans="2:97" s="96" customFormat="1" ht="57" customHeight="1">
      <c r="B55" s="60" t="s">
        <v>39</v>
      </c>
      <c r="C55" s="61" t="s">
        <v>40</v>
      </c>
      <c r="D55" s="62">
        <v>4</v>
      </c>
      <c r="E55" s="55">
        <v>26.95</v>
      </c>
      <c r="F55" s="45" t="s">
        <v>839</v>
      </c>
      <c r="G55" s="45"/>
      <c r="H55" s="44" t="s">
        <v>89</v>
      </c>
      <c r="I55" s="46" t="s">
        <v>575</v>
      </c>
      <c r="J55" s="44">
        <v>4</v>
      </c>
      <c r="K55" s="55">
        <v>19.45</v>
      </c>
      <c r="L55" s="45" t="s">
        <v>839</v>
      </c>
      <c r="M55" s="45"/>
      <c r="N55" s="93"/>
      <c r="O55" s="93"/>
      <c r="P55" s="93"/>
      <c r="Q55" s="93"/>
      <c r="R55" s="93"/>
      <c r="S55" s="95"/>
      <c r="T55" s="95"/>
      <c r="U55" s="95"/>
      <c r="V55" s="95"/>
      <c r="W55" s="95"/>
      <c r="X55" s="95"/>
      <c r="Y55" s="95"/>
      <c r="Z55" s="95"/>
      <c r="AA55" s="95"/>
      <c r="AB55" s="95"/>
      <c r="AC55" s="95"/>
      <c r="AD55" s="95"/>
      <c r="AE55" s="95"/>
      <c r="AF55" s="95"/>
      <c r="AG55" s="95"/>
      <c r="AH55" s="95"/>
      <c r="AI55" s="95"/>
      <c r="AJ55" s="95"/>
      <c r="AK55" s="95"/>
      <c r="AL55" s="95"/>
      <c r="AM55" s="95"/>
      <c r="AN55" s="95"/>
      <c r="AO55" s="95"/>
      <c r="AP55" s="95"/>
      <c r="AQ55" s="95"/>
      <c r="AR55" s="95"/>
      <c r="AS55" s="95"/>
      <c r="AT55" s="95"/>
      <c r="AU55" s="95"/>
      <c r="AV55" s="95"/>
      <c r="AW55" s="95"/>
      <c r="AX55" s="95"/>
      <c r="AY55" s="95"/>
      <c r="AZ55" s="95"/>
      <c r="BA55" s="95"/>
      <c r="BB55" s="95"/>
      <c r="BC55" s="95"/>
      <c r="BD55" s="95"/>
      <c r="BE55" s="95"/>
      <c r="BF55" s="95"/>
      <c r="BG55" s="95"/>
      <c r="BH55" s="95"/>
      <c r="BI55" s="95"/>
      <c r="BJ55" s="95"/>
      <c r="BK55" s="95"/>
      <c r="BL55" s="95"/>
      <c r="BM55" s="95"/>
      <c r="BN55" s="95"/>
      <c r="BO55" s="95"/>
      <c r="BP55" s="95"/>
      <c r="BQ55" s="95"/>
      <c r="BR55" s="95"/>
      <c r="BS55" s="95"/>
      <c r="BT55" s="95"/>
      <c r="BU55" s="95"/>
      <c r="BV55" s="95"/>
      <c r="BW55" s="95"/>
      <c r="BX55" s="95"/>
      <c r="BY55" s="95"/>
      <c r="BZ55" s="95"/>
      <c r="CA55" s="95"/>
      <c r="CB55" s="95"/>
      <c r="CC55" s="95"/>
      <c r="CD55" s="95"/>
      <c r="CE55" s="95"/>
      <c r="CF55" s="95"/>
      <c r="CG55" s="95"/>
      <c r="CH55" s="95"/>
      <c r="CI55" s="95"/>
      <c r="CJ55" s="95"/>
      <c r="CK55" s="95"/>
      <c r="CL55" s="95"/>
      <c r="CM55" s="95"/>
      <c r="CN55" s="95"/>
      <c r="CO55" s="95"/>
      <c r="CP55" s="95"/>
      <c r="CQ55" s="95"/>
      <c r="CR55" s="95"/>
      <c r="CS55" s="95"/>
    </row>
    <row r="56" spans="2:97" s="96" customFormat="1" ht="57" customHeight="1">
      <c r="B56" s="60" t="s">
        <v>46</v>
      </c>
      <c r="C56" s="61" t="s">
        <v>602</v>
      </c>
      <c r="D56" s="62">
        <v>4</v>
      </c>
      <c r="E56" s="55">
        <v>19.95</v>
      </c>
      <c r="F56" s="45" t="s">
        <v>839</v>
      </c>
      <c r="G56" s="45"/>
      <c r="H56" s="60" t="s">
        <v>535</v>
      </c>
      <c r="I56" s="53" t="s">
        <v>540</v>
      </c>
      <c r="J56" s="54" t="s">
        <v>8</v>
      </c>
      <c r="K56" s="55">
        <v>14.45</v>
      </c>
      <c r="L56" s="45" t="s">
        <v>839</v>
      </c>
      <c r="M56" s="45"/>
      <c r="N56" s="99"/>
      <c r="O56" s="99"/>
      <c r="P56" s="99"/>
      <c r="Q56" s="99"/>
      <c r="R56" s="99"/>
      <c r="S56" s="94"/>
      <c r="T56" s="94"/>
      <c r="U56" s="95"/>
      <c r="V56" s="95"/>
      <c r="W56" s="95"/>
      <c r="X56" s="95"/>
      <c r="Y56" s="95"/>
      <c r="Z56" s="95"/>
      <c r="AA56" s="95"/>
      <c r="AB56" s="95"/>
      <c r="AC56" s="95"/>
      <c r="AD56" s="95"/>
      <c r="AE56" s="95"/>
      <c r="AF56" s="95"/>
      <c r="AG56" s="95"/>
      <c r="AH56" s="95"/>
      <c r="AI56" s="95"/>
      <c r="AJ56" s="95"/>
      <c r="AK56" s="95"/>
      <c r="AL56" s="95"/>
      <c r="AM56" s="95"/>
      <c r="AN56" s="95"/>
      <c r="AO56" s="95"/>
      <c r="AP56" s="95"/>
      <c r="AQ56" s="95"/>
      <c r="AR56" s="95"/>
      <c r="AS56" s="95"/>
      <c r="AT56" s="95"/>
      <c r="AU56" s="95"/>
      <c r="AV56" s="95"/>
      <c r="AW56" s="95"/>
      <c r="AX56" s="95"/>
      <c r="AY56" s="95"/>
      <c r="AZ56" s="95"/>
      <c r="BA56" s="95"/>
      <c r="BB56" s="95"/>
      <c r="BC56" s="95"/>
      <c r="BD56" s="95"/>
      <c r="BE56" s="95"/>
      <c r="BF56" s="95"/>
      <c r="BG56" s="95"/>
      <c r="BH56" s="95"/>
      <c r="BI56" s="95"/>
      <c r="BJ56" s="95"/>
      <c r="BK56" s="95"/>
      <c r="BL56" s="95"/>
      <c r="BM56" s="95"/>
      <c r="BN56" s="95"/>
      <c r="BO56" s="95"/>
      <c r="BP56" s="95"/>
      <c r="BQ56" s="95"/>
      <c r="BR56" s="95"/>
      <c r="BS56" s="95"/>
      <c r="BT56" s="95"/>
      <c r="BU56" s="95"/>
      <c r="BV56" s="95"/>
      <c r="BW56" s="95"/>
      <c r="BX56" s="95"/>
      <c r="BY56" s="95"/>
      <c r="BZ56" s="95"/>
      <c r="CA56" s="95"/>
      <c r="CB56" s="95"/>
      <c r="CC56" s="95"/>
      <c r="CD56" s="95"/>
      <c r="CE56" s="95"/>
      <c r="CF56" s="95"/>
      <c r="CG56" s="95"/>
      <c r="CH56" s="95"/>
      <c r="CI56" s="95"/>
      <c r="CJ56" s="95"/>
      <c r="CK56" s="95"/>
      <c r="CL56" s="95"/>
      <c r="CM56" s="95"/>
      <c r="CN56" s="95"/>
      <c r="CO56" s="95"/>
      <c r="CP56" s="95"/>
      <c r="CQ56" s="95"/>
      <c r="CR56" s="95"/>
      <c r="CS56" s="95"/>
    </row>
    <row r="57" spans="2:97" s="96" customFormat="1" ht="57" customHeight="1">
      <c r="B57" s="208" t="s">
        <v>503</v>
      </c>
      <c r="C57" s="209"/>
      <c r="D57" s="209"/>
      <c r="E57" s="209"/>
      <c r="F57" s="209"/>
      <c r="G57" s="210"/>
      <c r="H57" s="44" t="s">
        <v>90</v>
      </c>
      <c r="I57" s="46" t="s">
        <v>576</v>
      </c>
      <c r="J57" s="44">
        <v>4</v>
      </c>
      <c r="K57" s="55">
        <v>37.950000000000003</v>
      </c>
      <c r="L57" s="45" t="s">
        <v>839</v>
      </c>
      <c r="M57" s="45"/>
      <c r="N57" s="99"/>
      <c r="O57" s="99"/>
      <c r="P57" s="99"/>
      <c r="Q57" s="99"/>
      <c r="R57" s="99"/>
      <c r="S57" s="94"/>
      <c r="T57" s="94"/>
      <c r="U57" s="95"/>
      <c r="V57" s="95"/>
      <c r="W57" s="95"/>
      <c r="X57" s="95"/>
      <c r="Y57" s="95"/>
      <c r="Z57" s="95"/>
      <c r="AA57" s="95"/>
      <c r="AB57" s="95"/>
      <c r="AC57" s="95"/>
      <c r="AD57" s="95"/>
      <c r="AE57" s="95"/>
      <c r="AF57" s="95"/>
      <c r="AG57" s="95"/>
      <c r="AH57" s="95"/>
      <c r="AI57" s="95"/>
      <c r="AJ57" s="95"/>
      <c r="AK57" s="95"/>
      <c r="AL57" s="95"/>
      <c r="AM57" s="95"/>
      <c r="AN57" s="95"/>
      <c r="AO57" s="95"/>
      <c r="AP57" s="95"/>
      <c r="AQ57" s="95"/>
      <c r="AR57" s="95"/>
      <c r="AS57" s="95"/>
      <c r="AT57" s="95"/>
      <c r="AU57" s="95"/>
      <c r="AV57" s="95"/>
      <c r="AW57" s="95"/>
      <c r="AX57" s="95"/>
      <c r="AY57" s="95"/>
      <c r="AZ57" s="95"/>
      <c r="BA57" s="95"/>
      <c r="BB57" s="95"/>
      <c r="BC57" s="95"/>
      <c r="BD57" s="95"/>
      <c r="BE57" s="95"/>
      <c r="BF57" s="95"/>
      <c r="BG57" s="95"/>
      <c r="BH57" s="95"/>
      <c r="BI57" s="95"/>
      <c r="BJ57" s="95"/>
      <c r="BK57" s="95"/>
      <c r="BL57" s="95"/>
      <c r="BM57" s="95"/>
      <c r="BN57" s="95"/>
      <c r="BO57" s="95"/>
      <c r="BP57" s="95"/>
      <c r="BQ57" s="95"/>
      <c r="BR57" s="95"/>
      <c r="BS57" s="95"/>
      <c r="BT57" s="95"/>
      <c r="BU57" s="95"/>
      <c r="BV57" s="95"/>
      <c r="BW57" s="95"/>
      <c r="BX57" s="95"/>
      <c r="BY57" s="95"/>
      <c r="BZ57" s="95"/>
      <c r="CA57" s="95"/>
      <c r="CB57" s="95"/>
      <c r="CC57" s="95"/>
      <c r="CD57" s="95"/>
      <c r="CE57" s="95"/>
      <c r="CF57" s="95"/>
      <c r="CG57" s="95"/>
      <c r="CH57" s="95"/>
      <c r="CI57" s="95"/>
      <c r="CJ57" s="95"/>
      <c r="CK57" s="95"/>
      <c r="CL57" s="95"/>
      <c r="CM57" s="95"/>
      <c r="CN57" s="95"/>
      <c r="CO57" s="95"/>
      <c r="CP57" s="95"/>
      <c r="CQ57" s="95"/>
      <c r="CR57" s="95"/>
      <c r="CS57" s="95"/>
    </row>
    <row r="58" spans="2:97" s="96" customFormat="1" ht="57" customHeight="1">
      <c r="B58" s="52" t="s">
        <v>544</v>
      </c>
      <c r="C58" s="53"/>
      <c r="D58" s="54"/>
      <c r="E58" s="55"/>
      <c r="F58" s="198"/>
      <c r="G58" s="198"/>
      <c r="H58" s="44" t="s">
        <v>91</v>
      </c>
      <c r="I58" s="65" t="s">
        <v>577</v>
      </c>
      <c r="J58" s="66" t="s">
        <v>8</v>
      </c>
      <c r="K58" s="55">
        <v>36.75</v>
      </c>
      <c r="L58" s="45" t="s">
        <v>839</v>
      </c>
      <c r="M58" s="45"/>
      <c r="N58" s="99"/>
      <c r="O58" s="99"/>
      <c r="P58" s="99"/>
      <c r="Q58" s="99"/>
      <c r="R58" s="99"/>
      <c r="S58" s="94"/>
      <c r="T58" s="94"/>
      <c r="U58" s="95"/>
      <c r="V58" s="95"/>
      <c r="W58" s="95"/>
      <c r="X58" s="95"/>
      <c r="Y58" s="95"/>
      <c r="Z58" s="95"/>
      <c r="AA58" s="95"/>
      <c r="AB58" s="95"/>
      <c r="AC58" s="95"/>
      <c r="AD58" s="95"/>
      <c r="AE58" s="95"/>
      <c r="AF58" s="95"/>
      <c r="AG58" s="95"/>
      <c r="AH58" s="95"/>
      <c r="AI58" s="95"/>
      <c r="AJ58" s="95"/>
      <c r="AK58" s="95"/>
      <c r="AL58" s="95"/>
      <c r="AM58" s="95"/>
      <c r="AN58" s="95"/>
      <c r="AO58" s="95"/>
      <c r="AP58" s="95"/>
      <c r="AQ58" s="95"/>
      <c r="AR58" s="95"/>
      <c r="AS58" s="95"/>
      <c r="AT58" s="95"/>
      <c r="AU58" s="95"/>
      <c r="AV58" s="95"/>
      <c r="AW58" s="95"/>
      <c r="AX58" s="95"/>
      <c r="AY58" s="95"/>
      <c r="AZ58" s="95"/>
      <c r="BA58" s="95"/>
      <c r="BB58" s="95"/>
      <c r="BC58" s="95"/>
      <c r="BD58" s="95"/>
      <c r="BE58" s="95"/>
      <c r="BF58" s="95"/>
      <c r="BG58" s="95"/>
      <c r="BH58" s="95"/>
      <c r="BI58" s="95"/>
      <c r="BJ58" s="95"/>
      <c r="BK58" s="95"/>
      <c r="BL58" s="95"/>
      <c r="BM58" s="95"/>
      <c r="BN58" s="95"/>
      <c r="BO58" s="95"/>
      <c r="BP58" s="95"/>
      <c r="BQ58" s="95"/>
      <c r="BR58" s="95"/>
      <c r="BS58" s="95"/>
      <c r="BT58" s="95"/>
      <c r="BU58" s="95"/>
      <c r="BV58" s="95"/>
      <c r="BW58" s="95"/>
      <c r="BX58" s="95"/>
      <c r="BY58" s="95"/>
      <c r="BZ58" s="95"/>
      <c r="CA58" s="95"/>
      <c r="CB58" s="95"/>
      <c r="CC58" s="95"/>
      <c r="CD58" s="95"/>
      <c r="CE58" s="95"/>
      <c r="CF58" s="95"/>
      <c r="CG58" s="95"/>
      <c r="CH58" s="95"/>
      <c r="CI58" s="95"/>
      <c r="CJ58" s="95"/>
      <c r="CK58" s="95"/>
      <c r="CL58" s="95"/>
      <c r="CM58" s="95"/>
      <c r="CN58" s="95"/>
      <c r="CO58" s="95"/>
      <c r="CP58" s="95"/>
      <c r="CQ58" s="95"/>
      <c r="CR58" s="95"/>
      <c r="CS58" s="95"/>
    </row>
    <row r="59" spans="2:97" s="96" customFormat="1" ht="57" customHeight="1">
      <c r="B59" s="44" t="s">
        <v>482</v>
      </c>
      <c r="C59" s="46" t="s">
        <v>569</v>
      </c>
      <c r="D59" s="44">
        <v>4</v>
      </c>
      <c r="E59" s="55">
        <v>7.45</v>
      </c>
      <c r="F59" s="198"/>
      <c r="G59" s="198"/>
      <c r="H59" s="52" t="s">
        <v>554</v>
      </c>
      <c r="I59" s="53"/>
      <c r="J59" s="54"/>
      <c r="K59" s="55"/>
      <c r="L59" s="198"/>
      <c r="M59" s="198"/>
      <c r="N59" s="99"/>
      <c r="O59" s="99"/>
      <c r="P59" s="99"/>
      <c r="Q59" s="99"/>
      <c r="R59" s="99"/>
      <c r="S59" s="94"/>
      <c r="T59" s="94"/>
      <c r="U59" s="95"/>
      <c r="V59" s="95"/>
      <c r="W59" s="95"/>
      <c r="X59" s="95"/>
      <c r="Y59" s="95"/>
      <c r="Z59" s="95"/>
      <c r="AA59" s="95"/>
      <c r="AB59" s="95"/>
      <c r="AC59" s="95"/>
      <c r="AD59" s="95"/>
      <c r="AE59" s="95"/>
      <c r="AF59" s="95"/>
      <c r="AG59" s="95"/>
      <c r="AH59" s="95"/>
      <c r="AI59" s="95"/>
      <c r="AJ59" s="95"/>
      <c r="AK59" s="95"/>
      <c r="AL59" s="95"/>
      <c r="AM59" s="95"/>
      <c r="AN59" s="95"/>
      <c r="AO59" s="95"/>
      <c r="AP59" s="95"/>
      <c r="AQ59" s="95"/>
      <c r="AR59" s="95"/>
      <c r="AS59" s="95"/>
      <c r="AT59" s="95"/>
      <c r="AU59" s="95"/>
      <c r="AV59" s="95"/>
      <c r="AW59" s="95"/>
      <c r="AX59" s="95"/>
      <c r="AY59" s="95"/>
      <c r="AZ59" s="95"/>
      <c r="BA59" s="95"/>
      <c r="BB59" s="95"/>
      <c r="BC59" s="95"/>
      <c r="BD59" s="95"/>
      <c r="BE59" s="95"/>
      <c r="BF59" s="95"/>
      <c r="BG59" s="95"/>
      <c r="BH59" s="95"/>
      <c r="BI59" s="95"/>
      <c r="BJ59" s="95"/>
      <c r="BK59" s="95"/>
      <c r="BL59" s="95"/>
      <c r="BM59" s="95"/>
      <c r="BN59" s="95"/>
      <c r="BO59" s="95"/>
      <c r="BP59" s="95"/>
      <c r="BQ59" s="95"/>
      <c r="BR59" s="95"/>
      <c r="BS59" s="95"/>
      <c r="BT59" s="95"/>
      <c r="BU59" s="95"/>
      <c r="BV59" s="95"/>
      <c r="BW59" s="95"/>
      <c r="BX59" s="95"/>
      <c r="BY59" s="95"/>
      <c r="BZ59" s="95"/>
      <c r="CA59" s="95"/>
      <c r="CB59" s="95"/>
      <c r="CC59" s="95"/>
      <c r="CD59" s="95"/>
      <c r="CE59" s="95"/>
      <c r="CF59" s="95"/>
      <c r="CG59" s="95"/>
      <c r="CH59" s="95"/>
      <c r="CI59" s="95"/>
      <c r="CJ59" s="95"/>
      <c r="CK59" s="95"/>
      <c r="CL59" s="95"/>
      <c r="CM59" s="95"/>
      <c r="CN59" s="95"/>
      <c r="CO59" s="95"/>
      <c r="CP59" s="95"/>
      <c r="CQ59" s="95"/>
      <c r="CR59" s="95"/>
      <c r="CS59" s="95"/>
    </row>
    <row r="60" spans="2:97" s="44" customFormat="1" ht="57" customHeight="1">
      <c r="B60" s="44" t="s">
        <v>92</v>
      </c>
      <c r="C60" s="46" t="s">
        <v>507</v>
      </c>
      <c r="D60" s="44">
        <v>6</v>
      </c>
      <c r="E60" s="55">
        <v>4.95</v>
      </c>
      <c r="F60" s="45" t="s">
        <v>839</v>
      </c>
      <c r="G60" s="45"/>
      <c r="H60" s="96" t="s">
        <v>709</v>
      </c>
      <c r="I60" s="97" t="s">
        <v>702</v>
      </c>
      <c r="J60" s="96">
        <v>4</v>
      </c>
      <c r="K60" s="92">
        <v>22.95</v>
      </c>
      <c r="L60" s="199"/>
      <c r="M60" s="199"/>
      <c r="N60" s="55"/>
      <c r="O60" s="55"/>
      <c r="P60" s="55"/>
      <c r="Q60" s="55"/>
      <c r="R60" s="55"/>
      <c r="S60" s="51"/>
      <c r="T60" s="51"/>
      <c r="U60" s="43"/>
      <c r="V60" s="43"/>
      <c r="W60" s="43"/>
      <c r="X60" s="43"/>
      <c r="Y60" s="43"/>
      <c r="Z60" s="43"/>
      <c r="AA60" s="43"/>
      <c r="AB60" s="43"/>
      <c r="AC60" s="43"/>
      <c r="AD60" s="43"/>
      <c r="AE60" s="43"/>
      <c r="AF60" s="43"/>
      <c r="AG60" s="43"/>
      <c r="AH60" s="43"/>
      <c r="AI60" s="43"/>
      <c r="AJ60" s="43"/>
      <c r="AK60" s="43"/>
      <c r="AL60" s="43"/>
      <c r="AM60" s="43"/>
      <c r="AN60" s="43"/>
      <c r="AO60" s="43"/>
      <c r="AP60" s="43"/>
      <c r="AQ60" s="43"/>
      <c r="AR60" s="43"/>
      <c r="AS60" s="43"/>
      <c r="AT60" s="43"/>
      <c r="AU60" s="43"/>
      <c r="AV60" s="43"/>
      <c r="AW60" s="43"/>
      <c r="AX60" s="43"/>
      <c r="AY60" s="43"/>
      <c r="AZ60" s="43"/>
      <c r="BA60" s="43"/>
      <c r="BB60" s="43"/>
      <c r="BC60" s="43"/>
      <c r="BD60" s="43"/>
      <c r="BE60" s="43"/>
      <c r="BF60" s="43"/>
      <c r="BG60" s="43"/>
      <c r="BH60" s="43"/>
      <c r="BI60" s="43"/>
      <c r="BJ60" s="43"/>
      <c r="BK60" s="43"/>
      <c r="BL60" s="43"/>
      <c r="BM60" s="43"/>
      <c r="BN60" s="43"/>
      <c r="BO60" s="43"/>
      <c r="BP60" s="43"/>
      <c r="BQ60" s="43"/>
      <c r="BR60" s="43"/>
      <c r="BS60" s="43"/>
      <c r="BT60" s="43"/>
      <c r="BU60" s="43"/>
      <c r="BV60" s="43"/>
      <c r="BW60" s="43"/>
      <c r="BX60" s="43"/>
      <c r="BY60" s="43"/>
      <c r="BZ60" s="43"/>
      <c r="CA60" s="43"/>
      <c r="CB60" s="43"/>
      <c r="CC60" s="43"/>
      <c r="CD60" s="43"/>
      <c r="CE60" s="43"/>
      <c r="CF60" s="43"/>
      <c r="CG60" s="43"/>
      <c r="CH60" s="43"/>
      <c r="CI60" s="43"/>
      <c r="CJ60" s="43"/>
      <c r="CK60" s="43"/>
      <c r="CL60" s="43"/>
      <c r="CM60" s="43"/>
      <c r="CN60" s="43"/>
      <c r="CO60" s="43"/>
      <c r="CP60" s="43"/>
      <c r="CQ60" s="43"/>
      <c r="CR60" s="43"/>
      <c r="CS60" s="43"/>
    </row>
    <row r="61" spans="2:97" s="44" customFormat="1" ht="57" customHeight="1">
      <c r="B61" s="44" t="s">
        <v>489</v>
      </c>
      <c r="C61" s="46" t="s">
        <v>567</v>
      </c>
      <c r="D61" s="44">
        <v>4</v>
      </c>
      <c r="E61" s="55">
        <v>5.95</v>
      </c>
      <c r="F61" s="198" t="s">
        <v>839</v>
      </c>
      <c r="G61" s="198"/>
      <c r="H61" s="44" t="s">
        <v>93</v>
      </c>
      <c r="I61" s="46" t="s">
        <v>508</v>
      </c>
      <c r="J61" s="44">
        <v>6</v>
      </c>
      <c r="K61" s="55">
        <v>12.95</v>
      </c>
      <c r="L61" s="45" t="s">
        <v>839</v>
      </c>
      <c r="M61" s="45"/>
      <c r="N61" s="48"/>
      <c r="O61" s="48"/>
      <c r="P61" s="48"/>
      <c r="Q61" s="48"/>
      <c r="R61" s="48"/>
      <c r="S61" s="63"/>
      <c r="T61" s="63"/>
      <c r="U61" s="43"/>
      <c r="V61" s="43"/>
      <c r="W61" s="43"/>
      <c r="X61" s="43"/>
      <c r="Y61" s="43"/>
      <c r="Z61" s="43"/>
      <c r="AA61" s="43"/>
      <c r="AB61" s="43"/>
      <c r="AC61" s="43"/>
      <c r="AD61" s="43"/>
      <c r="AE61" s="43"/>
      <c r="AF61" s="43"/>
      <c r="AG61" s="43"/>
      <c r="AH61" s="43"/>
      <c r="AI61" s="43"/>
      <c r="AJ61" s="43"/>
      <c r="AK61" s="43"/>
      <c r="AL61" s="43"/>
      <c r="AM61" s="43"/>
      <c r="AN61" s="43"/>
      <c r="AO61" s="43"/>
      <c r="AP61" s="43"/>
      <c r="AQ61" s="43"/>
      <c r="AR61" s="43"/>
      <c r="AS61" s="43"/>
      <c r="AT61" s="43"/>
      <c r="AU61" s="43"/>
      <c r="AV61" s="43"/>
      <c r="AW61" s="43"/>
      <c r="AX61" s="43"/>
      <c r="AY61" s="43"/>
      <c r="AZ61" s="43"/>
      <c r="BA61" s="43"/>
      <c r="BB61" s="43"/>
      <c r="BC61" s="43"/>
      <c r="BD61" s="43"/>
      <c r="BE61" s="43"/>
      <c r="BF61" s="43"/>
      <c r="BG61" s="43"/>
      <c r="BH61" s="43"/>
      <c r="BI61" s="43"/>
      <c r="BJ61" s="43"/>
      <c r="BK61" s="43"/>
      <c r="BL61" s="43"/>
      <c r="BM61" s="43"/>
      <c r="BN61" s="43"/>
      <c r="BO61" s="43"/>
      <c r="BP61" s="43"/>
      <c r="BQ61" s="43"/>
      <c r="BR61" s="43"/>
      <c r="BS61" s="43"/>
      <c r="BT61" s="43"/>
      <c r="BU61" s="43"/>
      <c r="BV61" s="43"/>
      <c r="BW61" s="43"/>
      <c r="BX61" s="43"/>
      <c r="BY61" s="43"/>
      <c r="BZ61" s="43"/>
      <c r="CA61" s="43"/>
      <c r="CB61" s="43"/>
      <c r="CC61" s="43"/>
      <c r="CD61" s="43"/>
      <c r="CE61" s="43"/>
      <c r="CF61" s="43"/>
      <c r="CG61" s="43"/>
      <c r="CH61" s="43"/>
      <c r="CI61" s="43"/>
      <c r="CJ61" s="43"/>
      <c r="CK61" s="43"/>
      <c r="CL61" s="43"/>
      <c r="CM61" s="43"/>
      <c r="CN61" s="43"/>
      <c r="CO61" s="43"/>
      <c r="CP61" s="43"/>
      <c r="CQ61" s="43"/>
      <c r="CR61" s="43"/>
      <c r="CS61" s="43"/>
    </row>
    <row r="62" spans="2:97" s="44" customFormat="1" ht="57" customHeight="1">
      <c r="B62" s="44" t="s">
        <v>485</v>
      </c>
      <c r="C62" s="46" t="s">
        <v>568</v>
      </c>
      <c r="D62" s="44">
        <v>6</v>
      </c>
      <c r="E62" s="55">
        <v>3.45</v>
      </c>
      <c r="F62" s="198" t="s">
        <v>839</v>
      </c>
      <c r="G62" s="198"/>
      <c r="H62" s="96" t="s">
        <v>718</v>
      </c>
      <c r="I62" s="97" t="s">
        <v>706</v>
      </c>
      <c r="J62" s="96">
        <v>4</v>
      </c>
      <c r="K62" s="92">
        <v>17.45</v>
      </c>
      <c r="L62" s="98"/>
      <c r="M62" s="98"/>
      <c r="N62" s="48"/>
      <c r="O62" s="48"/>
      <c r="P62" s="48"/>
      <c r="Q62" s="48"/>
      <c r="R62" s="48"/>
      <c r="S62" s="63"/>
      <c r="T62" s="63"/>
      <c r="U62" s="43"/>
      <c r="V62" s="43"/>
      <c r="W62" s="43"/>
      <c r="X62" s="43"/>
      <c r="Y62" s="43"/>
      <c r="Z62" s="43"/>
      <c r="AA62" s="43"/>
      <c r="AB62" s="43"/>
      <c r="AC62" s="43"/>
      <c r="AD62" s="43"/>
      <c r="AE62" s="43"/>
      <c r="AF62" s="43"/>
      <c r="AG62" s="43"/>
      <c r="AH62" s="43"/>
      <c r="AI62" s="43"/>
      <c r="AJ62" s="43"/>
      <c r="AK62" s="43"/>
      <c r="AL62" s="43"/>
      <c r="AM62" s="43"/>
      <c r="AN62" s="43"/>
      <c r="AO62" s="43"/>
      <c r="AP62" s="43"/>
      <c r="AQ62" s="43"/>
      <c r="AR62" s="43"/>
      <c r="AS62" s="43"/>
      <c r="AT62" s="43"/>
      <c r="AU62" s="43"/>
      <c r="AV62" s="43"/>
      <c r="AW62" s="43"/>
      <c r="AX62" s="43"/>
      <c r="AY62" s="43"/>
      <c r="AZ62" s="43"/>
      <c r="BA62" s="43"/>
      <c r="BB62" s="43"/>
      <c r="BC62" s="43"/>
      <c r="BD62" s="43"/>
      <c r="BE62" s="43"/>
      <c r="BF62" s="43"/>
      <c r="BG62" s="43"/>
      <c r="BH62" s="43"/>
      <c r="BI62" s="43"/>
      <c r="BJ62" s="43"/>
      <c r="BK62" s="43"/>
      <c r="BL62" s="43"/>
      <c r="BM62" s="43"/>
      <c r="BN62" s="43"/>
      <c r="BO62" s="43"/>
      <c r="BP62" s="43"/>
      <c r="BQ62" s="43"/>
      <c r="BR62" s="43"/>
      <c r="BS62" s="43"/>
      <c r="BT62" s="43"/>
      <c r="BU62" s="43"/>
      <c r="BV62" s="43"/>
      <c r="BW62" s="43"/>
      <c r="BX62" s="43"/>
      <c r="BY62" s="43"/>
      <c r="BZ62" s="43"/>
      <c r="CA62" s="43"/>
      <c r="CB62" s="43"/>
      <c r="CC62" s="43"/>
      <c r="CD62" s="43"/>
      <c r="CE62" s="43"/>
      <c r="CF62" s="43"/>
      <c r="CG62" s="43"/>
      <c r="CH62" s="43"/>
      <c r="CI62" s="43"/>
      <c r="CJ62" s="43"/>
      <c r="CK62" s="43"/>
      <c r="CL62" s="43"/>
      <c r="CM62" s="43"/>
      <c r="CN62" s="43"/>
      <c r="CO62" s="43"/>
      <c r="CP62" s="43"/>
      <c r="CQ62" s="43"/>
      <c r="CR62" s="43"/>
      <c r="CS62" s="43"/>
    </row>
    <row r="63" spans="2:97" s="44" customFormat="1" ht="57" customHeight="1">
      <c r="B63" s="52" t="s">
        <v>543</v>
      </c>
      <c r="C63" s="53"/>
      <c r="D63" s="54"/>
      <c r="E63" s="55"/>
      <c r="F63" s="198"/>
      <c r="G63" s="198"/>
      <c r="H63" s="44" t="s">
        <v>94</v>
      </c>
      <c r="I63" s="46" t="s">
        <v>95</v>
      </c>
      <c r="J63" s="44">
        <v>4</v>
      </c>
      <c r="K63" s="55">
        <v>38.950000000000003</v>
      </c>
      <c r="L63" s="45" t="s">
        <v>839</v>
      </c>
      <c r="M63" s="45"/>
      <c r="N63" s="48"/>
      <c r="O63" s="48"/>
      <c r="P63" s="48"/>
      <c r="Q63" s="48"/>
      <c r="R63" s="48"/>
      <c r="S63" s="63"/>
      <c r="T63" s="63"/>
      <c r="U63" s="43"/>
      <c r="V63" s="43"/>
      <c r="W63" s="43"/>
      <c r="X63" s="43"/>
      <c r="Y63" s="43"/>
      <c r="Z63" s="43"/>
      <c r="AA63" s="43"/>
      <c r="AB63" s="43"/>
      <c r="AC63" s="43"/>
      <c r="AD63" s="43"/>
      <c r="AE63" s="43"/>
      <c r="AF63" s="43"/>
      <c r="AG63" s="43"/>
      <c r="AH63" s="43"/>
      <c r="AI63" s="43"/>
      <c r="AJ63" s="43"/>
      <c r="AK63" s="43"/>
      <c r="AL63" s="43"/>
      <c r="AM63" s="43"/>
      <c r="AN63" s="43"/>
      <c r="AO63" s="43"/>
      <c r="AP63" s="43"/>
      <c r="AQ63" s="43"/>
      <c r="AR63" s="43"/>
      <c r="AS63" s="43"/>
      <c r="AT63" s="43"/>
      <c r="AU63" s="43"/>
      <c r="AV63" s="43"/>
      <c r="AW63" s="43"/>
      <c r="AX63" s="43"/>
      <c r="AY63" s="43"/>
      <c r="AZ63" s="43"/>
      <c r="BA63" s="43"/>
      <c r="BB63" s="43"/>
      <c r="BC63" s="43"/>
      <c r="BD63" s="43"/>
      <c r="BE63" s="43"/>
      <c r="BF63" s="43"/>
      <c r="BG63" s="43"/>
      <c r="BH63" s="43"/>
      <c r="BI63" s="43"/>
      <c r="BJ63" s="43"/>
      <c r="BK63" s="43"/>
      <c r="BL63" s="43"/>
      <c r="BM63" s="43"/>
      <c r="BN63" s="43"/>
      <c r="BO63" s="43"/>
      <c r="BP63" s="43"/>
      <c r="BQ63" s="43"/>
      <c r="BR63" s="43"/>
      <c r="BS63" s="43"/>
      <c r="BT63" s="43"/>
      <c r="BU63" s="43"/>
      <c r="BV63" s="43"/>
      <c r="BW63" s="43"/>
      <c r="BX63" s="43"/>
      <c r="BY63" s="43"/>
      <c r="BZ63" s="43"/>
      <c r="CA63" s="43"/>
      <c r="CB63" s="43"/>
      <c r="CC63" s="43"/>
      <c r="CD63" s="43"/>
      <c r="CE63" s="43"/>
      <c r="CF63" s="43"/>
      <c r="CG63" s="43"/>
      <c r="CH63" s="43"/>
      <c r="CI63" s="43"/>
      <c r="CJ63" s="43"/>
      <c r="CK63" s="43"/>
      <c r="CL63" s="43"/>
      <c r="CM63" s="43"/>
      <c r="CN63" s="43"/>
      <c r="CO63" s="43"/>
      <c r="CP63" s="43"/>
      <c r="CQ63" s="43"/>
      <c r="CR63" s="43"/>
      <c r="CS63" s="43"/>
    </row>
    <row r="64" spans="2:97" s="44" customFormat="1" ht="57" customHeight="1">
      <c r="B64" s="60" t="s">
        <v>483</v>
      </c>
      <c r="C64" s="53" t="s">
        <v>571</v>
      </c>
      <c r="D64" s="54" t="s">
        <v>8</v>
      </c>
      <c r="E64" s="55">
        <v>18.850000000000001</v>
      </c>
      <c r="F64" s="45" t="s">
        <v>839</v>
      </c>
      <c r="G64" s="45"/>
      <c r="H64" s="96" t="s">
        <v>102</v>
      </c>
      <c r="I64" s="97" t="s">
        <v>513</v>
      </c>
      <c r="J64" s="96">
        <v>4</v>
      </c>
      <c r="K64" s="92">
        <v>19.45</v>
      </c>
      <c r="L64" s="98"/>
      <c r="M64" s="98"/>
      <c r="N64" s="48"/>
      <c r="O64" s="48"/>
      <c r="P64" s="48"/>
      <c r="Q64" s="48"/>
      <c r="R64" s="48"/>
      <c r="S64" s="63"/>
      <c r="T64" s="63"/>
      <c r="U64" s="43"/>
      <c r="V64" s="43"/>
      <c r="W64" s="43"/>
      <c r="X64" s="43"/>
      <c r="Y64" s="43"/>
      <c r="Z64" s="43"/>
      <c r="AA64" s="43"/>
      <c r="AB64" s="43"/>
      <c r="AC64" s="43"/>
      <c r="AD64" s="43"/>
      <c r="AE64" s="43"/>
      <c r="AF64" s="43"/>
      <c r="AG64" s="43"/>
      <c r="AH64" s="43"/>
      <c r="AI64" s="43"/>
      <c r="AJ64" s="43"/>
      <c r="AK64" s="43"/>
      <c r="AL64" s="43"/>
      <c r="AM64" s="43"/>
      <c r="AN64" s="43"/>
      <c r="AO64" s="43"/>
      <c r="AP64" s="43"/>
      <c r="AQ64" s="43"/>
      <c r="AR64" s="43"/>
      <c r="AS64" s="43"/>
      <c r="AT64" s="43"/>
      <c r="AU64" s="43"/>
      <c r="AV64" s="43"/>
      <c r="AW64" s="43"/>
      <c r="AX64" s="43"/>
      <c r="AY64" s="43"/>
      <c r="AZ64" s="43"/>
      <c r="BA64" s="43"/>
      <c r="BB64" s="43"/>
      <c r="BC64" s="43"/>
      <c r="BD64" s="43"/>
      <c r="BE64" s="43"/>
      <c r="BF64" s="43"/>
      <c r="BG64" s="43"/>
      <c r="BH64" s="43"/>
      <c r="BI64" s="43"/>
      <c r="BJ64" s="43"/>
      <c r="BK64" s="43"/>
      <c r="BL64" s="43"/>
      <c r="BM64" s="43"/>
      <c r="BN64" s="43"/>
      <c r="BO64" s="43"/>
      <c r="BP64" s="43"/>
      <c r="BQ64" s="43"/>
      <c r="BR64" s="43"/>
      <c r="BS64" s="43"/>
      <c r="BT64" s="43"/>
      <c r="BU64" s="43"/>
      <c r="BV64" s="43"/>
      <c r="BW64" s="43"/>
      <c r="BX64" s="43"/>
      <c r="BY64" s="43"/>
      <c r="BZ64" s="43"/>
      <c r="CA64" s="43"/>
      <c r="CB64" s="43"/>
      <c r="CC64" s="43"/>
      <c r="CD64" s="43"/>
      <c r="CE64" s="43"/>
      <c r="CF64" s="43"/>
      <c r="CG64" s="43"/>
      <c r="CH64" s="43"/>
      <c r="CI64" s="43"/>
      <c r="CJ64" s="43"/>
      <c r="CK64" s="43"/>
      <c r="CL64" s="43"/>
      <c r="CM64" s="43"/>
      <c r="CN64" s="43"/>
      <c r="CO64" s="43"/>
      <c r="CP64" s="43"/>
      <c r="CQ64" s="43"/>
      <c r="CR64" s="43"/>
      <c r="CS64" s="43"/>
    </row>
    <row r="65" spans="2:97" s="44" customFormat="1" ht="57" customHeight="1">
      <c r="B65" s="60" t="s">
        <v>542</v>
      </c>
      <c r="C65" s="61" t="s">
        <v>572</v>
      </c>
      <c r="D65" s="62">
        <v>4</v>
      </c>
      <c r="E65" s="55">
        <v>19.45</v>
      </c>
      <c r="F65" s="45" t="s">
        <v>839</v>
      </c>
      <c r="G65" s="45"/>
      <c r="H65" s="60" t="s">
        <v>484</v>
      </c>
      <c r="I65" s="46" t="s">
        <v>570</v>
      </c>
      <c r="J65" s="66" t="s">
        <v>8</v>
      </c>
      <c r="K65" s="55">
        <v>17.95</v>
      </c>
      <c r="L65" s="45" t="s">
        <v>839</v>
      </c>
      <c r="M65" s="45"/>
      <c r="N65" s="55"/>
      <c r="O65" s="55"/>
      <c r="P65" s="55"/>
      <c r="Q65" s="55"/>
      <c r="R65" s="55"/>
      <c r="S65" s="51"/>
      <c r="T65" s="51"/>
      <c r="U65" s="43"/>
      <c r="V65" s="43"/>
      <c r="W65" s="43"/>
      <c r="X65" s="43"/>
      <c r="Y65" s="43"/>
      <c r="Z65" s="43"/>
      <c r="AA65" s="43"/>
      <c r="AB65" s="43"/>
      <c r="AC65" s="43"/>
      <c r="AD65" s="43"/>
      <c r="AE65" s="43"/>
      <c r="AF65" s="43"/>
      <c r="AG65" s="43"/>
      <c r="AH65" s="43"/>
      <c r="AI65" s="43"/>
      <c r="AJ65" s="43"/>
      <c r="AK65" s="43"/>
      <c r="AL65" s="43"/>
      <c r="AM65" s="43"/>
      <c r="AN65" s="43"/>
      <c r="AO65" s="43"/>
      <c r="AP65" s="43"/>
      <c r="AQ65" s="43"/>
      <c r="AR65" s="43"/>
      <c r="AS65" s="43"/>
      <c r="AT65" s="43"/>
      <c r="AU65" s="43"/>
      <c r="AV65" s="43"/>
      <c r="AW65" s="43"/>
      <c r="AX65" s="43"/>
      <c r="AY65" s="43"/>
      <c r="AZ65" s="43"/>
      <c r="BA65" s="43"/>
      <c r="BB65" s="43"/>
      <c r="BC65" s="43"/>
      <c r="BD65" s="43"/>
      <c r="BE65" s="43"/>
      <c r="BF65" s="43"/>
      <c r="BG65" s="43"/>
      <c r="BH65" s="43"/>
      <c r="BI65" s="43"/>
      <c r="BJ65" s="43"/>
      <c r="BK65" s="43"/>
      <c r="BL65" s="43"/>
      <c r="BM65" s="43"/>
      <c r="BN65" s="43"/>
      <c r="BO65" s="43"/>
      <c r="BP65" s="43"/>
      <c r="BQ65" s="43"/>
      <c r="BR65" s="43"/>
      <c r="BS65" s="43"/>
      <c r="BT65" s="43"/>
      <c r="BU65" s="43"/>
      <c r="BV65" s="43"/>
      <c r="BW65" s="43"/>
      <c r="BX65" s="43"/>
      <c r="BY65" s="43"/>
      <c r="BZ65" s="43"/>
      <c r="CA65" s="43"/>
      <c r="CB65" s="43"/>
      <c r="CC65" s="43"/>
      <c r="CD65" s="43"/>
      <c r="CE65" s="43"/>
      <c r="CF65" s="43"/>
      <c r="CG65" s="43"/>
      <c r="CH65" s="43"/>
      <c r="CI65" s="43"/>
      <c r="CJ65" s="43"/>
      <c r="CK65" s="43"/>
      <c r="CL65" s="43"/>
      <c r="CM65" s="43"/>
      <c r="CN65" s="43"/>
      <c r="CO65" s="43"/>
      <c r="CP65" s="43"/>
      <c r="CQ65" s="43"/>
      <c r="CR65" s="43"/>
      <c r="CS65" s="43"/>
    </row>
    <row r="66" spans="2:97" s="96" customFormat="1" ht="57" customHeight="1">
      <c r="B66" s="44" t="s">
        <v>541</v>
      </c>
      <c r="C66" s="46" t="s">
        <v>573</v>
      </c>
      <c r="D66" s="54" t="s">
        <v>8</v>
      </c>
      <c r="E66" s="55">
        <v>34.950000000000003</v>
      </c>
      <c r="F66" s="45" t="s">
        <v>839</v>
      </c>
      <c r="G66" s="45"/>
      <c r="H66" s="60"/>
      <c r="I66" s="46"/>
      <c r="J66" s="66"/>
      <c r="K66" s="55"/>
      <c r="L66" s="45"/>
      <c r="M66" s="45"/>
      <c r="N66" s="93"/>
      <c r="O66" s="93"/>
      <c r="P66" s="93"/>
      <c r="Q66" s="93"/>
      <c r="R66" s="93"/>
      <c r="S66" s="102"/>
      <c r="T66" s="102"/>
      <c r="U66" s="95"/>
      <c r="V66" s="95"/>
      <c r="W66" s="95"/>
      <c r="X66" s="95"/>
      <c r="Y66" s="95"/>
      <c r="Z66" s="95"/>
      <c r="AA66" s="95"/>
      <c r="AB66" s="95"/>
      <c r="AC66" s="95"/>
      <c r="AD66" s="95"/>
      <c r="AE66" s="95"/>
      <c r="AF66" s="95"/>
      <c r="AG66" s="95"/>
      <c r="AH66" s="95"/>
      <c r="AI66" s="95"/>
      <c r="AJ66" s="95"/>
      <c r="AK66" s="95"/>
      <c r="AL66" s="95"/>
      <c r="AM66" s="95"/>
      <c r="AN66" s="95"/>
      <c r="AO66" s="95"/>
      <c r="AP66" s="95"/>
      <c r="AQ66" s="95"/>
      <c r="AR66" s="95"/>
      <c r="AS66" s="95"/>
      <c r="AT66" s="95"/>
      <c r="AU66" s="95"/>
      <c r="AV66" s="95"/>
      <c r="AW66" s="95"/>
      <c r="AX66" s="95"/>
      <c r="AY66" s="95"/>
      <c r="AZ66" s="95"/>
      <c r="BA66" s="95"/>
      <c r="BB66" s="95"/>
      <c r="BC66" s="95"/>
      <c r="BD66" s="95"/>
      <c r="BE66" s="95"/>
      <c r="BF66" s="95"/>
      <c r="BG66" s="95"/>
      <c r="BH66" s="95"/>
      <c r="BI66" s="95"/>
      <c r="BJ66" s="95"/>
      <c r="BK66" s="95"/>
      <c r="BL66" s="95"/>
      <c r="BM66" s="95"/>
      <c r="BN66" s="95"/>
      <c r="BO66" s="95"/>
      <c r="BP66" s="95"/>
      <c r="BQ66" s="95"/>
      <c r="BR66" s="95"/>
      <c r="BS66" s="95"/>
      <c r="BT66" s="95"/>
      <c r="BU66" s="95"/>
      <c r="BV66" s="95"/>
      <c r="BW66" s="95"/>
      <c r="BX66" s="95"/>
      <c r="BY66" s="95"/>
      <c r="BZ66" s="95"/>
      <c r="CA66" s="95"/>
      <c r="CB66" s="95"/>
      <c r="CC66" s="95"/>
      <c r="CD66" s="95"/>
      <c r="CE66" s="95"/>
      <c r="CF66" s="95"/>
      <c r="CG66" s="95"/>
      <c r="CH66" s="95"/>
      <c r="CI66" s="95"/>
      <c r="CJ66" s="95"/>
      <c r="CK66" s="95"/>
      <c r="CL66" s="95"/>
      <c r="CM66" s="95"/>
      <c r="CN66" s="95"/>
      <c r="CO66" s="95"/>
      <c r="CP66" s="95"/>
      <c r="CQ66" s="95"/>
      <c r="CR66" s="95"/>
      <c r="CS66" s="95"/>
    </row>
    <row r="67" spans="2:97" s="44" customFormat="1" ht="57" customHeight="1">
      <c r="B67" s="52" t="s">
        <v>15</v>
      </c>
      <c r="C67" s="53"/>
      <c r="D67" s="54"/>
      <c r="E67" s="55"/>
      <c r="F67" s="198"/>
      <c r="G67" s="198"/>
      <c r="I67" s="46"/>
      <c r="K67" s="55"/>
      <c r="L67" s="45"/>
      <c r="M67" s="45"/>
      <c r="N67" s="48"/>
      <c r="O67" s="48"/>
      <c r="P67" s="48"/>
      <c r="Q67" s="48"/>
      <c r="R67" s="48"/>
      <c r="S67" s="63"/>
      <c r="T67" s="63"/>
      <c r="U67" s="43"/>
      <c r="V67" s="43"/>
      <c r="W67" s="43"/>
      <c r="X67" s="43"/>
      <c r="Y67" s="43"/>
      <c r="Z67" s="43"/>
      <c r="AA67" s="43"/>
      <c r="AB67" s="43"/>
      <c r="AC67" s="43"/>
      <c r="AD67" s="43"/>
      <c r="AE67" s="43"/>
      <c r="AF67" s="43"/>
      <c r="AG67" s="43"/>
      <c r="AH67" s="43"/>
      <c r="AI67" s="43"/>
      <c r="AJ67" s="43"/>
      <c r="AK67" s="43"/>
      <c r="AL67" s="43"/>
      <c r="AM67" s="43"/>
      <c r="AN67" s="43"/>
      <c r="AO67" s="43"/>
      <c r="AP67" s="43"/>
      <c r="AQ67" s="43"/>
      <c r="AR67" s="43"/>
      <c r="AS67" s="43"/>
      <c r="AT67" s="43"/>
      <c r="AU67" s="43"/>
      <c r="AV67" s="43"/>
      <c r="AW67" s="43"/>
      <c r="AX67" s="43"/>
      <c r="AY67" s="43"/>
      <c r="AZ67" s="43"/>
      <c r="BA67" s="43"/>
      <c r="BB67" s="43"/>
      <c r="BC67" s="43"/>
      <c r="BD67" s="43"/>
      <c r="BE67" s="43"/>
      <c r="BF67" s="43"/>
      <c r="BG67" s="43"/>
      <c r="BH67" s="43"/>
      <c r="BI67" s="43"/>
      <c r="BJ67" s="43"/>
      <c r="BK67" s="43"/>
      <c r="BL67" s="43"/>
      <c r="BM67" s="43"/>
      <c r="BN67" s="43"/>
      <c r="BO67" s="43"/>
      <c r="BP67" s="43"/>
      <c r="BQ67" s="43"/>
      <c r="BR67" s="43"/>
      <c r="BS67" s="43"/>
      <c r="BT67" s="43"/>
      <c r="BU67" s="43"/>
      <c r="BV67" s="43"/>
      <c r="BW67" s="43"/>
      <c r="BX67" s="43"/>
      <c r="BY67" s="43"/>
      <c r="BZ67" s="43"/>
      <c r="CA67" s="43"/>
      <c r="CB67" s="43"/>
      <c r="CC67" s="43"/>
      <c r="CD67" s="43"/>
      <c r="CE67" s="43"/>
      <c r="CF67" s="43"/>
      <c r="CG67" s="43"/>
      <c r="CH67" s="43"/>
      <c r="CI67" s="43"/>
      <c r="CJ67" s="43"/>
      <c r="CK67" s="43"/>
      <c r="CL67" s="43"/>
      <c r="CM67" s="43"/>
      <c r="CN67" s="43"/>
      <c r="CO67" s="43"/>
      <c r="CP67" s="43"/>
      <c r="CQ67" s="43"/>
      <c r="CR67" s="43"/>
      <c r="CS67" s="43"/>
    </row>
    <row r="68" spans="2:97" s="44" customFormat="1" ht="82.5" customHeight="1">
      <c r="B68" s="215" t="s">
        <v>536</v>
      </c>
      <c r="C68" s="216" t="s">
        <v>539</v>
      </c>
      <c r="D68" s="216">
        <v>4</v>
      </c>
      <c r="E68" s="218">
        <v>14.45</v>
      </c>
      <c r="F68" s="80" t="s">
        <v>839</v>
      </c>
      <c r="G68" s="80"/>
      <c r="H68" s="221"/>
      <c r="I68" s="80"/>
      <c r="J68" s="221"/>
      <c r="K68" s="218"/>
      <c r="L68" s="80"/>
      <c r="M68" s="80"/>
      <c r="N68" s="48"/>
      <c r="O68" s="48"/>
      <c r="P68" s="48"/>
      <c r="Q68" s="48"/>
      <c r="R68" s="48"/>
      <c r="S68" s="57"/>
      <c r="T68" s="57"/>
      <c r="U68" s="43"/>
      <c r="V68" s="43"/>
      <c r="W68" s="43"/>
      <c r="X68" s="43"/>
      <c r="Y68" s="43"/>
      <c r="Z68" s="43"/>
      <c r="AA68" s="43"/>
      <c r="AB68" s="43"/>
      <c r="AC68" s="43"/>
      <c r="AD68" s="43"/>
      <c r="AE68" s="43"/>
      <c r="AF68" s="43"/>
      <c r="AG68" s="43"/>
      <c r="AH68" s="43"/>
      <c r="AI68" s="43"/>
      <c r="AJ68" s="43"/>
      <c r="AK68" s="43"/>
      <c r="AL68" s="43"/>
      <c r="AM68" s="43"/>
      <c r="AN68" s="43"/>
      <c r="AO68" s="43"/>
      <c r="AP68" s="43"/>
      <c r="AQ68" s="43"/>
      <c r="AR68" s="43"/>
      <c r="AS68" s="43"/>
      <c r="AT68" s="43"/>
      <c r="AU68" s="43"/>
      <c r="AV68" s="43"/>
      <c r="AW68" s="43"/>
      <c r="AX68" s="43"/>
      <c r="AY68" s="43"/>
      <c r="AZ68" s="43"/>
      <c r="BA68" s="43"/>
      <c r="BB68" s="43"/>
      <c r="BC68" s="43"/>
      <c r="BD68" s="43"/>
      <c r="BE68" s="43"/>
      <c r="BF68" s="43"/>
      <c r="BG68" s="43"/>
      <c r="BH68" s="43"/>
      <c r="BI68" s="43"/>
      <c r="BJ68" s="43"/>
      <c r="BK68" s="43"/>
      <c r="BL68" s="43"/>
      <c r="BM68" s="43"/>
      <c r="BN68" s="43"/>
      <c r="BO68" s="43"/>
      <c r="BP68" s="43"/>
      <c r="BQ68" s="43"/>
      <c r="BR68" s="43"/>
      <c r="BS68" s="43"/>
      <c r="BT68" s="43"/>
      <c r="BU68" s="43"/>
      <c r="BV68" s="43"/>
      <c r="BW68" s="43"/>
      <c r="BX68" s="43"/>
      <c r="BY68" s="43"/>
      <c r="BZ68" s="43"/>
      <c r="CA68" s="43"/>
      <c r="CB68" s="43"/>
      <c r="CC68" s="43"/>
      <c r="CD68" s="43"/>
      <c r="CE68" s="43"/>
      <c r="CF68" s="43"/>
      <c r="CG68" s="43"/>
      <c r="CH68" s="43"/>
      <c r="CI68" s="43"/>
      <c r="CJ68" s="43"/>
      <c r="CK68" s="43"/>
      <c r="CL68" s="43"/>
      <c r="CM68" s="43"/>
      <c r="CN68" s="43"/>
      <c r="CO68" s="43"/>
      <c r="CP68" s="43"/>
      <c r="CQ68" s="43"/>
      <c r="CR68" s="43"/>
      <c r="CS68" s="43"/>
    </row>
    <row r="69" spans="2:97" s="44" customFormat="1" ht="39.75" customHeight="1">
      <c r="B69" s="221" t="s">
        <v>96</v>
      </c>
      <c r="C69" s="80" t="s">
        <v>578</v>
      </c>
      <c r="D69" s="221">
        <v>4</v>
      </c>
      <c r="E69" s="218">
        <v>24.95</v>
      </c>
      <c r="F69" s="80" t="s">
        <v>839</v>
      </c>
      <c r="G69" s="80"/>
      <c r="H69" s="221"/>
      <c r="I69" s="80"/>
      <c r="J69" s="221"/>
      <c r="K69" s="218"/>
      <c r="L69" s="80"/>
      <c r="M69" s="80"/>
      <c r="N69" s="55"/>
      <c r="O69" s="55"/>
      <c r="P69" s="55"/>
      <c r="Q69" s="55"/>
      <c r="R69" s="55"/>
      <c r="S69" s="51"/>
      <c r="T69" s="51"/>
      <c r="U69" s="43"/>
      <c r="V69" s="43"/>
      <c r="W69" s="43"/>
      <c r="X69" s="43"/>
      <c r="Y69" s="43"/>
      <c r="Z69" s="43"/>
      <c r="AA69" s="43"/>
      <c r="AB69" s="43"/>
      <c r="AC69" s="43"/>
      <c r="AD69" s="43"/>
      <c r="AE69" s="43"/>
      <c r="AF69" s="43"/>
      <c r="AG69" s="43"/>
      <c r="AH69" s="43"/>
      <c r="AI69" s="43"/>
      <c r="AJ69" s="43"/>
      <c r="AK69" s="43"/>
      <c r="AL69" s="43"/>
      <c r="AM69" s="43"/>
      <c r="AN69" s="43"/>
      <c r="AO69" s="43"/>
      <c r="AP69" s="43"/>
      <c r="AQ69" s="43"/>
      <c r="AR69" s="43"/>
      <c r="AS69" s="43"/>
      <c r="AT69" s="43"/>
      <c r="AU69" s="43"/>
      <c r="AV69" s="43"/>
      <c r="AW69" s="43"/>
      <c r="AX69" s="43"/>
      <c r="AY69" s="43"/>
      <c r="AZ69" s="43"/>
      <c r="BA69" s="43"/>
      <c r="BB69" s="43"/>
      <c r="BC69" s="43"/>
      <c r="BD69" s="43"/>
      <c r="BE69" s="43"/>
      <c r="BF69" s="43"/>
      <c r="BG69" s="43"/>
      <c r="BH69" s="43"/>
      <c r="BI69" s="43"/>
      <c r="BJ69" s="43"/>
      <c r="BK69" s="43"/>
      <c r="BL69" s="43"/>
      <c r="BM69" s="43"/>
      <c r="BN69" s="43"/>
      <c r="BO69" s="43"/>
      <c r="BP69" s="43"/>
      <c r="BQ69" s="43"/>
      <c r="BR69" s="43"/>
      <c r="BS69" s="43"/>
      <c r="BT69" s="43"/>
      <c r="BU69" s="43"/>
      <c r="BV69" s="43"/>
      <c r="BW69" s="43"/>
      <c r="BX69" s="43"/>
      <c r="BY69" s="43"/>
      <c r="BZ69" s="43"/>
      <c r="CA69" s="43"/>
      <c r="CB69" s="43"/>
      <c r="CC69" s="43"/>
      <c r="CD69" s="43"/>
      <c r="CE69" s="43"/>
      <c r="CF69" s="43"/>
      <c r="CG69" s="43"/>
      <c r="CH69" s="43"/>
      <c r="CI69" s="43"/>
      <c r="CJ69" s="43"/>
      <c r="CK69" s="43"/>
      <c r="CL69" s="43"/>
      <c r="CM69" s="43"/>
      <c r="CN69" s="43"/>
      <c r="CO69" s="43"/>
      <c r="CP69" s="43"/>
      <c r="CQ69" s="43"/>
      <c r="CR69" s="43"/>
      <c r="CS69" s="43"/>
    </row>
    <row r="70" spans="2:97" s="44" customFormat="1" ht="94.5" customHeight="1">
      <c r="B70" s="733" t="s">
        <v>851</v>
      </c>
      <c r="C70" s="734"/>
      <c r="D70" s="734"/>
      <c r="E70" s="734"/>
      <c r="F70" s="734"/>
      <c r="G70" s="734"/>
      <c r="H70" s="734"/>
      <c r="I70" s="734"/>
      <c r="J70" s="734"/>
      <c r="K70" s="734"/>
      <c r="L70" s="734"/>
      <c r="M70" s="735"/>
      <c r="N70" s="48"/>
      <c r="O70" s="48"/>
      <c r="P70" s="48"/>
      <c r="Q70" s="48"/>
      <c r="R70" s="48"/>
      <c r="S70" s="57"/>
      <c r="T70" s="57"/>
      <c r="U70" s="43"/>
      <c r="V70" s="43"/>
      <c r="W70" s="43"/>
      <c r="X70" s="43"/>
      <c r="Y70" s="43"/>
      <c r="Z70" s="43"/>
      <c r="AA70" s="43"/>
      <c r="AB70" s="43"/>
      <c r="AC70" s="43"/>
      <c r="AD70" s="43"/>
      <c r="AE70" s="43"/>
      <c r="AF70" s="43"/>
      <c r="AG70" s="43"/>
      <c r="AH70" s="43"/>
      <c r="AI70" s="43"/>
      <c r="AJ70" s="43"/>
      <c r="AK70" s="43"/>
      <c r="AL70" s="43"/>
      <c r="AM70" s="43"/>
      <c r="AN70" s="43"/>
      <c r="AO70" s="43"/>
      <c r="AP70" s="43"/>
      <c r="AQ70" s="43"/>
      <c r="AR70" s="43"/>
      <c r="AS70" s="43"/>
      <c r="AT70" s="43"/>
      <c r="AU70" s="43"/>
      <c r="AV70" s="43"/>
      <c r="AW70" s="43"/>
      <c r="AX70" s="43"/>
      <c r="AY70" s="43"/>
      <c r="AZ70" s="43"/>
      <c r="BA70" s="43"/>
      <c r="BB70" s="43"/>
      <c r="BC70" s="43"/>
      <c r="BD70" s="43"/>
      <c r="BE70" s="43"/>
      <c r="BF70" s="43"/>
      <c r="BG70" s="43"/>
      <c r="BH70" s="43"/>
      <c r="BI70" s="43"/>
      <c r="BJ70" s="43"/>
      <c r="BK70" s="43"/>
      <c r="BL70" s="43"/>
      <c r="BM70" s="43"/>
      <c r="BN70" s="43"/>
      <c r="BO70" s="43"/>
      <c r="BP70" s="43"/>
      <c r="BQ70" s="43"/>
      <c r="BR70" s="43"/>
      <c r="BS70" s="43"/>
      <c r="BT70" s="43"/>
      <c r="BU70" s="43"/>
      <c r="BV70" s="43"/>
      <c r="BW70" s="43"/>
      <c r="BX70" s="43"/>
      <c r="BY70" s="43"/>
      <c r="BZ70" s="43"/>
      <c r="CA70" s="43"/>
      <c r="CB70" s="43"/>
      <c r="CC70" s="43"/>
      <c r="CD70" s="43"/>
      <c r="CE70" s="43"/>
      <c r="CF70" s="43"/>
      <c r="CG70" s="43"/>
      <c r="CH70" s="43"/>
      <c r="CI70" s="43"/>
      <c r="CJ70" s="43"/>
      <c r="CK70" s="43"/>
      <c r="CL70" s="43"/>
      <c r="CM70" s="43"/>
      <c r="CN70" s="43"/>
      <c r="CO70" s="43"/>
      <c r="CP70" s="43"/>
      <c r="CQ70" s="43"/>
      <c r="CR70" s="43"/>
      <c r="CS70" s="43"/>
    </row>
    <row r="71" spans="2:97" s="44" customFormat="1" ht="63" customHeight="1">
      <c r="B71" s="730" t="s">
        <v>785</v>
      </c>
      <c r="C71" s="731"/>
      <c r="D71" s="731"/>
      <c r="E71" s="731"/>
      <c r="F71" s="731"/>
      <c r="G71" s="731"/>
      <c r="H71" s="731"/>
      <c r="I71" s="731"/>
      <c r="J71" s="731"/>
      <c r="K71" s="731"/>
      <c r="L71" s="731"/>
      <c r="M71" s="732"/>
      <c r="N71" s="55"/>
      <c r="O71" s="55"/>
      <c r="P71" s="55"/>
      <c r="Q71" s="55"/>
      <c r="R71" s="55"/>
      <c r="S71" s="51"/>
      <c r="T71" s="51"/>
      <c r="U71" s="43"/>
      <c r="V71" s="43"/>
      <c r="W71" s="43"/>
      <c r="X71" s="43"/>
      <c r="Y71" s="43"/>
      <c r="Z71" s="43"/>
      <c r="AA71" s="43"/>
      <c r="AB71" s="43"/>
      <c r="AC71" s="43"/>
      <c r="AD71" s="43"/>
      <c r="AE71" s="43"/>
      <c r="AF71" s="43"/>
      <c r="AG71" s="43"/>
      <c r="AH71" s="43"/>
      <c r="AI71" s="43"/>
      <c r="AJ71" s="43"/>
      <c r="AK71" s="43"/>
      <c r="AL71" s="43"/>
      <c r="AM71" s="43"/>
      <c r="AN71" s="43"/>
      <c r="AO71" s="43"/>
      <c r="AP71" s="43"/>
      <c r="AQ71" s="43"/>
      <c r="AR71" s="43"/>
      <c r="AS71" s="43"/>
      <c r="AT71" s="43"/>
      <c r="AU71" s="43"/>
      <c r="AV71" s="43"/>
      <c r="AW71" s="43"/>
      <c r="AX71" s="43"/>
      <c r="AY71" s="43"/>
      <c r="AZ71" s="43"/>
      <c r="BA71" s="43"/>
      <c r="BB71" s="43"/>
      <c r="BC71" s="43"/>
      <c r="BD71" s="43"/>
      <c r="BE71" s="43"/>
      <c r="BF71" s="43"/>
      <c r="BG71" s="43"/>
      <c r="BH71" s="43"/>
      <c r="BI71" s="43"/>
      <c r="BJ71" s="43"/>
      <c r="BK71" s="43"/>
      <c r="BL71" s="43"/>
      <c r="BM71" s="43"/>
      <c r="BN71" s="43"/>
      <c r="BO71" s="43"/>
      <c r="BP71" s="43"/>
      <c r="BQ71" s="43"/>
      <c r="BR71" s="43"/>
      <c r="BS71" s="43"/>
      <c r="BT71" s="43"/>
      <c r="BU71" s="43"/>
      <c r="BV71" s="43"/>
      <c r="BW71" s="43"/>
      <c r="BX71" s="43"/>
      <c r="BY71" s="43"/>
      <c r="BZ71" s="43"/>
      <c r="CA71" s="43"/>
      <c r="CB71" s="43"/>
      <c r="CC71" s="43"/>
      <c r="CD71" s="43"/>
      <c r="CE71" s="43"/>
      <c r="CF71" s="43"/>
      <c r="CG71" s="43"/>
      <c r="CH71" s="43"/>
      <c r="CI71" s="43"/>
      <c r="CJ71" s="43"/>
      <c r="CK71" s="43"/>
      <c r="CL71" s="43"/>
      <c r="CM71" s="43"/>
      <c r="CN71" s="43"/>
      <c r="CO71" s="43"/>
      <c r="CP71" s="43"/>
      <c r="CQ71" s="43"/>
      <c r="CR71" s="43"/>
      <c r="CS71" s="43"/>
    </row>
    <row r="72" spans="2:97" s="44" customFormat="1" ht="101.25" customHeight="1">
      <c r="B72" s="745" t="s">
        <v>840</v>
      </c>
      <c r="C72" s="736"/>
      <c r="D72" s="737"/>
      <c r="E72" s="737"/>
      <c r="F72" s="737"/>
      <c r="G72" s="738"/>
      <c r="H72" s="83" t="s">
        <v>143</v>
      </c>
      <c r="I72" s="715"/>
      <c r="J72" s="716"/>
      <c r="K72" s="716"/>
      <c r="L72" s="716"/>
      <c r="M72" s="717"/>
      <c r="N72" s="55"/>
      <c r="O72" s="55"/>
      <c r="P72" s="55"/>
      <c r="Q72" s="55"/>
      <c r="R72" s="55"/>
      <c r="S72" s="51"/>
      <c r="T72" s="51"/>
      <c r="U72" s="43"/>
      <c r="V72" s="43"/>
      <c r="W72" s="43"/>
      <c r="X72" s="43"/>
      <c r="Y72" s="43"/>
      <c r="Z72" s="43"/>
      <c r="AA72" s="43"/>
      <c r="AB72" s="43"/>
      <c r="AC72" s="43"/>
      <c r="AD72" s="43"/>
      <c r="AE72" s="43"/>
      <c r="AF72" s="43"/>
      <c r="AG72" s="43"/>
      <c r="AH72" s="43"/>
      <c r="AI72" s="43"/>
      <c r="AJ72" s="43"/>
      <c r="AK72" s="43"/>
      <c r="AL72" s="43"/>
      <c r="AM72" s="43"/>
      <c r="AN72" s="43"/>
      <c r="AO72" s="43"/>
      <c r="AP72" s="43"/>
      <c r="AQ72" s="43"/>
      <c r="AR72" s="43"/>
      <c r="AS72" s="43"/>
      <c r="AT72" s="43"/>
      <c r="AU72" s="43"/>
      <c r="AV72" s="43"/>
      <c r="AW72" s="43"/>
      <c r="AX72" s="43"/>
      <c r="AY72" s="43"/>
      <c r="AZ72" s="43"/>
      <c r="BA72" s="43"/>
      <c r="BB72" s="43"/>
      <c r="BC72" s="43"/>
      <c r="BD72" s="43"/>
      <c r="BE72" s="43"/>
      <c r="BF72" s="43"/>
      <c r="BG72" s="43"/>
      <c r="BH72" s="43"/>
      <c r="BI72" s="43"/>
      <c r="BJ72" s="43"/>
      <c r="BK72" s="43"/>
      <c r="BL72" s="43"/>
      <c r="BM72" s="43"/>
      <c r="BN72" s="43"/>
      <c r="BO72" s="43"/>
      <c r="BP72" s="43"/>
      <c r="BQ72" s="43"/>
      <c r="BR72" s="43"/>
      <c r="BS72" s="43"/>
      <c r="BT72" s="43"/>
      <c r="BU72" s="43"/>
      <c r="BV72" s="43"/>
      <c r="BW72" s="43"/>
      <c r="BX72" s="43"/>
      <c r="BY72" s="43"/>
      <c r="BZ72" s="43"/>
      <c r="CA72" s="43"/>
      <c r="CB72" s="43"/>
      <c r="CC72" s="43"/>
      <c r="CD72" s="43"/>
      <c r="CE72" s="43"/>
      <c r="CF72" s="43"/>
      <c r="CG72" s="43"/>
      <c r="CH72" s="43"/>
      <c r="CI72" s="43"/>
      <c r="CJ72" s="43"/>
      <c r="CK72" s="43"/>
      <c r="CL72" s="43"/>
      <c r="CM72" s="43"/>
      <c r="CN72" s="43"/>
      <c r="CO72" s="43"/>
      <c r="CP72" s="43"/>
      <c r="CQ72" s="43"/>
      <c r="CR72" s="43"/>
      <c r="CS72" s="43"/>
    </row>
    <row r="73" spans="2:97" s="44" customFormat="1" ht="101.25" customHeight="1">
      <c r="B73" s="746"/>
      <c r="C73" s="739"/>
      <c r="D73" s="740"/>
      <c r="E73" s="740"/>
      <c r="F73" s="740"/>
      <c r="G73" s="741"/>
      <c r="H73" s="83" t="s">
        <v>842</v>
      </c>
      <c r="I73" s="715"/>
      <c r="J73" s="716"/>
      <c r="K73" s="716"/>
      <c r="L73" s="716"/>
      <c r="M73" s="717"/>
      <c r="N73" s="48"/>
      <c r="O73" s="48"/>
      <c r="P73" s="48"/>
      <c r="Q73" s="48"/>
      <c r="R73" s="48"/>
      <c r="S73" s="63"/>
      <c r="T73" s="63"/>
      <c r="U73" s="43"/>
      <c r="V73" s="43"/>
      <c r="W73" s="43"/>
      <c r="X73" s="43"/>
      <c r="Y73" s="43"/>
      <c r="Z73" s="43"/>
      <c r="AA73" s="43"/>
      <c r="AB73" s="43"/>
      <c r="AC73" s="43"/>
      <c r="AD73" s="43"/>
      <c r="AE73" s="43"/>
      <c r="AF73" s="43"/>
      <c r="AG73" s="43"/>
      <c r="AH73" s="43"/>
      <c r="AI73" s="43"/>
      <c r="AJ73" s="43"/>
      <c r="AK73" s="43"/>
      <c r="AL73" s="43"/>
      <c r="AM73" s="43"/>
      <c r="AN73" s="43"/>
      <c r="AO73" s="43"/>
      <c r="AP73" s="43"/>
      <c r="AQ73" s="43"/>
      <c r="AR73" s="43"/>
      <c r="AS73" s="43"/>
      <c r="AT73" s="43"/>
      <c r="AU73" s="43"/>
      <c r="AV73" s="43"/>
      <c r="AW73" s="43"/>
      <c r="AX73" s="43"/>
      <c r="AY73" s="43"/>
      <c r="AZ73" s="43"/>
      <c r="BA73" s="43"/>
      <c r="BB73" s="43"/>
      <c r="BC73" s="43"/>
      <c r="BD73" s="43"/>
      <c r="BE73" s="43"/>
      <c r="BF73" s="43"/>
      <c r="BG73" s="43"/>
      <c r="BH73" s="43"/>
      <c r="BI73" s="43"/>
      <c r="BJ73" s="43"/>
      <c r="BK73" s="43"/>
      <c r="BL73" s="43"/>
      <c r="BM73" s="43"/>
      <c r="BN73" s="43"/>
      <c r="BO73" s="43"/>
      <c r="BP73" s="43"/>
      <c r="BQ73" s="43"/>
      <c r="BR73" s="43"/>
      <c r="BS73" s="43"/>
      <c r="BT73" s="43"/>
      <c r="BU73" s="43"/>
      <c r="BV73" s="43"/>
      <c r="BW73" s="43"/>
      <c r="BX73" s="43"/>
      <c r="BY73" s="43"/>
      <c r="BZ73" s="43"/>
      <c r="CA73" s="43"/>
      <c r="CB73" s="43"/>
      <c r="CC73" s="43"/>
      <c r="CD73" s="43"/>
      <c r="CE73" s="43"/>
      <c r="CF73" s="43"/>
      <c r="CG73" s="43"/>
      <c r="CH73" s="43"/>
      <c r="CI73" s="43"/>
      <c r="CJ73" s="43"/>
      <c r="CK73" s="43"/>
      <c r="CL73" s="43"/>
      <c r="CM73" s="43"/>
      <c r="CN73" s="43"/>
      <c r="CO73" s="43"/>
      <c r="CP73" s="43"/>
      <c r="CQ73" s="43"/>
      <c r="CR73" s="43"/>
      <c r="CS73" s="43"/>
    </row>
    <row r="74" spans="2:97" s="44" customFormat="1" ht="101.25" customHeight="1">
      <c r="B74" s="746"/>
      <c r="C74" s="739"/>
      <c r="D74" s="740"/>
      <c r="E74" s="740"/>
      <c r="F74" s="740"/>
      <c r="G74" s="741"/>
      <c r="H74" s="44" t="s">
        <v>849</v>
      </c>
      <c r="I74" s="715"/>
      <c r="J74" s="716"/>
      <c r="K74" s="716"/>
      <c r="L74" s="716"/>
      <c r="M74" s="717"/>
      <c r="N74" s="48"/>
      <c r="O74" s="48"/>
      <c r="P74" s="48"/>
      <c r="Q74" s="48"/>
      <c r="R74" s="48"/>
      <c r="S74" s="57"/>
      <c r="T74" s="57"/>
      <c r="U74" s="43"/>
      <c r="V74" s="43"/>
      <c r="W74" s="43"/>
      <c r="X74" s="43"/>
      <c r="Y74" s="43"/>
      <c r="Z74" s="43"/>
      <c r="AA74" s="43"/>
      <c r="AB74" s="43"/>
      <c r="AC74" s="43"/>
      <c r="AD74" s="43"/>
      <c r="AE74" s="43"/>
      <c r="AF74" s="43"/>
      <c r="AG74" s="43"/>
      <c r="AH74" s="43"/>
      <c r="AI74" s="43"/>
      <c r="AJ74" s="43"/>
      <c r="AK74" s="43"/>
      <c r="AL74" s="43"/>
      <c r="AM74" s="43"/>
      <c r="AN74" s="43"/>
      <c r="AO74" s="43"/>
      <c r="AP74" s="43"/>
      <c r="AQ74" s="43"/>
      <c r="AR74" s="43"/>
      <c r="AS74" s="43"/>
      <c r="AT74" s="43"/>
      <c r="AU74" s="43"/>
      <c r="AV74" s="43"/>
      <c r="AW74" s="43"/>
      <c r="AX74" s="43"/>
      <c r="AY74" s="43"/>
      <c r="AZ74" s="43"/>
      <c r="BA74" s="43"/>
      <c r="BB74" s="43"/>
      <c r="BC74" s="43"/>
      <c r="BD74" s="43"/>
      <c r="BE74" s="43"/>
      <c r="BF74" s="43"/>
      <c r="BG74" s="43"/>
      <c r="BH74" s="43"/>
      <c r="BI74" s="43"/>
      <c r="BJ74" s="43"/>
      <c r="BK74" s="43"/>
      <c r="BL74" s="43"/>
      <c r="BM74" s="43"/>
      <c r="BN74" s="43"/>
      <c r="BO74" s="43"/>
      <c r="BP74" s="43"/>
      <c r="BQ74" s="43"/>
      <c r="BR74" s="43"/>
      <c r="BS74" s="43"/>
      <c r="BT74" s="43"/>
      <c r="BU74" s="43"/>
      <c r="BV74" s="43"/>
      <c r="BW74" s="43"/>
      <c r="BX74" s="43"/>
      <c r="BY74" s="43"/>
      <c r="BZ74" s="43"/>
      <c r="CA74" s="43"/>
      <c r="CB74" s="43"/>
      <c r="CC74" s="43"/>
      <c r="CD74" s="43"/>
      <c r="CE74" s="43"/>
      <c r="CF74" s="43"/>
      <c r="CG74" s="43"/>
      <c r="CH74" s="43"/>
      <c r="CI74" s="43"/>
      <c r="CJ74" s="43"/>
      <c r="CK74" s="43"/>
      <c r="CL74" s="43"/>
      <c r="CM74" s="43"/>
      <c r="CN74" s="43"/>
      <c r="CO74" s="43"/>
      <c r="CP74" s="43"/>
      <c r="CQ74" s="43"/>
      <c r="CR74" s="43"/>
      <c r="CS74" s="43"/>
    </row>
    <row r="75" spans="2:97" s="44" customFormat="1" ht="101.25" customHeight="1">
      <c r="B75" s="747"/>
      <c r="C75" s="742"/>
      <c r="D75" s="743"/>
      <c r="E75" s="743"/>
      <c r="F75" s="743"/>
      <c r="G75" s="744"/>
      <c r="H75" s="44" t="s">
        <v>844</v>
      </c>
      <c r="I75" s="715"/>
      <c r="J75" s="716"/>
      <c r="K75" s="716"/>
      <c r="L75" s="716"/>
      <c r="M75" s="717"/>
      <c r="N75" s="48"/>
      <c r="O75" s="48"/>
      <c r="P75" s="48"/>
      <c r="Q75" s="48"/>
      <c r="R75" s="48"/>
      <c r="S75" s="57"/>
      <c r="T75" s="57"/>
      <c r="U75" s="43"/>
      <c r="V75" s="43"/>
      <c r="W75" s="43"/>
      <c r="X75" s="43"/>
      <c r="Y75" s="43"/>
      <c r="Z75" s="43"/>
      <c r="AA75" s="43"/>
      <c r="AB75" s="43"/>
      <c r="AC75" s="43"/>
      <c r="AD75" s="43"/>
      <c r="AE75" s="43"/>
      <c r="AF75" s="43"/>
      <c r="AG75" s="43"/>
      <c r="AH75" s="43"/>
      <c r="AI75" s="43"/>
      <c r="AJ75" s="43"/>
      <c r="AK75" s="43"/>
      <c r="AL75" s="43"/>
      <c r="AM75" s="43"/>
      <c r="AN75" s="43"/>
      <c r="AO75" s="43"/>
      <c r="AP75" s="43"/>
      <c r="AQ75" s="43"/>
      <c r="AR75" s="43"/>
      <c r="AS75" s="43"/>
      <c r="AT75" s="43"/>
      <c r="AU75" s="43"/>
      <c r="AV75" s="43"/>
      <c r="AW75" s="43"/>
      <c r="AX75" s="43"/>
      <c r="AY75" s="43"/>
      <c r="AZ75" s="43"/>
      <c r="BA75" s="43"/>
      <c r="BB75" s="43"/>
      <c r="BC75" s="43"/>
      <c r="BD75" s="43"/>
      <c r="BE75" s="43"/>
      <c r="BF75" s="43"/>
      <c r="BG75" s="43"/>
      <c r="BH75" s="43"/>
      <c r="BI75" s="43"/>
      <c r="BJ75" s="43"/>
      <c r="BK75" s="43"/>
      <c r="BL75" s="43"/>
      <c r="BM75" s="43"/>
      <c r="BN75" s="43"/>
      <c r="BO75" s="43"/>
      <c r="BP75" s="43"/>
      <c r="BQ75" s="43"/>
      <c r="BR75" s="43"/>
      <c r="BS75" s="43"/>
      <c r="BT75" s="43"/>
      <c r="BU75" s="43"/>
      <c r="BV75" s="43"/>
      <c r="BW75" s="43"/>
      <c r="BX75" s="43"/>
      <c r="BY75" s="43"/>
      <c r="BZ75" s="43"/>
      <c r="CA75" s="43"/>
      <c r="CB75" s="43"/>
      <c r="CC75" s="43"/>
      <c r="CD75" s="43"/>
      <c r="CE75" s="43"/>
      <c r="CF75" s="43"/>
      <c r="CG75" s="43"/>
      <c r="CH75" s="43"/>
      <c r="CI75" s="43"/>
      <c r="CJ75" s="43"/>
      <c r="CK75" s="43"/>
      <c r="CL75" s="43"/>
      <c r="CM75" s="43"/>
      <c r="CN75" s="43"/>
      <c r="CO75" s="43"/>
      <c r="CP75" s="43"/>
      <c r="CQ75" s="43"/>
      <c r="CR75" s="43"/>
      <c r="CS75" s="43"/>
    </row>
    <row r="76" spans="2:97" s="44" customFormat="1" ht="101.25" customHeight="1">
      <c r="B76" s="745" t="s">
        <v>841</v>
      </c>
      <c r="C76" s="736"/>
      <c r="D76" s="737"/>
      <c r="E76" s="737"/>
      <c r="F76" s="737"/>
      <c r="G76" s="738"/>
      <c r="H76" s="44" t="s">
        <v>845</v>
      </c>
      <c r="I76" s="715"/>
      <c r="J76" s="716"/>
      <c r="K76" s="716"/>
      <c r="L76" s="716"/>
      <c r="M76" s="717"/>
      <c r="N76" s="48"/>
      <c r="O76" s="48"/>
      <c r="P76" s="48"/>
      <c r="Q76" s="48"/>
      <c r="R76" s="48"/>
      <c r="S76" s="57"/>
      <c r="T76" s="57"/>
      <c r="U76" s="43"/>
      <c r="V76" s="43"/>
      <c r="W76" s="43"/>
      <c r="X76" s="43"/>
      <c r="Y76" s="43"/>
      <c r="Z76" s="43"/>
      <c r="AA76" s="43"/>
      <c r="AB76" s="43"/>
      <c r="AC76" s="43"/>
      <c r="AD76" s="43"/>
      <c r="AE76" s="43"/>
      <c r="AF76" s="43"/>
      <c r="AG76" s="43"/>
      <c r="AH76" s="43"/>
      <c r="AI76" s="43"/>
      <c r="AJ76" s="43"/>
      <c r="AK76" s="43"/>
      <c r="AL76" s="43"/>
      <c r="AM76" s="43"/>
      <c r="AN76" s="43"/>
      <c r="AO76" s="43"/>
      <c r="AP76" s="43"/>
      <c r="AQ76" s="43"/>
      <c r="AR76" s="43"/>
      <c r="AS76" s="43"/>
      <c r="AT76" s="43"/>
      <c r="AU76" s="43"/>
      <c r="AV76" s="43"/>
      <c r="AW76" s="43"/>
      <c r="AX76" s="43"/>
      <c r="AY76" s="43"/>
      <c r="AZ76" s="43"/>
      <c r="BA76" s="43"/>
      <c r="BB76" s="43"/>
      <c r="BC76" s="43"/>
      <c r="BD76" s="43"/>
      <c r="BE76" s="43"/>
      <c r="BF76" s="43"/>
      <c r="BG76" s="43"/>
      <c r="BH76" s="43"/>
      <c r="BI76" s="43"/>
      <c r="BJ76" s="43"/>
      <c r="BK76" s="43"/>
      <c r="BL76" s="43"/>
      <c r="BM76" s="43"/>
      <c r="BN76" s="43"/>
      <c r="BO76" s="43"/>
      <c r="BP76" s="43"/>
      <c r="BQ76" s="43"/>
      <c r="BR76" s="43"/>
      <c r="BS76" s="43"/>
      <c r="BT76" s="43"/>
      <c r="BU76" s="43"/>
      <c r="BV76" s="43"/>
      <c r="BW76" s="43"/>
      <c r="BX76" s="43"/>
      <c r="BY76" s="43"/>
      <c r="BZ76" s="43"/>
      <c r="CA76" s="43"/>
      <c r="CB76" s="43"/>
      <c r="CC76" s="43"/>
      <c r="CD76" s="43"/>
      <c r="CE76" s="43"/>
      <c r="CF76" s="43"/>
      <c r="CG76" s="43"/>
      <c r="CH76" s="43"/>
      <c r="CI76" s="43"/>
      <c r="CJ76" s="43"/>
      <c r="CK76" s="43"/>
      <c r="CL76" s="43"/>
      <c r="CM76" s="43"/>
      <c r="CN76" s="43"/>
      <c r="CO76" s="43"/>
      <c r="CP76" s="43"/>
      <c r="CQ76" s="43"/>
      <c r="CR76" s="43"/>
      <c r="CS76" s="43"/>
    </row>
    <row r="77" spans="2:97" s="67" customFormat="1" ht="101.25" customHeight="1">
      <c r="B77" s="746"/>
      <c r="C77" s="739"/>
      <c r="D77" s="740"/>
      <c r="E77" s="740"/>
      <c r="F77" s="740"/>
      <c r="G77" s="741"/>
      <c r="H77" s="44" t="s">
        <v>846</v>
      </c>
      <c r="I77" s="715"/>
      <c r="J77" s="716"/>
      <c r="K77" s="716"/>
      <c r="L77" s="716"/>
      <c r="M77" s="717"/>
      <c r="N77" s="68"/>
      <c r="O77" s="68"/>
      <c r="P77" s="68"/>
      <c r="Q77" s="68"/>
      <c r="R77" s="68"/>
      <c r="S77" s="79"/>
      <c r="T77" s="79"/>
      <c r="U77" s="71"/>
      <c r="V77" s="71"/>
      <c r="W77" s="71"/>
      <c r="X77" s="71"/>
      <c r="Y77" s="71"/>
      <c r="Z77" s="71"/>
      <c r="AA77" s="71"/>
      <c r="AB77" s="71"/>
      <c r="AC77" s="71"/>
      <c r="AD77" s="71"/>
      <c r="AE77" s="71"/>
      <c r="AF77" s="71"/>
      <c r="AG77" s="71"/>
      <c r="AH77" s="71"/>
      <c r="AI77" s="71"/>
      <c r="AJ77" s="71"/>
      <c r="AK77" s="71"/>
      <c r="AL77" s="71"/>
      <c r="AM77" s="71"/>
      <c r="AN77" s="71"/>
      <c r="AO77" s="71"/>
      <c r="AP77" s="71"/>
      <c r="AQ77" s="71"/>
      <c r="AR77" s="71"/>
      <c r="AS77" s="71"/>
      <c r="AT77" s="71"/>
      <c r="AU77" s="71"/>
      <c r="AV77" s="71"/>
      <c r="AW77" s="71"/>
      <c r="AX77" s="71"/>
      <c r="AY77" s="71"/>
      <c r="AZ77" s="71"/>
      <c r="BA77" s="71"/>
      <c r="BB77" s="71"/>
      <c r="BC77" s="71"/>
      <c r="BD77" s="71"/>
      <c r="BE77" s="71"/>
      <c r="BF77" s="71"/>
      <c r="BG77" s="71"/>
      <c r="BH77" s="71"/>
      <c r="BI77" s="71"/>
      <c r="BJ77" s="71"/>
      <c r="BK77" s="71"/>
      <c r="BL77" s="71"/>
      <c r="BM77" s="71"/>
      <c r="BN77" s="71"/>
      <c r="BO77" s="71"/>
      <c r="BP77" s="71"/>
      <c r="BQ77" s="71"/>
      <c r="BR77" s="71"/>
      <c r="BS77" s="71"/>
      <c r="BT77" s="71"/>
      <c r="BU77" s="71"/>
      <c r="BV77" s="71"/>
      <c r="BW77" s="71"/>
      <c r="BX77" s="71"/>
      <c r="BY77" s="71"/>
      <c r="BZ77" s="71"/>
      <c r="CA77" s="71"/>
      <c r="CB77" s="71"/>
      <c r="CC77" s="71"/>
      <c r="CD77" s="71"/>
      <c r="CE77" s="71"/>
      <c r="CF77" s="71"/>
      <c r="CG77" s="71"/>
      <c r="CH77" s="71"/>
      <c r="CI77" s="71"/>
      <c r="CJ77" s="71"/>
      <c r="CK77" s="71"/>
      <c r="CL77" s="71"/>
      <c r="CM77" s="71"/>
      <c r="CN77" s="71"/>
      <c r="CO77" s="71"/>
      <c r="CP77" s="71"/>
      <c r="CQ77" s="71"/>
      <c r="CR77" s="71"/>
      <c r="CS77" s="71"/>
    </row>
    <row r="78" spans="2:97" s="96" customFormat="1" ht="101.25" customHeight="1">
      <c r="B78" s="746"/>
      <c r="C78" s="739"/>
      <c r="D78" s="740"/>
      <c r="E78" s="740"/>
      <c r="F78" s="740"/>
      <c r="G78" s="741"/>
      <c r="H78" s="204" t="s">
        <v>847</v>
      </c>
      <c r="I78" s="715"/>
      <c r="J78" s="716"/>
      <c r="K78" s="716"/>
      <c r="L78" s="716"/>
      <c r="M78" s="717"/>
      <c r="N78" s="99"/>
      <c r="O78" s="99"/>
      <c r="P78" s="99"/>
      <c r="Q78" s="99"/>
      <c r="R78" s="99"/>
      <c r="S78" s="94"/>
      <c r="T78" s="94"/>
      <c r="U78" s="95"/>
      <c r="V78" s="95"/>
      <c r="W78" s="95"/>
      <c r="X78" s="95"/>
      <c r="Y78" s="95"/>
      <c r="Z78" s="95"/>
      <c r="AA78" s="95"/>
      <c r="AB78" s="95"/>
      <c r="AC78" s="95"/>
      <c r="AD78" s="95"/>
      <c r="AE78" s="95"/>
      <c r="AF78" s="95"/>
      <c r="AG78" s="95"/>
      <c r="AH78" s="95"/>
      <c r="AI78" s="95"/>
      <c r="AJ78" s="95"/>
      <c r="AK78" s="95"/>
      <c r="AL78" s="95"/>
      <c r="AM78" s="95"/>
      <c r="AN78" s="95"/>
      <c r="AO78" s="95"/>
      <c r="AP78" s="95"/>
      <c r="AQ78" s="95"/>
      <c r="AR78" s="95"/>
      <c r="AS78" s="95"/>
      <c r="AT78" s="95"/>
      <c r="AU78" s="95"/>
      <c r="AV78" s="95"/>
      <c r="AW78" s="95"/>
      <c r="AX78" s="95"/>
      <c r="AY78" s="95"/>
      <c r="AZ78" s="95"/>
      <c r="BA78" s="95"/>
      <c r="BB78" s="95"/>
      <c r="BC78" s="95"/>
      <c r="BD78" s="95"/>
      <c r="BE78" s="95"/>
      <c r="BF78" s="95"/>
      <c r="BG78" s="95"/>
      <c r="BH78" s="95"/>
      <c r="BI78" s="95"/>
      <c r="BJ78" s="95"/>
      <c r="BK78" s="95"/>
      <c r="BL78" s="95"/>
      <c r="BM78" s="95"/>
      <c r="BN78" s="95"/>
      <c r="BO78" s="95"/>
      <c r="BP78" s="95"/>
      <c r="BQ78" s="95"/>
      <c r="BR78" s="95"/>
      <c r="BS78" s="95"/>
      <c r="BT78" s="95"/>
      <c r="BU78" s="95"/>
      <c r="BV78" s="95"/>
      <c r="BW78" s="95"/>
      <c r="BX78" s="95"/>
      <c r="BY78" s="95"/>
      <c r="BZ78" s="95"/>
      <c r="CA78" s="95"/>
      <c r="CB78" s="95"/>
      <c r="CC78" s="95"/>
      <c r="CD78" s="95"/>
      <c r="CE78" s="95"/>
      <c r="CF78" s="95"/>
      <c r="CG78" s="95"/>
      <c r="CH78" s="95"/>
      <c r="CI78" s="95"/>
      <c r="CJ78" s="95"/>
      <c r="CK78" s="95"/>
      <c r="CL78" s="95"/>
      <c r="CM78" s="95"/>
      <c r="CN78" s="95"/>
      <c r="CO78" s="95"/>
      <c r="CP78" s="95"/>
      <c r="CQ78" s="95"/>
      <c r="CR78" s="95"/>
      <c r="CS78" s="95"/>
    </row>
    <row r="79" spans="2:97" ht="101.25" customHeight="1">
      <c r="B79" s="747"/>
      <c r="C79" s="742"/>
      <c r="D79" s="743"/>
      <c r="E79" s="743"/>
      <c r="F79" s="743"/>
      <c r="G79" s="744"/>
      <c r="H79" s="203" t="s">
        <v>852</v>
      </c>
      <c r="I79" s="715"/>
      <c r="J79" s="716"/>
      <c r="K79" s="716"/>
      <c r="L79" s="716"/>
      <c r="M79" s="717"/>
    </row>
    <row r="80" spans="2:97" ht="85.5" customHeight="1">
      <c r="B80" s="745" t="s">
        <v>843</v>
      </c>
      <c r="C80" s="736"/>
      <c r="D80" s="737"/>
      <c r="E80" s="737"/>
      <c r="F80" s="737"/>
      <c r="G80" s="738"/>
      <c r="H80" s="748" t="s">
        <v>850</v>
      </c>
      <c r="I80" s="751"/>
      <c r="J80" s="752"/>
      <c r="K80" s="752"/>
      <c r="L80" s="752"/>
      <c r="M80" s="753"/>
    </row>
    <row r="81" spans="2:13">
      <c r="B81" s="746"/>
      <c r="C81" s="739"/>
      <c r="D81" s="740"/>
      <c r="E81" s="740"/>
      <c r="F81" s="740"/>
      <c r="G81" s="741"/>
      <c r="H81" s="749"/>
      <c r="I81" s="751"/>
      <c r="J81" s="752"/>
      <c r="K81" s="752"/>
      <c r="L81" s="752"/>
      <c r="M81" s="753"/>
    </row>
    <row r="82" spans="2:13">
      <c r="B82" s="746"/>
      <c r="C82" s="739"/>
      <c r="D82" s="740"/>
      <c r="E82" s="740"/>
      <c r="F82" s="740"/>
      <c r="G82" s="741"/>
      <c r="H82" s="749"/>
      <c r="I82" s="751"/>
      <c r="J82" s="752"/>
      <c r="K82" s="752"/>
      <c r="L82" s="752"/>
      <c r="M82" s="753"/>
    </row>
    <row r="83" spans="2:13">
      <c r="B83" s="746"/>
      <c r="C83" s="739"/>
      <c r="D83" s="740"/>
      <c r="E83" s="740"/>
      <c r="F83" s="740"/>
      <c r="G83" s="741"/>
      <c r="H83" s="749"/>
      <c r="I83" s="751"/>
      <c r="J83" s="752"/>
      <c r="K83" s="752"/>
      <c r="L83" s="752"/>
      <c r="M83" s="753"/>
    </row>
    <row r="84" spans="2:13">
      <c r="B84" s="746"/>
      <c r="C84" s="739"/>
      <c r="D84" s="740"/>
      <c r="E84" s="740"/>
      <c r="F84" s="740"/>
      <c r="G84" s="741"/>
      <c r="H84" s="749"/>
      <c r="I84" s="751"/>
      <c r="J84" s="752"/>
      <c r="K84" s="752"/>
      <c r="L84" s="752"/>
      <c r="M84" s="753"/>
    </row>
    <row r="85" spans="2:13">
      <c r="B85" s="746"/>
      <c r="C85" s="739"/>
      <c r="D85" s="740"/>
      <c r="E85" s="740"/>
      <c r="F85" s="740"/>
      <c r="G85" s="741"/>
      <c r="H85" s="749"/>
      <c r="I85" s="751"/>
      <c r="J85" s="752"/>
      <c r="K85" s="752"/>
      <c r="L85" s="752"/>
      <c r="M85" s="753"/>
    </row>
    <row r="86" spans="2:13">
      <c r="B86" s="747"/>
      <c r="C86" s="742"/>
      <c r="D86" s="743"/>
      <c r="E86" s="743"/>
      <c r="F86" s="743"/>
      <c r="G86" s="744"/>
      <c r="H86" s="750"/>
      <c r="I86" s="754"/>
      <c r="J86" s="755"/>
      <c r="K86" s="755"/>
      <c r="L86" s="755"/>
      <c r="M86" s="756"/>
    </row>
    <row r="87" spans="2:13">
      <c r="B87" s="215"/>
      <c r="C87" s="216"/>
      <c r="D87" s="217"/>
      <c r="E87" s="218"/>
      <c r="F87" s="80"/>
      <c r="G87" s="80"/>
    </row>
    <row r="88" spans="2:13">
      <c r="B88" s="60"/>
      <c r="C88" s="61"/>
      <c r="D88" s="62"/>
      <c r="E88" s="55"/>
      <c r="F88" s="45"/>
      <c r="G88" s="45"/>
    </row>
    <row r="89" spans="2:13">
      <c r="B89" s="89"/>
      <c r="C89" s="97"/>
      <c r="D89" s="91"/>
      <c r="E89" s="92"/>
      <c r="F89" s="199"/>
      <c r="G89" s="199"/>
    </row>
    <row r="90" spans="2:13">
      <c r="B90" s="60"/>
      <c r="C90" s="61"/>
      <c r="D90" s="62"/>
      <c r="E90" s="55"/>
      <c r="F90" s="45"/>
      <c r="G90" s="45"/>
    </row>
    <row r="91" spans="2:13">
      <c r="B91" s="60"/>
      <c r="C91" s="61"/>
      <c r="D91" s="62"/>
      <c r="E91" s="55"/>
      <c r="F91" s="45"/>
      <c r="G91" s="45"/>
    </row>
    <row r="97" ht="15" customHeight="1"/>
    <row r="98" ht="15" customHeight="1"/>
    <row r="99" ht="15" customHeight="1"/>
    <row r="108" ht="15" customHeight="1"/>
    <row r="109" ht="15" customHeight="1"/>
    <row r="113" ht="15" customHeight="1"/>
    <row r="114" ht="15" customHeight="1"/>
    <row r="115" ht="15" customHeight="1"/>
  </sheetData>
  <mergeCells count="21">
    <mergeCell ref="B80:B86"/>
    <mergeCell ref="C80:G86"/>
    <mergeCell ref="I78:M78"/>
    <mergeCell ref="I79:M79"/>
    <mergeCell ref="H80:H86"/>
    <mergeCell ref="I80:M86"/>
    <mergeCell ref="B1:M1"/>
    <mergeCell ref="B2:M2"/>
    <mergeCell ref="I76:M76"/>
    <mergeCell ref="I77:M77"/>
    <mergeCell ref="B46:G48"/>
    <mergeCell ref="B71:M71"/>
    <mergeCell ref="B70:M70"/>
    <mergeCell ref="C72:G75"/>
    <mergeCell ref="B72:B75"/>
    <mergeCell ref="B76:B79"/>
    <mergeCell ref="C76:G79"/>
    <mergeCell ref="I72:M72"/>
    <mergeCell ref="I73:M73"/>
    <mergeCell ref="I74:M74"/>
    <mergeCell ref="I75:M75"/>
  </mergeCells>
  <printOptions horizontalCentered="1"/>
  <pageMargins left="0" right="0" top="0.25" bottom="0" header="0.3" footer="0.3"/>
  <pageSetup scale="28" fitToHeight="2"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B711F9-355C-41CC-A089-067BDE6A318E}">
  <sheetPr codeName="Sheet7"/>
  <dimension ref="A1:CU207"/>
  <sheetViews>
    <sheetView zoomScale="66" zoomScaleNormal="66" workbookViewId="0">
      <pane xSplit="1" ySplit="3" topLeftCell="B4" activePane="bottomRight" state="frozen"/>
      <selection pane="topRight" activeCell="B1" sqref="B1"/>
      <selection pane="bottomLeft" activeCell="A4" sqref="A4"/>
      <selection pane="bottomRight" activeCell="I6" sqref="I6"/>
    </sheetView>
  </sheetViews>
  <sheetFormatPr defaultRowHeight="27"/>
  <cols>
    <col min="1" max="1" width="9.140625" style="114"/>
    <col min="2" max="2" width="32" style="114" customWidth="1"/>
    <col min="3" max="3" width="107.7109375" style="115" customWidth="1"/>
    <col min="4" max="4" width="18.28515625" style="114" customWidth="1"/>
    <col min="5" max="5" width="25.5703125" style="116" customWidth="1"/>
    <col min="6" max="6" width="20.140625" style="166" customWidth="1"/>
    <col min="7" max="7" width="26.7109375" style="116" customWidth="1"/>
    <col min="8" max="8" width="26.42578125" style="117" hidden="1" customWidth="1"/>
    <col min="9" max="20" width="48" style="116" customWidth="1"/>
    <col min="21" max="22" width="20.5703125" style="118" customWidth="1"/>
    <col min="23" max="24" width="0" style="119" hidden="1" customWidth="1"/>
    <col min="25" max="99" width="9.140625" style="119"/>
    <col min="100" max="257" width="9.140625" style="114"/>
    <col min="258" max="258" width="23.5703125" style="114" customWidth="1"/>
    <col min="259" max="259" width="100.140625" style="114" customWidth="1"/>
    <col min="260" max="260" width="18.28515625" style="114" customWidth="1"/>
    <col min="261" max="261" width="26.42578125" style="114" customWidth="1"/>
    <col min="262" max="262" width="25.5703125" style="114" customWidth="1"/>
    <col min="263" max="263" width="24.28515625" style="114" customWidth="1"/>
    <col min="264" max="264" width="49.28515625" style="114" customWidth="1"/>
    <col min="265" max="278" width="20.5703125" style="114" customWidth="1"/>
    <col min="279" max="280" width="0" style="114" hidden="1" customWidth="1"/>
    <col min="281" max="513" width="9.140625" style="114"/>
    <col min="514" max="514" width="23.5703125" style="114" customWidth="1"/>
    <col min="515" max="515" width="100.140625" style="114" customWidth="1"/>
    <col min="516" max="516" width="18.28515625" style="114" customWidth="1"/>
    <col min="517" max="517" width="26.42578125" style="114" customWidth="1"/>
    <col min="518" max="518" width="25.5703125" style="114" customWidth="1"/>
    <col min="519" max="519" width="24.28515625" style="114" customWidth="1"/>
    <col min="520" max="520" width="49.28515625" style="114" customWidth="1"/>
    <col min="521" max="534" width="20.5703125" style="114" customWidth="1"/>
    <col min="535" max="536" width="0" style="114" hidden="1" customWidth="1"/>
    <col min="537" max="769" width="9.140625" style="114"/>
    <col min="770" max="770" width="23.5703125" style="114" customWidth="1"/>
    <col min="771" max="771" width="100.140625" style="114" customWidth="1"/>
    <col min="772" max="772" width="18.28515625" style="114" customWidth="1"/>
    <col min="773" max="773" width="26.42578125" style="114" customWidth="1"/>
    <col min="774" max="774" width="25.5703125" style="114" customWidth="1"/>
    <col min="775" max="775" width="24.28515625" style="114" customWidth="1"/>
    <col min="776" max="776" width="49.28515625" style="114" customWidth="1"/>
    <col min="777" max="790" width="20.5703125" style="114" customWidth="1"/>
    <col min="791" max="792" width="0" style="114" hidden="1" customWidth="1"/>
    <col min="793" max="1025" width="9.140625" style="114"/>
    <col min="1026" max="1026" width="23.5703125" style="114" customWidth="1"/>
    <col min="1027" max="1027" width="100.140625" style="114" customWidth="1"/>
    <col min="1028" max="1028" width="18.28515625" style="114" customWidth="1"/>
    <col min="1029" max="1029" width="26.42578125" style="114" customWidth="1"/>
    <col min="1030" max="1030" width="25.5703125" style="114" customWidth="1"/>
    <col min="1031" max="1031" width="24.28515625" style="114" customWidth="1"/>
    <col min="1032" max="1032" width="49.28515625" style="114" customWidth="1"/>
    <col min="1033" max="1046" width="20.5703125" style="114" customWidth="1"/>
    <col min="1047" max="1048" width="0" style="114" hidden="1" customWidth="1"/>
    <col min="1049" max="1281" width="9.140625" style="114"/>
    <col min="1282" max="1282" width="23.5703125" style="114" customWidth="1"/>
    <col min="1283" max="1283" width="100.140625" style="114" customWidth="1"/>
    <col min="1284" max="1284" width="18.28515625" style="114" customWidth="1"/>
    <col min="1285" max="1285" width="26.42578125" style="114" customWidth="1"/>
    <col min="1286" max="1286" width="25.5703125" style="114" customWidth="1"/>
    <col min="1287" max="1287" width="24.28515625" style="114" customWidth="1"/>
    <col min="1288" max="1288" width="49.28515625" style="114" customWidth="1"/>
    <col min="1289" max="1302" width="20.5703125" style="114" customWidth="1"/>
    <col min="1303" max="1304" width="0" style="114" hidden="1" customWidth="1"/>
    <col min="1305" max="1537" width="9.140625" style="114"/>
    <col min="1538" max="1538" width="23.5703125" style="114" customWidth="1"/>
    <col min="1539" max="1539" width="100.140625" style="114" customWidth="1"/>
    <col min="1540" max="1540" width="18.28515625" style="114" customWidth="1"/>
    <col min="1541" max="1541" width="26.42578125" style="114" customWidth="1"/>
    <col min="1542" max="1542" width="25.5703125" style="114" customWidth="1"/>
    <col min="1543" max="1543" width="24.28515625" style="114" customWidth="1"/>
    <col min="1544" max="1544" width="49.28515625" style="114" customWidth="1"/>
    <col min="1545" max="1558" width="20.5703125" style="114" customWidth="1"/>
    <col min="1559" max="1560" width="0" style="114" hidden="1" customWidth="1"/>
    <col min="1561" max="1793" width="9.140625" style="114"/>
    <col min="1794" max="1794" width="23.5703125" style="114" customWidth="1"/>
    <col min="1795" max="1795" width="100.140625" style="114" customWidth="1"/>
    <col min="1796" max="1796" width="18.28515625" style="114" customWidth="1"/>
    <col min="1797" max="1797" width="26.42578125" style="114" customWidth="1"/>
    <col min="1798" max="1798" width="25.5703125" style="114" customWidth="1"/>
    <col min="1799" max="1799" width="24.28515625" style="114" customWidth="1"/>
    <col min="1800" max="1800" width="49.28515625" style="114" customWidth="1"/>
    <col min="1801" max="1814" width="20.5703125" style="114" customWidth="1"/>
    <col min="1815" max="1816" width="0" style="114" hidden="1" customWidth="1"/>
    <col min="1817" max="2049" width="9.140625" style="114"/>
    <col min="2050" max="2050" width="23.5703125" style="114" customWidth="1"/>
    <col min="2051" max="2051" width="100.140625" style="114" customWidth="1"/>
    <col min="2052" max="2052" width="18.28515625" style="114" customWidth="1"/>
    <col min="2053" max="2053" width="26.42578125" style="114" customWidth="1"/>
    <col min="2054" max="2054" width="25.5703125" style="114" customWidth="1"/>
    <col min="2055" max="2055" width="24.28515625" style="114" customWidth="1"/>
    <col min="2056" max="2056" width="49.28515625" style="114" customWidth="1"/>
    <col min="2057" max="2070" width="20.5703125" style="114" customWidth="1"/>
    <col min="2071" max="2072" width="0" style="114" hidden="1" customWidth="1"/>
    <col min="2073" max="2305" width="9.140625" style="114"/>
    <col min="2306" max="2306" width="23.5703125" style="114" customWidth="1"/>
    <col min="2307" max="2307" width="100.140625" style="114" customWidth="1"/>
    <col min="2308" max="2308" width="18.28515625" style="114" customWidth="1"/>
    <col min="2309" max="2309" width="26.42578125" style="114" customWidth="1"/>
    <col min="2310" max="2310" width="25.5703125" style="114" customWidth="1"/>
    <col min="2311" max="2311" width="24.28515625" style="114" customWidth="1"/>
    <col min="2312" max="2312" width="49.28515625" style="114" customWidth="1"/>
    <col min="2313" max="2326" width="20.5703125" style="114" customWidth="1"/>
    <col min="2327" max="2328" width="0" style="114" hidden="1" customWidth="1"/>
    <col min="2329" max="2561" width="9.140625" style="114"/>
    <col min="2562" max="2562" width="23.5703125" style="114" customWidth="1"/>
    <col min="2563" max="2563" width="100.140625" style="114" customWidth="1"/>
    <col min="2564" max="2564" width="18.28515625" style="114" customWidth="1"/>
    <col min="2565" max="2565" width="26.42578125" style="114" customWidth="1"/>
    <col min="2566" max="2566" width="25.5703125" style="114" customWidth="1"/>
    <col min="2567" max="2567" width="24.28515625" style="114" customWidth="1"/>
    <col min="2568" max="2568" width="49.28515625" style="114" customWidth="1"/>
    <col min="2569" max="2582" width="20.5703125" style="114" customWidth="1"/>
    <col min="2583" max="2584" width="0" style="114" hidden="1" customWidth="1"/>
    <col min="2585" max="2817" width="9.140625" style="114"/>
    <col min="2818" max="2818" width="23.5703125" style="114" customWidth="1"/>
    <col min="2819" max="2819" width="100.140625" style="114" customWidth="1"/>
    <col min="2820" max="2820" width="18.28515625" style="114" customWidth="1"/>
    <col min="2821" max="2821" width="26.42578125" style="114" customWidth="1"/>
    <col min="2822" max="2822" width="25.5703125" style="114" customWidth="1"/>
    <col min="2823" max="2823" width="24.28515625" style="114" customWidth="1"/>
    <col min="2824" max="2824" width="49.28515625" style="114" customWidth="1"/>
    <col min="2825" max="2838" width="20.5703125" style="114" customWidth="1"/>
    <col min="2839" max="2840" width="0" style="114" hidden="1" customWidth="1"/>
    <col min="2841" max="3073" width="9.140625" style="114"/>
    <col min="3074" max="3074" width="23.5703125" style="114" customWidth="1"/>
    <col min="3075" max="3075" width="100.140625" style="114" customWidth="1"/>
    <col min="3076" max="3076" width="18.28515625" style="114" customWidth="1"/>
    <col min="3077" max="3077" width="26.42578125" style="114" customWidth="1"/>
    <col min="3078" max="3078" width="25.5703125" style="114" customWidth="1"/>
    <col min="3079" max="3079" width="24.28515625" style="114" customWidth="1"/>
    <col min="3080" max="3080" width="49.28515625" style="114" customWidth="1"/>
    <col min="3081" max="3094" width="20.5703125" style="114" customWidth="1"/>
    <col min="3095" max="3096" width="0" style="114" hidden="1" customWidth="1"/>
    <col min="3097" max="3329" width="9.140625" style="114"/>
    <col min="3330" max="3330" width="23.5703125" style="114" customWidth="1"/>
    <col min="3331" max="3331" width="100.140625" style="114" customWidth="1"/>
    <col min="3332" max="3332" width="18.28515625" style="114" customWidth="1"/>
    <col min="3333" max="3333" width="26.42578125" style="114" customWidth="1"/>
    <col min="3334" max="3334" width="25.5703125" style="114" customWidth="1"/>
    <col min="3335" max="3335" width="24.28515625" style="114" customWidth="1"/>
    <col min="3336" max="3336" width="49.28515625" style="114" customWidth="1"/>
    <col min="3337" max="3350" width="20.5703125" style="114" customWidth="1"/>
    <col min="3351" max="3352" width="0" style="114" hidden="1" customWidth="1"/>
    <col min="3353" max="3585" width="9.140625" style="114"/>
    <col min="3586" max="3586" width="23.5703125" style="114" customWidth="1"/>
    <col min="3587" max="3587" width="100.140625" style="114" customWidth="1"/>
    <col min="3588" max="3588" width="18.28515625" style="114" customWidth="1"/>
    <col min="3589" max="3589" width="26.42578125" style="114" customWidth="1"/>
    <col min="3590" max="3590" width="25.5703125" style="114" customWidth="1"/>
    <col min="3591" max="3591" width="24.28515625" style="114" customWidth="1"/>
    <col min="3592" max="3592" width="49.28515625" style="114" customWidth="1"/>
    <col min="3593" max="3606" width="20.5703125" style="114" customWidth="1"/>
    <col min="3607" max="3608" width="0" style="114" hidden="1" customWidth="1"/>
    <col min="3609" max="3841" width="9.140625" style="114"/>
    <col min="3842" max="3842" width="23.5703125" style="114" customWidth="1"/>
    <col min="3843" max="3843" width="100.140625" style="114" customWidth="1"/>
    <col min="3844" max="3844" width="18.28515625" style="114" customWidth="1"/>
    <col min="3845" max="3845" width="26.42578125" style="114" customWidth="1"/>
    <col min="3846" max="3846" width="25.5703125" style="114" customWidth="1"/>
    <col min="3847" max="3847" width="24.28515625" style="114" customWidth="1"/>
    <col min="3848" max="3848" width="49.28515625" style="114" customWidth="1"/>
    <col min="3849" max="3862" width="20.5703125" style="114" customWidth="1"/>
    <col min="3863" max="3864" width="0" style="114" hidden="1" customWidth="1"/>
    <col min="3865" max="4097" width="9.140625" style="114"/>
    <col min="4098" max="4098" width="23.5703125" style="114" customWidth="1"/>
    <col min="4099" max="4099" width="100.140625" style="114" customWidth="1"/>
    <col min="4100" max="4100" width="18.28515625" style="114" customWidth="1"/>
    <col min="4101" max="4101" width="26.42578125" style="114" customWidth="1"/>
    <col min="4102" max="4102" width="25.5703125" style="114" customWidth="1"/>
    <col min="4103" max="4103" width="24.28515625" style="114" customWidth="1"/>
    <col min="4104" max="4104" width="49.28515625" style="114" customWidth="1"/>
    <col min="4105" max="4118" width="20.5703125" style="114" customWidth="1"/>
    <col min="4119" max="4120" width="0" style="114" hidden="1" customWidth="1"/>
    <col min="4121" max="4353" width="9.140625" style="114"/>
    <col min="4354" max="4354" width="23.5703125" style="114" customWidth="1"/>
    <col min="4355" max="4355" width="100.140625" style="114" customWidth="1"/>
    <col min="4356" max="4356" width="18.28515625" style="114" customWidth="1"/>
    <col min="4357" max="4357" width="26.42578125" style="114" customWidth="1"/>
    <col min="4358" max="4358" width="25.5703125" style="114" customWidth="1"/>
    <col min="4359" max="4359" width="24.28515625" style="114" customWidth="1"/>
    <col min="4360" max="4360" width="49.28515625" style="114" customWidth="1"/>
    <col min="4361" max="4374" width="20.5703125" style="114" customWidth="1"/>
    <col min="4375" max="4376" width="0" style="114" hidden="1" customWidth="1"/>
    <col min="4377" max="4609" width="9.140625" style="114"/>
    <col min="4610" max="4610" width="23.5703125" style="114" customWidth="1"/>
    <col min="4611" max="4611" width="100.140625" style="114" customWidth="1"/>
    <col min="4612" max="4612" width="18.28515625" style="114" customWidth="1"/>
    <col min="4613" max="4613" width="26.42578125" style="114" customWidth="1"/>
    <col min="4614" max="4614" width="25.5703125" style="114" customWidth="1"/>
    <col min="4615" max="4615" width="24.28515625" style="114" customWidth="1"/>
    <col min="4616" max="4616" width="49.28515625" style="114" customWidth="1"/>
    <col min="4617" max="4630" width="20.5703125" style="114" customWidth="1"/>
    <col min="4631" max="4632" width="0" style="114" hidden="1" customWidth="1"/>
    <col min="4633" max="4865" width="9.140625" style="114"/>
    <col min="4866" max="4866" width="23.5703125" style="114" customWidth="1"/>
    <col min="4867" max="4867" width="100.140625" style="114" customWidth="1"/>
    <col min="4868" max="4868" width="18.28515625" style="114" customWidth="1"/>
    <col min="4869" max="4869" width="26.42578125" style="114" customWidth="1"/>
    <col min="4870" max="4870" width="25.5703125" style="114" customWidth="1"/>
    <col min="4871" max="4871" width="24.28515625" style="114" customWidth="1"/>
    <col min="4872" max="4872" width="49.28515625" style="114" customWidth="1"/>
    <col min="4873" max="4886" width="20.5703125" style="114" customWidth="1"/>
    <col min="4887" max="4888" width="0" style="114" hidden="1" customWidth="1"/>
    <col min="4889" max="5121" width="9.140625" style="114"/>
    <col min="5122" max="5122" width="23.5703125" style="114" customWidth="1"/>
    <col min="5123" max="5123" width="100.140625" style="114" customWidth="1"/>
    <col min="5124" max="5124" width="18.28515625" style="114" customWidth="1"/>
    <col min="5125" max="5125" width="26.42578125" style="114" customWidth="1"/>
    <col min="5126" max="5126" width="25.5703125" style="114" customWidth="1"/>
    <col min="5127" max="5127" width="24.28515625" style="114" customWidth="1"/>
    <col min="5128" max="5128" width="49.28515625" style="114" customWidth="1"/>
    <col min="5129" max="5142" width="20.5703125" style="114" customWidth="1"/>
    <col min="5143" max="5144" width="0" style="114" hidden="1" customWidth="1"/>
    <col min="5145" max="5377" width="9.140625" style="114"/>
    <col min="5378" max="5378" width="23.5703125" style="114" customWidth="1"/>
    <col min="5379" max="5379" width="100.140625" style="114" customWidth="1"/>
    <col min="5380" max="5380" width="18.28515625" style="114" customWidth="1"/>
    <col min="5381" max="5381" width="26.42578125" style="114" customWidth="1"/>
    <col min="5382" max="5382" width="25.5703125" style="114" customWidth="1"/>
    <col min="5383" max="5383" width="24.28515625" style="114" customWidth="1"/>
    <col min="5384" max="5384" width="49.28515625" style="114" customWidth="1"/>
    <col min="5385" max="5398" width="20.5703125" style="114" customWidth="1"/>
    <col min="5399" max="5400" width="0" style="114" hidden="1" customWidth="1"/>
    <col min="5401" max="5633" width="9.140625" style="114"/>
    <col min="5634" max="5634" width="23.5703125" style="114" customWidth="1"/>
    <col min="5635" max="5635" width="100.140625" style="114" customWidth="1"/>
    <col min="5636" max="5636" width="18.28515625" style="114" customWidth="1"/>
    <col min="5637" max="5637" width="26.42578125" style="114" customWidth="1"/>
    <col min="5638" max="5638" width="25.5703125" style="114" customWidth="1"/>
    <col min="5639" max="5639" width="24.28515625" style="114" customWidth="1"/>
    <col min="5640" max="5640" width="49.28515625" style="114" customWidth="1"/>
    <col min="5641" max="5654" width="20.5703125" style="114" customWidth="1"/>
    <col min="5655" max="5656" width="0" style="114" hidden="1" customWidth="1"/>
    <col min="5657" max="5889" width="9.140625" style="114"/>
    <col min="5890" max="5890" width="23.5703125" style="114" customWidth="1"/>
    <col min="5891" max="5891" width="100.140625" style="114" customWidth="1"/>
    <col min="5892" max="5892" width="18.28515625" style="114" customWidth="1"/>
    <col min="5893" max="5893" width="26.42578125" style="114" customWidth="1"/>
    <col min="5894" max="5894" width="25.5703125" style="114" customWidth="1"/>
    <col min="5895" max="5895" width="24.28515625" style="114" customWidth="1"/>
    <col min="5896" max="5896" width="49.28515625" style="114" customWidth="1"/>
    <col min="5897" max="5910" width="20.5703125" style="114" customWidth="1"/>
    <col min="5911" max="5912" width="0" style="114" hidden="1" customWidth="1"/>
    <col min="5913" max="6145" width="9.140625" style="114"/>
    <col min="6146" max="6146" width="23.5703125" style="114" customWidth="1"/>
    <col min="6147" max="6147" width="100.140625" style="114" customWidth="1"/>
    <col min="6148" max="6148" width="18.28515625" style="114" customWidth="1"/>
    <col min="6149" max="6149" width="26.42578125" style="114" customWidth="1"/>
    <col min="6150" max="6150" width="25.5703125" style="114" customWidth="1"/>
    <col min="6151" max="6151" width="24.28515625" style="114" customWidth="1"/>
    <col min="6152" max="6152" width="49.28515625" style="114" customWidth="1"/>
    <col min="6153" max="6166" width="20.5703125" style="114" customWidth="1"/>
    <col min="6167" max="6168" width="0" style="114" hidden="1" customWidth="1"/>
    <col min="6169" max="6401" width="9.140625" style="114"/>
    <col min="6402" max="6402" width="23.5703125" style="114" customWidth="1"/>
    <col min="6403" max="6403" width="100.140625" style="114" customWidth="1"/>
    <col min="6404" max="6404" width="18.28515625" style="114" customWidth="1"/>
    <col min="6405" max="6405" width="26.42578125" style="114" customWidth="1"/>
    <col min="6406" max="6406" width="25.5703125" style="114" customWidth="1"/>
    <col min="6407" max="6407" width="24.28515625" style="114" customWidth="1"/>
    <col min="6408" max="6408" width="49.28515625" style="114" customWidth="1"/>
    <col min="6409" max="6422" width="20.5703125" style="114" customWidth="1"/>
    <col min="6423" max="6424" width="0" style="114" hidden="1" customWidth="1"/>
    <col min="6425" max="6657" width="9.140625" style="114"/>
    <col min="6658" max="6658" width="23.5703125" style="114" customWidth="1"/>
    <col min="6659" max="6659" width="100.140625" style="114" customWidth="1"/>
    <col min="6660" max="6660" width="18.28515625" style="114" customWidth="1"/>
    <col min="6661" max="6661" width="26.42578125" style="114" customWidth="1"/>
    <col min="6662" max="6662" width="25.5703125" style="114" customWidth="1"/>
    <col min="6663" max="6663" width="24.28515625" style="114" customWidth="1"/>
    <col min="6664" max="6664" width="49.28515625" style="114" customWidth="1"/>
    <col min="6665" max="6678" width="20.5703125" style="114" customWidth="1"/>
    <col min="6679" max="6680" width="0" style="114" hidden="1" customWidth="1"/>
    <col min="6681" max="6913" width="9.140625" style="114"/>
    <col min="6914" max="6914" width="23.5703125" style="114" customWidth="1"/>
    <col min="6915" max="6915" width="100.140625" style="114" customWidth="1"/>
    <col min="6916" max="6916" width="18.28515625" style="114" customWidth="1"/>
    <col min="6917" max="6917" width="26.42578125" style="114" customWidth="1"/>
    <col min="6918" max="6918" width="25.5703125" style="114" customWidth="1"/>
    <col min="6919" max="6919" width="24.28515625" style="114" customWidth="1"/>
    <col min="6920" max="6920" width="49.28515625" style="114" customWidth="1"/>
    <col min="6921" max="6934" width="20.5703125" style="114" customWidth="1"/>
    <col min="6935" max="6936" width="0" style="114" hidden="1" customWidth="1"/>
    <col min="6937" max="7169" width="9.140625" style="114"/>
    <col min="7170" max="7170" width="23.5703125" style="114" customWidth="1"/>
    <col min="7171" max="7171" width="100.140625" style="114" customWidth="1"/>
    <col min="7172" max="7172" width="18.28515625" style="114" customWidth="1"/>
    <col min="7173" max="7173" width="26.42578125" style="114" customWidth="1"/>
    <col min="7174" max="7174" width="25.5703125" style="114" customWidth="1"/>
    <col min="7175" max="7175" width="24.28515625" style="114" customWidth="1"/>
    <col min="7176" max="7176" width="49.28515625" style="114" customWidth="1"/>
    <col min="7177" max="7190" width="20.5703125" style="114" customWidth="1"/>
    <col min="7191" max="7192" width="0" style="114" hidden="1" customWidth="1"/>
    <col min="7193" max="7425" width="9.140625" style="114"/>
    <col min="7426" max="7426" width="23.5703125" style="114" customWidth="1"/>
    <col min="7427" max="7427" width="100.140625" style="114" customWidth="1"/>
    <col min="7428" max="7428" width="18.28515625" style="114" customWidth="1"/>
    <col min="7429" max="7429" width="26.42578125" style="114" customWidth="1"/>
    <col min="7430" max="7430" width="25.5703125" style="114" customWidth="1"/>
    <col min="7431" max="7431" width="24.28515625" style="114" customWidth="1"/>
    <col min="7432" max="7432" width="49.28515625" style="114" customWidth="1"/>
    <col min="7433" max="7446" width="20.5703125" style="114" customWidth="1"/>
    <col min="7447" max="7448" width="0" style="114" hidden="1" customWidth="1"/>
    <col min="7449" max="7681" width="9.140625" style="114"/>
    <col min="7682" max="7682" width="23.5703125" style="114" customWidth="1"/>
    <col min="7683" max="7683" width="100.140625" style="114" customWidth="1"/>
    <col min="7684" max="7684" width="18.28515625" style="114" customWidth="1"/>
    <col min="7685" max="7685" width="26.42578125" style="114" customWidth="1"/>
    <col min="7686" max="7686" width="25.5703125" style="114" customWidth="1"/>
    <col min="7687" max="7687" width="24.28515625" style="114" customWidth="1"/>
    <col min="7688" max="7688" width="49.28515625" style="114" customWidth="1"/>
    <col min="7689" max="7702" width="20.5703125" style="114" customWidth="1"/>
    <col min="7703" max="7704" width="0" style="114" hidden="1" customWidth="1"/>
    <col min="7705" max="7937" width="9.140625" style="114"/>
    <col min="7938" max="7938" width="23.5703125" style="114" customWidth="1"/>
    <col min="7939" max="7939" width="100.140625" style="114" customWidth="1"/>
    <col min="7940" max="7940" width="18.28515625" style="114" customWidth="1"/>
    <col min="7941" max="7941" width="26.42578125" style="114" customWidth="1"/>
    <col min="7942" max="7942" width="25.5703125" style="114" customWidth="1"/>
    <col min="7943" max="7943" width="24.28515625" style="114" customWidth="1"/>
    <col min="7944" max="7944" width="49.28515625" style="114" customWidth="1"/>
    <col min="7945" max="7958" width="20.5703125" style="114" customWidth="1"/>
    <col min="7959" max="7960" width="0" style="114" hidden="1" customWidth="1"/>
    <col min="7961" max="8193" width="9.140625" style="114"/>
    <col min="8194" max="8194" width="23.5703125" style="114" customWidth="1"/>
    <col min="8195" max="8195" width="100.140625" style="114" customWidth="1"/>
    <col min="8196" max="8196" width="18.28515625" style="114" customWidth="1"/>
    <col min="8197" max="8197" width="26.42578125" style="114" customWidth="1"/>
    <col min="8198" max="8198" width="25.5703125" style="114" customWidth="1"/>
    <col min="8199" max="8199" width="24.28515625" style="114" customWidth="1"/>
    <col min="8200" max="8200" width="49.28515625" style="114" customWidth="1"/>
    <col min="8201" max="8214" width="20.5703125" style="114" customWidth="1"/>
    <col min="8215" max="8216" width="0" style="114" hidden="1" customWidth="1"/>
    <col min="8217" max="8449" width="9.140625" style="114"/>
    <col min="8450" max="8450" width="23.5703125" style="114" customWidth="1"/>
    <col min="8451" max="8451" width="100.140625" style="114" customWidth="1"/>
    <col min="8452" max="8452" width="18.28515625" style="114" customWidth="1"/>
    <col min="8453" max="8453" width="26.42578125" style="114" customWidth="1"/>
    <col min="8454" max="8454" width="25.5703125" style="114" customWidth="1"/>
    <col min="8455" max="8455" width="24.28515625" style="114" customWidth="1"/>
    <col min="8456" max="8456" width="49.28515625" style="114" customWidth="1"/>
    <col min="8457" max="8470" width="20.5703125" style="114" customWidth="1"/>
    <col min="8471" max="8472" width="0" style="114" hidden="1" customWidth="1"/>
    <col min="8473" max="8705" width="9.140625" style="114"/>
    <col min="8706" max="8706" width="23.5703125" style="114" customWidth="1"/>
    <col min="8707" max="8707" width="100.140625" style="114" customWidth="1"/>
    <col min="8708" max="8708" width="18.28515625" style="114" customWidth="1"/>
    <col min="8709" max="8709" width="26.42578125" style="114" customWidth="1"/>
    <col min="8710" max="8710" width="25.5703125" style="114" customWidth="1"/>
    <col min="8711" max="8711" width="24.28515625" style="114" customWidth="1"/>
    <col min="8712" max="8712" width="49.28515625" style="114" customWidth="1"/>
    <col min="8713" max="8726" width="20.5703125" style="114" customWidth="1"/>
    <col min="8727" max="8728" width="0" style="114" hidden="1" customWidth="1"/>
    <col min="8729" max="8961" width="9.140625" style="114"/>
    <col min="8962" max="8962" width="23.5703125" style="114" customWidth="1"/>
    <col min="8963" max="8963" width="100.140625" style="114" customWidth="1"/>
    <col min="8964" max="8964" width="18.28515625" style="114" customWidth="1"/>
    <col min="8965" max="8965" width="26.42578125" style="114" customWidth="1"/>
    <col min="8966" max="8966" width="25.5703125" style="114" customWidth="1"/>
    <col min="8967" max="8967" width="24.28515625" style="114" customWidth="1"/>
    <col min="8968" max="8968" width="49.28515625" style="114" customWidth="1"/>
    <col min="8969" max="8982" width="20.5703125" style="114" customWidth="1"/>
    <col min="8983" max="8984" width="0" style="114" hidden="1" customWidth="1"/>
    <col min="8985" max="9217" width="9.140625" style="114"/>
    <col min="9218" max="9218" width="23.5703125" style="114" customWidth="1"/>
    <col min="9219" max="9219" width="100.140625" style="114" customWidth="1"/>
    <col min="9220" max="9220" width="18.28515625" style="114" customWidth="1"/>
    <col min="9221" max="9221" width="26.42578125" style="114" customWidth="1"/>
    <col min="9222" max="9222" width="25.5703125" style="114" customWidth="1"/>
    <col min="9223" max="9223" width="24.28515625" style="114" customWidth="1"/>
    <col min="9224" max="9224" width="49.28515625" style="114" customWidth="1"/>
    <col min="9225" max="9238" width="20.5703125" style="114" customWidth="1"/>
    <col min="9239" max="9240" width="0" style="114" hidden="1" customWidth="1"/>
    <col min="9241" max="9473" width="9.140625" style="114"/>
    <col min="9474" max="9474" width="23.5703125" style="114" customWidth="1"/>
    <col min="9475" max="9475" width="100.140625" style="114" customWidth="1"/>
    <col min="9476" max="9476" width="18.28515625" style="114" customWidth="1"/>
    <col min="9477" max="9477" width="26.42578125" style="114" customWidth="1"/>
    <col min="9478" max="9478" width="25.5703125" style="114" customWidth="1"/>
    <col min="9479" max="9479" width="24.28515625" style="114" customWidth="1"/>
    <col min="9480" max="9480" width="49.28515625" style="114" customWidth="1"/>
    <col min="9481" max="9494" width="20.5703125" style="114" customWidth="1"/>
    <col min="9495" max="9496" width="0" style="114" hidden="1" customWidth="1"/>
    <col min="9497" max="9729" width="9.140625" style="114"/>
    <col min="9730" max="9730" width="23.5703125" style="114" customWidth="1"/>
    <col min="9731" max="9731" width="100.140625" style="114" customWidth="1"/>
    <col min="9732" max="9732" width="18.28515625" style="114" customWidth="1"/>
    <col min="9733" max="9733" width="26.42578125" style="114" customWidth="1"/>
    <col min="9734" max="9734" width="25.5703125" style="114" customWidth="1"/>
    <col min="9735" max="9735" width="24.28515625" style="114" customWidth="1"/>
    <col min="9736" max="9736" width="49.28515625" style="114" customWidth="1"/>
    <col min="9737" max="9750" width="20.5703125" style="114" customWidth="1"/>
    <col min="9751" max="9752" width="0" style="114" hidden="1" customWidth="1"/>
    <col min="9753" max="9985" width="9.140625" style="114"/>
    <col min="9986" max="9986" width="23.5703125" style="114" customWidth="1"/>
    <col min="9987" max="9987" width="100.140625" style="114" customWidth="1"/>
    <col min="9988" max="9988" width="18.28515625" style="114" customWidth="1"/>
    <col min="9989" max="9989" width="26.42578125" style="114" customWidth="1"/>
    <col min="9990" max="9990" width="25.5703125" style="114" customWidth="1"/>
    <col min="9991" max="9991" width="24.28515625" style="114" customWidth="1"/>
    <col min="9992" max="9992" width="49.28515625" style="114" customWidth="1"/>
    <col min="9993" max="10006" width="20.5703125" style="114" customWidth="1"/>
    <col min="10007" max="10008" width="0" style="114" hidden="1" customWidth="1"/>
    <col min="10009" max="10241" width="9.140625" style="114"/>
    <col min="10242" max="10242" width="23.5703125" style="114" customWidth="1"/>
    <col min="10243" max="10243" width="100.140625" style="114" customWidth="1"/>
    <col min="10244" max="10244" width="18.28515625" style="114" customWidth="1"/>
    <col min="10245" max="10245" width="26.42578125" style="114" customWidth="1"/>
    <col min="10246" max="10246" width="25.5703125" style="114" customWidth="1"/>
    <col min="10247" max="10247" width="24.28515625" style="114" customWidth="1"/>
    <col min="10248" max="10248" width="49.28515625" style="114" customWidth="1"/>
    <col min="10249" max="10262" width="20.5703125" style="114" customWidth="1"/>
    <col min="10263" max="10264" width="0" style="114" hidden="1" customWidth="1"/>
    <col min="10265" max="10497" width="9.140625" style="114"/>
    <col min="10498" max="10498" width="23.5703125" style="114" customWidth="1"/>
    <col min="10499" max="10499" width="100.140625" style="114" customWidth="1"/>
    <col min="10500" max="10500" width="18.28515625" style="114" customWidth="1"/>
    <col min="10501" max="10501" width="26.42578125" style="114" customWidth="1"/>
    <col min="10502" max="10502" width="25.5703125" style="114" customWidth="1"/>
    <col min="10503" max="10503" width="24.28515625" style="114" customWidth="1"/>
    <col min="10504" max="10504" width="49.28515625" style="114" customWidth="1"/>
    <col min="10505" max="10518" width="20.5703125" style="114" customWidth="1"/>
    <col min="10519" max="10520" width="0" style="114" hidden="1" customWidth="1"/>
    <col min="10521" max="10753" width="9.140625" style="114"/>
    <col min="10754" max="10754" width="23.5703125" style="114" customWidth="1"/>
    <col min="10755" max="10755" width="100.140625" style="114" customWidth="1"/>
    <col min="10756" max="10756" width="18.28515625" style="114" customWidth="1"/>
    <col min="10757" max="10757" width="26.42578125" style="114" customWidth="1"/>
    <col min="10758" max="10758" width="25.5703125" style="114" customWidth="1"/>
    <col min="10759" max="10759" width="24.28515625" style="114" customWidth="1"/>
    <col min="10760" max="10760" width="49.28515625" style="114" customWidth="1"/>
    <col min="10761" max="10774" width="20.5703125" style="114" customWidth="1"/>
    <col min="10775" max="10776" width="0" style="114" hidden="1" customWidth="1"/>
    <col min="10777" max="11009" width="9.140625" style="114"/>
    <col min="11010" max="11010" width="23.5703125" style="114" customWidth="1"/>
    <col min="11011" max="11011" width="100.140625" style="114" customWidth="1"/>
    <col min="11012" max="11012" width="18.28515625" style="114" customWidth="1"/>
    <col min="11013" max="11013" width="26.42578125" style="114" customWidth="1"/>
    <col min="11014" max="11014" width="25.5703125" style="114" customWidth="1"/>
    <col min="11015" max="11015" width="24.28515625" style="114" customWidth="1"/>
    <col min="11016" max="11016" width="49.28515625" style="114" customWidth="1"/>
    <col min="11017" max="11030" width="20.5703125" style="114" customWidth="1"/>
    <col min="11031" max="11032" width="0" style="114" hidden="1" customWidth="1"/>
    <col min="11033" max="11265" width="9.140625" style="114"/>
    <col min="11266" max="11266" width="23.5703125" style="114" customWidth="1"/>
    <col min="11267" max="11267" width="100.140625" style="114" customWidth="1"/>
    <col min="11268" max="11268" width="18.28515625" style="114" customWidth="1"/>
    <col min="11269" max="11269" width="26.42578125" style="114" customWidth="1"/>
    <col min="11270" max="11270" width="25.5703125" style="114" customWidth="1"/>
    <col min="11271" max="11271" width="24.28515625" style="114" customWidth="1"/>
    <col min="11272" max="11272" width="49.28515625" style="114" customWidth="1"/>
    <col min="11273" max="11286" width="20.5703125" style="114" customWidth="1"/>
    <col min="11287" max="11288" width="0" style="114" hidden="1" customWidth="1"/>
    <col min="11289" max="11521" width="9.140625" style="114"/>
    <col min="11522" max="11522" width="23.5703125" style="114" customWidth="1"/>
    <col min="11523" max="11523" width="100.140625" style="114" customWidth="1"/>
    <col min="11524" max="11524" width="18.28515625" style="114" customWidth="1"/>
    <col min="11525" max="11525" width="26.42578125" style="114" customWidth="1"/>
    <col min="11526" max="11526" width="25.5703125" style="114" customWidth="1"/>
    <col min="11527" max="11527" width="24.28515625" style="114" customWidth="1"/>
    <col min="11528" max="11528" width="49.28515625" style="114" customWidth="1"/>
    <col min="11529" max="11542" width="20.5703125" style="114" customWidth="1"/>
    <col min="11543" max="11544" width="0" style="114" hidden="1" customWidth="1"/>
    <col min="11545" max="11777" width="9.140625" style="114"/>
    <col min="11778" max="11778" width="23.5703125" style="114" customWidth="1"/>
    <col min="11779" max="11779" width="100.140625" style="114" customWidth="1"/>
    <col min="11780" max="11780" width="18.28515625" style="114" customWidth="1"/>
    <col min="11781" max="11781" width="26.42578125" style="114" customWidth="1"/>
    <col min="11782" max="11782" width="25.5703125" style="114" customWidth="1"/>
    <col min="11783" max="11783" width="24.28515625" style="114" customWidth="1"/>
    <col min="11784" max="11784" width="49.28515625" style="114" customWidth="1"/>
    <col min="11785" max="11798" width="20.5703125" style="114" customWidth="1"/>
    <col min="11799" max="11800" width="0" style="114" hidden="1" customWidth="1"/>
    <col min="11801" max="12033" width="9.140625" style="114"/>
    <col min="12034" max="12034" width="23.5703125" style="114" customWidth="1"/>
    <col min="12035" max="12035" width="100.140625" style="114" customWidth="1"/>
    <col min="12036" max="12036" width="18.28515625" style="114" customWidth="1"/>
    <col min="12037" max="12037" width="26.42578125" style="114" customWidth="1"/>
    <col min="12038" max="12038" width="25.5703125" style="114" customWidth="1"/>
    <col min="12039" max="12039" width="24.28515625" style="114" customWidth="1"/>
    <col min="12040" max="12040" width="49.28515625" style="114" customWidth="1"/>
    <col min="12041" max="12054" width="20.5703125" style="114" customWidth="1"/>
    <col min="12055" max="12056" width="0" style="114" hidden="1" customWidth="1"/>
    <col min="12057" max="12289" width="9.140625" style="114"/>
    <col min="12290" max="12290" width="23.5703125" style="114" customWidth="1"/>
    <col min="12291" max="12291" width="100.140625" style="114" customWidth="1"/>
    <col min="12292" max="12292" width="18.28515625" style="114" customWidth="1"/>
    <col min="12293" max="12293" width="26.42578125" style="114" customWidth="1"/>
    <col min="12294" max="12294" width="25.5703125" style="114" customWidth="1"/>
    <col min="12295" max="12295" width="24.28515625" style="114" customWidth="1"/>
    <col min="12296" max="12296" width="49.28515625" style="114" customWidth="1"/>
    <col min="12297" max="12310" width="20.5703125" style="114" customWidth="1"/>
    <col min="12311" max="12312" width="0" style="114" hidden="1" customWidth="1"/>
    <col min="12313" max="12545" width="9.140625" style="114"/>
    <col min="12546" max="12546" width="23.5703125" style="114" customWidth="1"/>
    <col min="12547" max="12547" width="100.140625" style="114" customWidth="1"/>
    <col min="12548" max="12548" width="18.28515625" style="114" customWidth="1"/>
    <col min="12549" max="12549" width="26.42578125" style="114" customWidth="1"/>
    <col min="12550" max="12550" width="25.5703125" style="114" customWidth="1"/>
    <col min="12551" max="12551" width="24.28515625" style="114" customWidth="1"/>
    <col min="12552" max="12552" width="49.28515625" style="114" customWidth="1"/>
    <col min="12553" max="12566" width="20.5703125" style="114" customWidth="1"/>
    <col min="12567" max="12568" width="0" style="114" hidden="1" customWidth="1"/>
    <col min="12569" max="12801" width="9.140625" style="114"/>
    <col min="12802" max="12802" width="23.5703125" style="114" customWidth="1"/>
    <col min="12803" max="12803" width="100.140625" style="114" customWidth="1"/>
    <col min="12804" max="12804" width="18.28515625" style="114" customWidth="1"/>
    <col min="12805" max="12805" width="26.42578125" style="114" customWidth="1"/>
    <col min="12806" max="12806" width="25.5703125" style="114" customWidth="1"/>
    <col min="12807" max="12807" width="24.28515625" style="114" customWidth="1"/>
    <col min="12808" max="12808" width="49.28515625" style="114" customWidth="1"/>
    <col min="12809" max="12822" width="20.5703125" style="114" customWidth="1"/>
    <col min="12823" max="12824" width="0" style="114" hidden="1" customWidth="1"/>
    <col min="12825" max="13057" width="9.140625" style="114"/>
    <col min="13058" max="13058" width="23.5703125" style="114" customWidth="1"/>
    <col min="13059" max="13059" width="100.140625" style="114" customWidth="1"/>
    <col min="13060" max="13060" width="18.28515625" style="114" customWidth="1"/>
    <col min="13061" max="13061" width="26.42578125" style="114" customWidth="1"/>
    <col min="13062" max="13062" width="25.5703125" style="114" customWidth="1"/>
    <col min="13063" max="13063" width="24.28515625" style="114" customWidth="1"/>
    <col min="13064" max="13064" width="49.28515625" style="114" customWidth="1"/>
    <col min="13065" max="13078" width="20.5703125" style="114" customWidth="1"/>
    <col min="13079" max="13080" width="0" style="114" hidden="1" customWidth="1"/>
    <col min="13081" max="13313" width="9.140625" style="114"/>
    <col min="13314" max="13314" width="23.5703125" style="114" customWidth="1"/>
    <col min="13315" max="13315" width="100.140625" style="114" customWidth="1"/>
    <col min="13316" max="13316" width="18.28515625" style="114" customWidth="1"/>
    <col min="13317" max="13317" width="26.42578125" style="114" customWidth="1"/>
    <col min="13318" max="13318" width="25.5703125" style="114" customWidth="1"/>
    <col min="13319" max="13319" width="24.28515625" style="114" customWidth="1"/>
    <col min="13320" max="13320" width="49.28515625" style="114" customWidth="1"/>
    <col min="13321" max="13334" width="20.5703125" style="114" customWidth="1"/>
    <col min="13335" max="13336" width="0" style="114" hidden="1" customWidth="1"/>
    <col min="13337" max="13569" width="9.140625" style="114"/>
    <col min="13570" max="13570" width="23.5703125" style="114" customWidth="1"/>
    <col min="13571" max="13571" width="100.140625" style="114" customWidth="1"/>
    <col min="13572" max="13572" width="18.28515625" style="114" customWidth="1"/>
    <col min="13573" max="13573" width="26.42578125" style="114" customWidth="1"/>
    <col min="13574" max="13574" width="25.5703125" style="114" customWidth="1"/>
    <col min="13575" max="13575" width="24.28515625" style="114" customWidth="1"/>
    <col min="13576" max="13576" width="49.28515625" style="114" customWidth="1"/>
    <col min="13577" max="13590" width="20.5703125" style="114" customWidth="1"/>
    <col min="13591" max="13592" width="0" style="114" hidden="1" customWidth="1"/>
    <col min="13593" max="13825" width="9.140625" style="114"/>
    <col min="13826" max="13826" width="23.5703125" style="114" customWidth="1"/>
    <col min="13827" max="13827" width="100.140625" style="114" customWidth="1"/>
    <col min="13828" max="13828" width="18.28515625" style="114" customWidth="1"/>
    <col min="13829" max="13829" width="26.42578125" style="114" customWidth="1"/>
    <col min="13830" max="13830" width="25.5703125" style="114" customWidth="1"/>
    <col min="13831" max="13831" width="24.28515625" style="114" customWidth="1"/>
    <col min="13832" max="13832" width="49.28515625" style="114" customWidth="1"/>
    <col min="13833" max="13846" width="20.5703125" style="114" customWidth="1"/>
    <col min="13847" max="13848" width="0" style="114" hidden="1" customWidth="1"/>
    <col min="13849" max="14081" width="9.140625" style="114"/>
    <col min="14082" max="14082" width="23.5703125" style="114" customWidth="1"/>
    <col min="14083" max="14083" width="100.140625" style="114" customWidth="1"/>
    <col min="14084" max="14084" width="18.28515625" style="114" customWidth="1"/>
    <col min="14085" max="14085" width="26.42578125" style="114" customWidth="1"/>
    <col min="14086" max="14086" width="25.5703125" style="114" customWidth="1"/>
    <col min="14087" max="14087" width="24.28515625" style="114" customWidth="1"/>
    <col min="14088" max="14088" width="49.28515625" style="114" customWidth="1"/>
    <col min="14089" max="14102" width="20.5703125" style="114" customWidth="1"/>
    <col min="14103" max="14104" width="0" style="114" hidden="1" customWidth="1"/>
    <col min="14105" max="14337" width="9.140625" style="114"/>
    <col min="14338" max="14338" width="23.5703125" style="114" customWidth="1"/>
    <col min="14339" max="14339" width="100.140625" style="114" customWidth="1"/>
    <col min="14340" max="14340" width="18.28515625" style="114" customWidth="1"/>
    <col min="14341" max="14341" width="26.42578125" style="114" customWidth="1"/>
    <col min="14342" max="14342" width="25.5703125" style="114" customWidth="1"/>
    <col min="14343" max="14343" width="24.28515625" style="114" customWidth="1"/>
    <col min="14344" max="14344" width="49.28515625" style="114" customWidth="1"/>
    <col min="14345" max="14358" width="20.5703125" style="114" customWidth="1"/>
    <col min="14359" max="14360" width="0" style="114" hidden="1" customWidth="1"/>
    <col min="14361" max="14593" width="9.140625" style="114"/>
    <col min="14594" max="14594" width="23.5703125" style="114" customWidth="1"/>
    <col min="14595" max="14595" width="100.140625" style="114" customWidth="1"/>
    <col min="14596" max="14596" width="18.28515625" style="114" customWidth="1"/>
    <col min="14597" max="14597" width="26.42578125" style="114" customWidth="1"/>
    <col min="14598" max="14598" width="25.5703125" style="114" customWidth="1"/>
    <col min="14599" max="14599" width="24.28515625" style="114" customWidth="1"/>
    <col min="14600" max="14600" width="49.28515625" style="114" customWidth="1"/>
    <col min="14601" max="14614" width="20.5703125" style="114" customWidth="1"/>
    <col min="14615" max="14616" width="0" style="114" hidden="1" customWidth="1"/>
    <col min="14617" max="14849" width="9.140625" style="114"/>
    <col min="14850" max="14850" width="23.5703125" style="114" customWidth="1"/>
    <col min="14851" max="14851" width="100.140625" style="114" customWidth="1"/>
    <col min="14852" max="14852" width="18.28515625" style="114" customWidth="1"/>
    <col min="14853" max="14853" width="26.42578125" style="114" customWidth="1"/>
    <col min="14854" max="14854" width="25.5703125" style="114" customWidth="1"/>
    <col min="14855" max="14855" width="24.28515625" style="114" customWidth="1"/>
    <col min="14856" max="14856" width="49.28515625" style="114" customWidth="1"/>
    <col min="14857" max="14870" width="20.5703125" style="114" customWidth="1"/>
    <col min="14871" max="14872" width="0" style="114" hidden="1" customWidth="1"/>
    <col min="14873" max="15105" width="9.140625" style="114"/>
    <col min="15106" max="15106" width="23.5703125" style="114" customWidth="1"/>
    <col min="15107" max="15107" width="100.140625" style="114" customWidth="1"/>
    <col min="15108" max="15108" width="18.28515625" style="114" customWidth="1"/>
    <col min="15109" max="15109" width="26.42578125" style="114" customWidth="1"/>
    <col min="15110" max="15110" width="25.5703125" style="114" customWidth="1"/>
    <col min="15111" max="15111" width="24.28515625" style="114" customWidth="1"/>
    <col min="15112" max="15112" width="49.28515625" style="114" customWidth="1"/>
    <col min="15113" max="15126" width="20.5703125" style="114" customWidth="1"/>
    <col min="15127" max="15128" width="0" style="114" hidden="1" customWidth="1"/>
    <col min="15129" max="15361" width="9.140625" style="114"/>
    <col min="15362" max="15362" width="23.5703125" style="114" customWidth="1"/>
    <col min="15363" max="15363" width="100.140625" style="114" customWidth="1"/>
    <col min="15364" max="15364" width="18.28515625" style="114" customWidth="1"/>
    <col min="15365" max="15365" width="26.42578125" style="114" customWidth="1"/>
    <col min="15366" max="15366" width="25.5703125" style="114" customWidth="1"/>
    <col min="15367" max="15367" width="24.28515625" style="114" customWidth="1"/>
    <col min="15368" max="15368" width="49.28515625" style="114" customWidth="1"/>
    <col min="15369" max="15382" width="20.5703125" style="114" customWidth="1"/>
    <col min="15383" max="15384" width="0" style="114" hidden="1" customWidth="1"/>
    <col min="15385" max="15617" width="9.140625" style="114"/>
    <col min="15618" max="15618" width="23.5703125" style="114" customWidth="1"/>
    <col min="15619" max="15619" width="100.140625" style="114" customWidth="1"/>
    <col min="15620" max="15620" width="18.28515625" style="114" customWidth="1"/>
    <col min="15621" max="15621" width="26.42578125" style="114" customWidth="1"/>
    <col min="15622" max="15622" width="25.5703125" style="114" customWidth="1"/>
    <col min="15623" max="15623" width="24.28515625" style="114" customWidth="1"/>
    <col min="15624" max="15624" width="49.28515625" style="114" customWidth="1"/>
    <col min="15625" max="15638" width="20.5703125" style="114" customWidth="1"/>
    <col min="15639" max="15640" width="0" style="114" hidden="1" customWidth="1"/>
    <col min="15641" max="15873" width="9.140625" style="114"/>
    <col min="15874" max="15874" width="23.5703125" style="114" customWidth="1"/>
    <col min="15875" max="15875" width="100.140625" style="114" customWidth="1"/>
    <col min="15876" max="15876" width="18.28515625" style="114" customWidth="1"/>
    <col min="15877" max="15877" width="26.42578125" style="114" customWidth="1"/>
    <col min="15878" max="15878" width="25.5703125" style="114" customWidth="1"/>
    <col min="15879" max="15879" width="24.28515625" style="114" customWidth="1"/>
    <col min="15880" max="15880" width="49.28515625" style="114" customWidth="1"/>
    <col min="15881" max="15894" width="20.5703125" style="114" customWidth="1"/>
    <col min="15895" max="15896" width="0" style="114" hidden="1" customWidth="1"/>
    <col min="15897" max="16129" width="9.140625" style="114"/>
    <col min="16130" max="16130" width="23.5703125" style="114" customWidth="1"/>
    <col min="16131" max="16131" width="100.140625" style="114" customWidth="1"/>
    <col min="16132" max="16132" width="18.28515625" style="114" customWidth="1"/>
    <col min="16133" max="16133" width="26.42578125" style="114" customWidth="1"/>
    <col min="16134" max="16134" width="25.5703125" style="114" customWidth="1"/>
    <col min="16135" max="16135" width="24.28515625" style="114" customWidth="1"/>
    <col min="16136" max="16136" width="49.28515625" style="114" customWidth="1"/>
    <col min="16137" max="16150" width="20.5703125" style="114" customWidth="1"/>
    <col min="16151" max="16152" width="0" style="114" hidden="1" customWidth="1"/>
    <col min="16153" max="16384" width="9.140625" style="114"/>
  </cols>
  <sheetData>
    <row r="1" spans="1:99" s="40" customFormat="1" ht="72" customHeight="1">
      <c r="A1" s="167"/>
      <c r="B1" s="714" t="s">
        <v>867</v>
      </c>
      <c r="C1" s="714"/>
      <c r="D1" s="714"/>
      <c r="E1" s="714"/>
      <c r="F1" s="714"/>
      <c r="G1" s="714"/>
      <c r="H1" s="220"/>
      <c r="I1" s="37"/>
      <c r="J1" s="37"/>
      <c r="K1" s="37"/>
      <c r="L1" s="37"/>
      <c r="M1" s="37"/>
      <c r="N1" s="37"/>
      <c r="O1" s="37"/>
      <c r="P1" s="37"/>
      <c r="Q1" s="37"/>
      <c r="R1" s="37"/>
      <c r="S1" s="37"/>
      <c r="T1" s="37"/>
      <c r="U1" s="38"/>
      <c r="V1" s="39"/>
      <c r="W1" s="39"/>
      <c r="X1" s="39"/>
      <c r="Y1" s="39"/>
      <c r="Z1" s="39"/>
      <c r="AA1" s="39"/>
      <c r="AB1" s="39"/>
      <c r="AC1" s="39"/>
      <c r="AD1" s="39"/>
      <c r="AE1" s="39"/>
      <c r="AF1" s="39"/>
      <c r="AG1" s="39"/>
      <c r="AH1" s="39"/>
      <c r="AI1" s="39"/>
      <c r="AJ1" s="39"/>
      <c r="AK1" s="39"/>
      <c r="AL1" s="39"/>
      <c r="AM1" s="39"/>
      <c r="AN1" s="39"/>
      <c r="AO1" s="39"/>
      <c r="AP1" s="39"/>
      <c r="AQ1" s="39"/>
      <c r="AR1" s="39"/>
      <c r="AS1" s="39"/>
      <c r="AT1" s="39"/>
      <c r="AU1" s="39"/>
      <c r="AV1" s="39"/>
      <c r="AW1" s="39"/>
      <c r="AX1" s="39"/>
      <c r="AY1" s="39"/>
      <c r="AZ1" s="39"/>
      <c r="BA1" s="39"/>
      <c r="BB1" s="39"/>
      <c r="BC1" s="39"/>
      <c r="BD1" s="39"/>
      <c r="BE1" s="39"/>
      <c r="BF1" s="39"/>
      <c r="BG1" s="39"/>
      <c r="BH1" s="39"/>
      <c r="BI1" s="39"/>
      <c r="BJ1" s="39"/>
      <c r="BK1" s="39"/>
      <c r="BL1" s="39"/>
      <c r="BM1" s="39"/>
      <c r="BN1" s="39"/>
      <c r="BO1" s="39"/>
      <c r="BP1" s="39"/>
      <c r="BQ1" s="39"/>
      <c r="BR1" s="39"/>
      <c r="BS1" s="39"/>
      <c r="BT1" s="39"/>
      <c r="BU1" s="39"/>
      <c r="BV1" s="39"/>
      <c r="BW1" s="39"/>
      <c r="BX1" s="39"/>
      <c r="BY1" s="39"/>
      <c r="BZ1" s="39"/>
      <c r="CA1" s="39"/>
      <c r="CB1" s="39"/>
      <c r="CC1" s="39"/>
      <c r="CD1" s="39"/>
      <c r="CE1" s="39"/>
      <c r="CF1" s="39"/>
      <c r="CG1" s="39"/>
      <c r="CH1" s="39"/>
      <c r="CI1" s="39"/>
      <c r="CJ1" s="39"/>
      <c r="CK1" s="39"/>
      <c r="CL1" s="39"/>
      <c r="CM1" s="39"/>
      <c r="CN1" s="39"/>
      <c r="CO1" s="39"/>
      <c r="CP1" s="39"/>
      <c r="CQ1" s="39"/>
      <c r="CR1" s="39"/>
      <c r="CS1" s="39"/>
      <c r="CT1" s="39"/>
    </row>
    <row r="2" spans="1:99" s="44" customFormat="1" ht="41.45" customHeight="1">
      <c r="A2" s="168"/>
      <c r="B2" s="715" t="s">
        <v>785</v>
      </c>
      <c r="C2" s="716"/>
      <c r="D2" s="716"/>
      <c r="E2" s="716"/>
      <c r="F2" s="716"/>
      <c r="G2" s="716"/>
      <c r="H2" s="219"/>
      <c r="I2" s="170"/>
      <c r="J2" s="170"/>
      <c r="K2" s="170"/>
      <c r="L2" s="170"/>
      <c r="M2" s="170"/>
      <c r="N2" s="170"/>
      <c r="O2" s="170"/>
      <c r="P2" s="170"/>
      <c r="Q2" s="170"/>
      <c r="R2" s="170"/>
      <c r="S2" s="170"/>
      <c r="T2" s="170"/>
      <c r="U2" s="42"/>
      <c r="V2" s="43"/>
      <c r="W2" s="43"/>
      <c r="X2" s="43"/>
      <c r="Y2" s="43"/>
      <c r="Z2" s="43"/>
      <c r="AA2" s="43"/>
      <c r="AB2" s="43"/>
      <c r="AC2" s="43"/>
      <c r="AD2" s="43"/>
      <c r="AE2" s="43"/>
      <c r="AF2" s="43"/>
      <c r="AG2" s="43"/>
      <c r="AH2" s="43"/>
      <c r="AI2" s="43"/>
      <c r="AJ2" s="43"/>
      <c r="AK2" s="43"/>
      <c r="AL2" s="43"/>
      <c r="AM2" s="43"/>
      <c r="AN2" s="43"/>
      <c r="AO2" s="43"/>
      <c r="AP2" s="43"/>
      <c r="AQ2" s="43"/>
      <c r="AR2" s="43"/>
      <c r="AS2" s="43"/>
      <c r="AT2" s="43"/>
      <c r="AU2" s="43"/>
      <c r="AV2" s="43"/>
      <c r="AW2" s="43"/>
      <c r="AX2" s="43"/>
      <c r="AY2" s="43"/>
      <c r="AZ2" s="43"/>
      <c r="BA2" s="43"/>
      <c r="BB2" s="43"/>
      <c r="BC2" s="43"/>
      <c r="BD2" s="43"/>
      <c r="BE2" s="43"/>
      <c r="BF2" s="43"/>
      <c r="BG2" s="43"/>
      <c r="BH2" s="43"/>
      <c r="BI2" s="43"/>
      <c r="BJ2" s="43"/>
      <c r="BK2" s="43"/>
      <c r="BL2" s="43"/>
      <c r="BM2" s="43"/>
      <c r="BN2" s="43"/>
      <c r="BO2" s="43"/>
      <c r="BP2" s="43"/>
      <c r="BQ2" s="43"/>
      <c r="BR2" s="43"/>
      <c r="BS2" s="43"/>
      <c r="BT2" s="43"/>
      <c r="BU2" s="43"/>
      <c r="BV2" s="43"/>
      <c r="BW2" s="43"/>
      <c r="BX2" s="43"/>
      <c r="BY2" s="43"/>
      <c r="BZ2" s="43"/>
      <c r="CA2" s="43"/>
      <c r="CB2" s="43"/>
      <c r="CC2" s="43"/>
      <c r="CD2" s="43"/>
      <c r="CE2" s="43"/>
      <c r="CF2" s="43"/>
      <c r="CG2" s="43"/>
      <c r="CH2" s="43"/>
      <c r="CI2" s="43"/>
      <c r="CJ2" s="43"/>
      <c r="CK2" s="43"/>
      <c r="CL2" s="43"/>
      <c r="CM2" s="43"/>
      <c r="CN2" s="43"/>
      <c r="CO2" s="43"/>
      <c r="CP2" s="43"/>
      <c r="CQ2" s="43"/>
      <c r="CR2" s="43"/>
      <c r="CS2" s="43"/>
      <c r="CT2" s="43"/>
    </row>
    <row r="3" spans="1:99" s="44" customFormat="1" ht="78.599999999999994" customHeight="1">
      <c r="B3" s="45" t="s">
        <v>0</v>
      </c>
      <c r="C3" s="46" t="s">
        <v>1</v>
      </c>
      <c r="D3" s="45" t="s">
        <v>2</v>
      </c>
      <c r="E3" s="47" t="s">
        <v>837</v>
      </c>
      <c r="F3" s="164" t="s">
        <v>854</v>
      </c>
      <c r="G3" s="47" t="s">
        <v>855</v>
      </c>
      <c r="H3" s="48" t="s">
        <v>4</v>
      </c>
      <c r="I3" s="48"/>
      <c r="J3" s="48"/>
      <c r="K3" s="48"/>
      <c r="L3" s="48"/>
      <c r="M3" s="48"/>
      <c r="N3" s="48"/>
      <c r="O3" s="48"/>
      <c r="P3" s="48"/>
      <c r="Q3" s="48"/>
      <c r="R3" s="48"/>
      <c r="S3" s="48"/>
      <c r="T3" s="48"/>
      <c r="U3" s="49"/>
      <c r="V3" s="49"/>
      <c r="W3" s="43"/>
      <c r="X3" s="43"/>
      <c r="Y3" s="43"/>
      <c r="Z3" s="43"/>
      <c r="AA3" s="43"/>
      <c r="AB3" s="43"/>
      <c r="AC3" s="43"/>
      <c r="AD3" s="43"/>
      <c r="AE3" s="43"/>
      <c r="AF3" s="43"/>
      <c r="AG3" s="43"/>
      <c r="AH3" s="43"/>
      <c r="AI3" s="43"/>
      <c r="AJ3" s="43"/>
      <c r="AK3" s="43"/>
      <c r="AL3" s="43"/>
      <c r="AM3" s="43"/>
      <c r="AN3" s="43"/>
      <c r="AO3" s="43"/>
      <c r="AP3" s="43"/>
      <c r="AQ3" s="43"/>
      <c r="AR3" s="43"/>
      <c r="AS3" s="43"/>
      <c r="AT3" s="43"/>
      <c r="AU3" s="43"/>
      <c r="AV3" s="43"/>
      <c r="AW3" s="43"/>
      <c r="AX3" s="43"/>
      <c r="AY3" s="43"/>
      <c r="AZ3" s="43"/>
      <c r="BA3" s="43"/>
      <c r="BB3" s="43"/>
      <c r="BC3" s="43"/>
      <c r="BD3" s="43"/>
      <c r="BE3" s="43"/>
      <c r="BF3" s="43"/>
      <c r="BG3" s="43"/>
      <c r="BH3" s="43"/>
      <c r="BI3" s="43"/>
      <c r="BJ3" s="43"/>
      <c r="BK3" s="43"/>
      <c r="BL3" s="43"/>
      <c r="BM3" s="43"/>
      <c r="BN3" s="43"/>
      <c r="BO3" s="43"/>
      <c r="BP3" s="43"/>
      <c r="BQ3" s="43"/>
      <c r="BR3" s="43"/>
      <c r="BS3" s="43"/>
      <c r="BT3" s="43"/>
      <c r="BU3" s="43"/>
      <c r="BV3" s="43"/>
      <c r="BW3" s="43"/>
      <c r="BX3" s="43"/>
      <c r="BY3" s="43"/>
      <c r="BZ3" s="43"/>
      <c r="CA3" s="43"/>
      <c r="CB3" s="43"/>
      <c r="CC3" s="43"/>
      <c r="CD3" s="43"/>
      <c r="CE3" s="43"/>
      <c r="CF3" s="43"/>
      <c r="CG3" s="43"/>
      <c r="CH3" s="43"/>
      <c r="CI3" s="43"/>
      <c r="CJ3" s="43"/>
      <c r="CK3" s="43"/>
      <c r="CL3" s="43"/>
      <c r="CM3" s="43"/>
      <c r="CN3" s="43"/>
      <c r="CO3" s="43"/>
      <c r="CP3" s="43"/>
      <c r="CQ3" s="43"/>
      <c r="CR3" s="43"/>
      <c r="CS3" s="43"/>
      <c r="CT3" s="43"/>
      <c r="CU3" s="43"/>
    </row>
    <row r="4" spans="1:99" s="44" customFormat="1" ht="65.25" customHeight="1">
      <c r="B4" s="224" t="s">
        <v>48</v>
      </c>
      <c r="C4" s="222"/>
      <c r="D4" s="222"/>
      <c r="E4" s="222"/>
      <c r="F4" s="239"/>
      <c r="G4" s="222"/>
      <c r="H4" s="223"/>
      <c r="I4" s="82"/>
      <c r="J4" s="82"/>
      <c r="K4" s="82"/>
      <c r="L4" s="82"/>
      <c r="M4" s="82"/>
      <c r="N4" s="82"/>
      <c r="O4" s="82"/>
      <c r="P4" s="82"/>
      <c r="Q4" s="82"/>
      <c r="R4" s="82"/>
      <c r="S4" s="82"/>
      <c r="T4" s="82"/>
      <c r="U4" s="51"/>
      <c r="V4" s="51"/>
      <c r="W4" s="43"/>
      <c r="X4" s="43"/>
      <c r="Y4" s="43"/>
      <c r="Z4" s="43"/>
      <c r="AA4" s="43"/>
      <c r="AB4" s="43"/>
      <c r="AC4" s="43"/>
      <c r="AD4" s="43"/>
      <c r="AE4" s="43"/>
      <c r="AF4" s="43"/>
      <c r="AG4" s="43"/>
      <c r="AH4" s="43"/>
      <c r="AI4" s="43"/>
      <c r="AJ4" s="43"/>
      <c r="AK4" s="43"/>
      <c r="AL4" s="43"/>
      <c r="AM4" s="43"/>
      <c r="AN4" s="43"/>
      <c r="AO4" s="43"/>
      <c r="AP4" s="43"/>
      <c r="AQ4" s="43"/>
      <c r="AR4" s="43"/>
      <c r="AS4" s="43"/>
      <c r="AT4" s="43"/>
      <c r="AU4" s="43"/>
      <c r="AV4" s="43"/>
      <c r="AW4" s="43"/>
      <c r="AX4" s="43"/>
      <c r="AY4" s="43"/>
      <c r="AZ4" s="43"/>
      <c r="BA4" s="43"/>
      <c r="BB4" s="43"/>
      <c r="BC4" s="43"/>
      <c r="BD4" s="43"/>
      <c r="BE4" s="43"/>
      <c r="BF4" s="43"/>
      <c r="BG4" s="43"/>
      <c r="BH4" s="43"/>
      <c r="BI4" s="43"/>
      <c r="BJ4" s="43"/>
      <c r="BK4" s="43"/>
      <c r="BL4" s="43"/>
      <c r="BM4" s="43"/>
      <c r="BN4" s="43"/>
      <c r="BO4" s="43"/>
      <c r="BP4" s="43"/>
      <c r="BQ4" s="43"/>
      <c r="BR4" s="43"/>
      <c r="BS4" s="43"/>
      <c r="BT4" s="43"/>
      <c r="BU4" s="43"/>
      <c r="BV4" s="43"/>
      <c r="BW4" s="43"/>
      <c r="BX4" s="43"/>
      <c r="BY4" s="43"/>
      <c r="BZ4" s="43"/>
      <c r="CA4" s="43"/>
      <c r="CB4" s="43"/>
      <c r="CC4" s="43"/>
      <c r="CD4" s="43"/>
      <c r="CE4" s="43"/>
      <c r="CF4" s="43"/>
      <c r="CG4" s="43"/>
      <c r="CH4" s="43"/>
      <c r="CI4" s="43"/>
      <c r="CJ4" s="43"/>
      <c r="CK4" s="43"/>
      <c r="CL4" s="43"/>
      <c r="CM4" s="43"/>
      <c r="CN4" s="43"/>
      <c r="CO4" s="43"/>
      <c r="CP4" s="43"/>
      <c r="CQ4" s="43"/>
      <c r="CR4" s="43"/>
      <c r="CS4" s="43"/>
      <c r="CT4" s="43"/>
      <c r="CU4" s="43"/>
    </row>
    <row r="5" spans="1:99" s="44" customFormat="1" ht="43.15" customHeight="1">
      <c r="B5" s="52" t="s">
        <v>15</v>
      </c>
      <c r="C5" s="53"/>
      <c r="D5" s="54"/>
      <c r="E5" s="55"/>
      <c r="F5" s="163"/>
      <c r="G5" s="55"/>
      <c r="H5" s="56"/>
      <c r="I5" s="55"/>
      <c r="J5" s="55"/>
      <c r="K5" s="55"/>
      <c r="L5" s="55"/>
      <c r="M5" s="55"/>
      <c r="N5" s="55"/>
      <c r="O5" s="55"/>
      <c r="P5" s="55"/>
      <c r="Q5" s="55"/>
      <c r="R5" s="55"/>
      <c r="S5" s="55"/>
      <c r="T5" s="55"/>
      <c r="U5" s="51"/>
      <c r="V5" s="51"/>
      <c r="W5" s="43"/>
      <c r="X5" s="43"/>
      <c r="Y5" s="43"/>
      <c r="Z5" s="43"/>
      <c r="AA5" s="43"/>
      <c r="AB5" s="43"/>
      <c r="AC5" s="43"/>
      <c r="AD5" s="43"/>
      <c r="AE5" s="43"/>
      <c r="AF5" s="43"/>
      <c r="AG5" s="43"/>
      <c r="AH5" s="43"/>
      <c r="AI5" s="43"/>
      <c r="AJ5" s="43"/>
      <c r="AK5" s="43"/>
      <c r="AL5" s="43"/>
      <c r="AM5" s="43"/>
      <c r="AN5" s="43"/>
      <c r="AO5" s="43"/>
      <c r="AP5" s="43"/>
      <c r="AQ5" s="43"/>
      <c r="AR5" s="43"/>
      <c r="AS5" s="43"/>
      <c r="AT5" s="43"/>
      <c r="AU5" s="43"/>
      <c r="AV5" s="43"/>
      <c r="AW5" s="43"/>
      <c r="AX5" s="43"/>
      <c r="AY5" s="43"/>
      <c r="AZ5" s="43"/>
      <c r="BA5" s="43"/>
      <c r="BB5" s="43"/>
      <c r="BC5" s="43"/>
      <c r="BD5" s="43"/>
      <c r="BE5" s="43"/>
      <c r="BF5" s="43"/>
      <c r="BG5" s="43"/>
      <c r="BH5" s="43"/>
      <c r="BI5" s="43"/>
      <c r="BJ5" s="43"/>
      <c r="BK5" s="43"/>
      <c r="BL5" s="43"/>
      <c r="BM5" s="43"/>
      <c r="BN5" s="43"/>
      <c r="BO5" s="43"/>
      <c r="BP5" s="43"/>
      <c r="BQ5" s="43"/>
      <c r="BR5" s="43"/>
      <c r="BS5" s="43"/>
      <c r="BT5" s="43"/>
      <c r="BU5" s="43"/>
      <c r="BV5" s="43"/>
      <c r="BW5" s="43"/>
      <c r="BX5" s="43"/>
      <c r="BY5" s="43"/>
      <c r="BZ5" s="43"/>
      <c r="CA5" s="43"/>
      <c r="CB5" s="43"/>
      <c r="CC5" s="43"/>
      <c r="CD5" s="43"/>
      <c r="CE5" s="43"/>
      <c r="CF5" s="43"/>
      <c r="CG5" s="43"/>
      <c r="CH5" s="43"/>
      <c r="CI5" s="43"/>
      <c r="CJ5" s="43"/>
      <c r="CK5" s="43"/>
      <c r="CL5" s="43"/>
      <c r="CM5" s="43"/>
      <c r="CN5" s="43"/>
      <c r="CO5" s="43"/>
      <c r="CP5" s="43"/>
      <c r="CQ5" s="43"/>
      <c r="CR5" s="43"/>
      <c r="CS5" s="43"/>
      <c r="CT5" s="43"/>
      <c r="CU5" s="43"/>
    </row>
    <row r="6" spans="1:99" s="44" customFormat="1" ht="54" customHeight="1">
      <c r="B6" s="66" t="s">
        <v>51</v>
      </c>
      <c r="C6" s="46" t="s">
        <v>52</v>
      </c>
      <c r="D6" s="45">
        <v>4</v>
      </c>
      <c r="E6" s="55">
        <v>23.95</v>
      </c>
      <c r="F6" s="163">
        <v>4</v>
      </c>
      <c r="G6" s="55">
        <f t="shared" ref="G6:G19" si="0">SUM(F6*E6)</f>
        <v>95.8</v>
      </c>
      <c r="H6" s="48">
        <v>812257015498</v>
      </c>
      <c r="I6" s="48"/>
      <c r="J6" s="48"/>
      <c r="K6" s="48"/>
      <c r="L6" s="48"/>
      <c r="M6" s="48"/>
      <c r="N6" s="48"/>
      <c r="O6" s="48"/>
      <c r="P6" s="48"/>
      <c r="Q6" s="48"/>
      <c r="R6" s="48"/>
      <c r="S6" s="48"/>
      <c r="T6" s="48"/>
      <c r="U6" s="63"/>
      <c r="V6" s="63"/>
      <c r="W6" s="43"/>
      <c r="X6" s="43"/>
      <c r="Y6" s="43"/>
      <c r="Z6" s="43"/>
      <c r="AA6" s="43"/>
      <c r="AB6" s="43"/>
      <c r="AC6" s="43"/>
      <c r="AD6" s="43"/>
      <c r="AE6" s="43"/>
      <c r="AF6" s="43"/>
      <c r="AG6" s="43"/>
      <c r="AH6" s="43"/>
      <c r="AI6" s="43"/>
      <c r="AJ6" s="43"/>
      <c r="AK6" s="43"/>
      <c r="AL6" s="43"/>
      <c r="AM6" s="43"/>
      <c r="AN6" s="43"/>
      <c r="AO6" s="43"/>
      <c r="AP6" s="43"/>
      <c r="AQ6" s="43"/>
      <c r="AR6" s="43"/>
      <c r="AS6" s="43"/>
      <c r="AT6" s="43"/>
      <c r="AU6" s="43"/>
      <c r="AV6" s="43"/>
      <c r="AW6" s="43"/>
      <c r="AX6" s="43"/>
      <c r="AY6" s="43"/>
      <c r="AZ6" s="43"/>
      <c r="BA6" s="43"/>
      <c r="BB6" s="43"/>
      <c r="BC6" s="43"/>
      <c r="BD6" s="43"/>
      <c r="BE6" s="43"/>
      <c r="BF6" s="43"/>
      <c r="BG6" s="43"/>
      <c r="BH6" s="43"/>
      <c r="BI6" s="43"/>
      <c r="BJ6" s="43"/>
      <c r="BK6" s="43"/>
      <c r="BL6" s="43"/>
      <c r="BM6" s="43"/>
      <c r="BN6" s="43"/>
      <c r="BO6" s="43"/>
      <c r="BP6" s="43"/>
      <c r="BQ6" s="43"/>
      <c r="BR6" s="43"/>
      <c r="BS6" s="43"/>
      <c r="BT6" s="43"/>
      <c r="BU6" s="43"/>
      <c r="BV6" s="43"/>
      <c r="BW6" s="43"/>
      <c r="BX6" s="43"/>
      <c r="BY6" s="43"/>
      <c r="BZ6" s="43"/>
      <c r="CA6" s="43"/>
      <c r="CB6" s="43"/>
      <c r="CC6" s="43"/>
      <c r="CD6" s="43"/>
      <c r="CE6" s="43"/>
      <c r="CF6" s="43"/>
      <c r="CG6" s="43"/>
      <c r="CH6" s="43"/>
      <c r="CI6" s="43"/>
      <c r="CJ6" s="43"/>
      <c r="CK6" s="43"/>
      <c r="CL6" s="43"/>
      <c r="CM6" s="43"/>
      <c r="CN6" s="43"/>
      <c r="CO6" s="43"/>
      <c r="CP6" s="43"/>
      <c r="CQ6" s="43"/>
      <c r="CR6" s="43"/>
      <c r="CS6" s="43"/>
      <c r="CT6" s="43"/>
      <c r="CU6" s="43"/>
    </row>
    <row r="7" spans="1:99" s="44" customFormat="1" ht="45" customHeight="1">
      <c r="B7" s="66" t="s">
        <v>434</v>
      </c>
      <c r="C7" s="46" t="s">
        <v>630</v>
      </c>
      <c r="D7" s="45">
        <v>4</v>
      </c>
      <c r="E7" s="55">
        <v>59.95</v>
      </c>
      <c r="F7" s="163">
        <v>4</v>
      </c>
      <c r="G7" s="55">
        <f t="shared" si="0"/>
        <v>239.8</v>
      </c>
      <c r="H7" s="48">
        <v>812257016839</v>
      </c>
      <c r="I7" s="55"/>
      <c r="J7" s="55"/>
      <c r="K7" s="55"/>
      <c r="L7" s="55"/>
      <c r="M7" s="55"/>
      <c r="N7" s="55"/>
      <c r="O7" s="55"/>
      <c r="P7" s="55"/>
      <c r="Q7" s="55"/>
      <c r="R7" s="55"/>
      <c r="S7" s="55"/>
      <c r="T7" s="55"/>
      <c r="U7" s="57"/>
      <c r="V7" s="57"/>
      <c r="W7" s="43"/>
      <c r="X7" s="43"/>
      <c r="Y7" s="43"/>
      <c r="Z7" s="43"/>
      <c r="AA7" s="43"/>
      <c r="AB7" s="43"/>
      <c r="AC7" s="43"/>
      <c r="AD7" s="43"/>
      <c r="AE7" s="43"/>
      <c r="AF7" s="43"/>
      <c r="AG7" s="43"/>
      <c r="AH7" s="43"/>
      <c r="AI7" s="43"/>
      <c r="AJ7" s="43"/>
      <c r="AK7" s="43"/>
      <c r="AL7" s="43"/>
      <c r="AM7" s="43"/>
      <c r="AN7" s="43"/>
      <c r="AO7" s="43"/>
      <c r="AP7" s="43"/>
      <c r="AQ7" s="43"/>
      <c r="AR7" s="43"/>
      <c r="AS7" s="43"/>
      <c r="AT7" s="43"/>
      <c r="AU7" s="43"/>
      <c r="AV7" s="43"/>
      <c r="AW7" s="43"/>
      <c r="AX7" s="43"/>
      <c r="AY7" s="43"/>
      <c r="AZ7" s="43"/>
      <c r="BA7" s="43"/>
      <c r="BB7" s="43"/>
      <c r="BC7" s="43"/>
      <c r="BD7" s="43"/>
      <c r="BE7" s="43"/>
      <c r="BF7" s="43"/>
      <c r="BG7" s="43"/>
      <c r="BH7" s="43"/>
      <c r="BI7" s="43"/>
      <c r="BJ7" s="43"/>
      <c r="BK7" s="43"/>
      <c r="BL7" s="43"/>
      <c r="BM7" s="43"/>
      <c r="BN7" s="43"/>
      <c r="BO7" s="43"/>
      <c r="BP7" s="43"/>
      <c r="BQ7" s="43"/>
      <c r="BR7" s="43"/>
      <c r="BS7" s="43"/>
      <c r="BT7" s="43"/>
      <c r="BU7" s="43"/>
      <c r="BV7" s="43"/>
      <c r="BW7" s="43"/>
      <c r="BX7" s="43"/>
      <c r="BY7" s="43"/>
      <c r="BZ7" s="43"/>
      <c r="CA7" s="43"/>
      <c r="CB7" s="43"/>
      <c r="CC7" s="43"/>
      <c r="CD7" s="43"/>
      <c r="CE7" s="43"/>
      <c r="CF7" s="43"/>
      <c r="CG7" s="43"/>
      <c r="CH7" s="43"/>
      <c r="CI7" s="43"/>
      <c r="CJ7" s="43"/>
      <c r="CK7" s="43"/>
      <c r="CL7" s="43"/>
      <c r="CM7" s="43"/>
      <c r="CN7" s="43"/>
      <c r="CO7" s="43"/>
      <c r="CP7" s="43"/>
      <c r="CQ7" s="43"/>
      <c r="CR7" s="43"/>
      <c r="CS7" s="43"/>
      <c r="CT7" s="43"/>
      <c r="CU7" s="43"/>
    </row>
    <row r="8" spans="1:99" s="44" customFormat="1" ht="45" customHeight="1">
      <c r="B8" s="60" t="s">
        <v>59</v>
      </c>
      <c r="C8" s="65" t="s">
        <v>566</v>
      </c>
      <c r="D8" s="66" t="s">
        <v>23</v>
      </c>
      <c r="E8" s="55">
        <v>146.94749999999999</v>
      </c>
      <c r="F8" s="163">
        <v>1</v>
      </c>
      <c r="G8" s="55">
        <f t="shared" si="0"/>
        <v>146.94749999999999</v>
      </c>
      <c r="H8" s="56">
        <v>812257013173</v>
      </c>
      <c r="I8" s="56"/>
      <c r="J8" s="56"/>
      <c r="K8" s="56"/>
      <c r="L8" s="56"/>
      <c r="M8" s="56"/>
      <c r="N8" s="56"/>
      <c r="O8" s="56"/>
      <c r="P8" s="56"/>
      <c r="Q8" s="56"/>
      <c r="R8" s="56"/>
      <c r="S8" s="56"/>
      <c r="T8" s="56"/>
      <c r="U8" s="57"/>
      <c r="V8" s="57"/>
      <c r="W8" s="43"/>
      <c r="X8" s="43"/>
      <c r="Y8" s="43"/>
      <c r="Z8" s="43"/>
      <c r="AA8" s="43"/>
      <c r="AB8" s="43"/>
      <c r="AC8" s="43"/>
      <c r="AD8" s="43"/>
      <c r="AE8" s="43"/>
      <c r="AF8" s="43"/>
      <c r="AG8" s="43"/>
      <c r="AH8" s="43"/>
      <c r="AI8" s="43"/>
      <c r="AJ8" s="43"/>
      <c r="AK8" s="43"/>
      <c r="AL8" s="43"/>
      <c r="AM8" s="43"/>
      <c r="AN8" s="43"/>
      <c r="AO8" s="43"/>
      <c r="AP8" s="43"/>
      <c r="AQ8" s="43"/>
      <c r="AR8" s="43"/>
      <c r="AS8" s="43"/>
      <c r="AT8" s="43"/>
      <c r="AU8" s="43"/>
      <c r="AV8" s="43"/>
      <c r="AW8" s="43"/>
      <c r="AX8" s="43"/>
      <c r="AY8" s="43"/>
      <c r="AZ8" s="43"/>
      <c r="BA8" s="43"/>
      <c r="BB8" s="43"/>
      <c r="BC8" s="43"/>
      <c r="BD8" s="43"/>
      <c r="BE8" s="43"/>
      <c r="BF8" s="43"/>
      <c r="BG8" s="43"/>
      <c r="BH8" s="43"/>
      <c r="BI8" s="43"/>
      <c r="BJ8" s="43"/>
      <c r="BK8" s="43"/>
      <c r="BL8" s="43"/>
      <c r="BM8" s="43"/>
      <c r="BN8" s="43"/>
      <c r="BO8" s="43"/>
      <c r="BP8" s="43"/>
      <c r="BQ8" s="43"/>
      <c r="BR8" s="43"/>
      <c r="BS8" s="43"/>
      <c r="BT8" s="43"/>
      <c r="BU8" s="43"/>
      <c r="BV8" s="43"/>
      <c r="BW8" s="43"/>
      <c r="BX8" s="43"/>
      <c r="BY8" s="43"/>
      <c r="BZ8" s="43"/>
      <c r="CA8" s="43"/>
      <c r="CB8" s="43"/>
      <c r="CC8" s="43"/>
      <c r="CD8" s="43"/>
      <c r="CE8" s="43"/>
      <c r="CF8" s="43"/>
      <c r="CG8" s="43"/>
      <c r="CH8" s="43"/>
      <c r="CI8" s="43"/>
      <c r="CJ8" s="43"/>
      <c r="CK8" s="43"/>
      <c r="CL8" s="43"/>
      <c r="CM8" s="43"/>
      <c r="CN8" s="43"/>
      <c r="CO8" s="43"/>
      <c r="CP8" s="43"/>
      <c r="CQ8" s="43"/>
      <c r="CR8" s="43"/>
      <c r="CS8" s="43"/>
      <c r="CT8" s="43"/>
      <c r="CU8" s="43"/>
    </row>
    <row r="9" spans="1:99" s="44" customFormat="1" ht="66.75" hidden="1" customHeight="1">
      <c r="B9" s="66" t="s">
        <v>49</v>
      </c>
      <c r="C9" s="46" t="s">
        <v>612</v>
      </c>
      <c r="D9" s="45">
        <v>6</v>
      </c>
      <c r="E9" s="55">
        <v>16.95</v>
      </c>
      <c r="F9" s="163"/>
      <c r="G9" s="55">
        <f t="shared" si="0"/>
        <v>0</v>
      </c>
      <c r="H9" s="48">
        <v>812257015665</v>
      </c>
      <c r="I9" s="55"/>
      <c r="J9" s="55"/>
      <c r="K9" s="55"/>
      <c r="L9" s="55"/>
      <c r="M9" s="55"/>
      <c r="N9" s="55"/>
      <c r="O9" s="55"/>
      <c r="P9" s="55"/>
      <c r="Q9" s="55"/>
      <c r="R9" s="55"/>
      <c r="S9" s="55"/>
      <c r="T9" s="55"/>
      <c r="U9" s="57"/>
      <c r="V9" s="57"/>
      <c r="W9" s="43"/>
      <c r="X9" s="43"/>
      <c r="Y9" s="43"/>
      <c r="Z9" s="43"/>
      <c r="AA9" s="43"/>
      <c r="AB9" s="43"/>
      <c r="AC9" s="43"/>
      <c r="AD9" s="43"/>
      <c r="AE9" s="43"/>
      <c r="AF9" s="43"/>
      <c r="AG9" s="43"/>
      <c r="AH9" s="43"/>
      <c r="AI9" s="43"/>
      <c r="AJ9" s="43"/>
      <c r="AK9" s="43"/>
      <c r="AL9" s="43"/>
      <c r="AM9" s="43"/>
      <c r="AN9" s="43"/>
      <c r="AO9" s="43"/>
      <c r="AP9" s="43"/>
      <c r="AQ9" s="43"/>
      <c r="AR9" s="43"/>
      <c r="AS9" s="43"/>
      <c r="AT9" s="43"/>
      <c r="AU9" s="43"/>
      <c r="AV9" s="43"/>
      <c r="AW9" s="43"/>
      <c r="AX9" s="43"/>
      <c r="AY9" s="43"/>
      <c r="AZ9" s="43"/>
      <c r="BA9" s="43"/>
      <c r="BB9" s="43"/>
      <c r="BC9" s="43"/>
      <c r="BD9" s="43"/>
      <c r="BE9" s="43"/>
      <c r="BF9" s="43"/>
      <c r="BG9" s="43"/>
      <c r="BH9" s="43"/>
      <c r="BI9" s="43"/>
      <c r="BJ9" s="43"/>
      <c r="BK9" s="43"/>
      <c r="BL9" s="43"/>
      <c r="BM9" s="43"/>
      <c r="BN9" s="43"/>
      <c r="BO9" s="43"/>
      <c r="BP9" s="43"/>
      <c r="BQ9" s="43"/>
      <c r="BR9" s="43"/>
      <c r="BS9" s="43"/>
      <c r="BT9" s="43"/>
      <c r="BU9" s="43"/>
      <c r="BV9" s="43"/>
      <c r="BW9" s="43"/>
      <c r="BX9" s="43"/>
      <c r="BY9" s="43"/>
      <c r="BZ9" s="43"/>
      <c r="CA9" s="43"/>
      <c r="CB9" s="43"/>
      <c r="CC9" s="43"/>
      <c r="CD9" s="43"/>
      <c r="CE9" s="43"/>
      <c r="CF9" s="43"/>
      <c r="CG9" s="43"/>
      <c r="CH9" s="43"/>
      <c r="CI9" s="43"/>
      <c r="CJ9" s="43"/>
      <c r="CK9" s="43"/>
      <c r="CL9" s="43"/>
      <c r="CM9" s="43"/>
      <c r="CN9" s="43"/>
      <c r="CO9" s="43"/>
      <c r="CP9" s="43"/>
      <c r="CQ9" s="43"/>
      <c r="CR9" s="43"/>
      <c r="CS9" s="43"/>
      <c r="CT9" s="43"/>
      <c r="CU9" s="43"/>
    </row>
    <row r="10" spans="1:99" s="44" customFormat="1" ht="69.75" hidden="1" customHeight="1">
      <c r="B10" s="91" t="s">
        <v>778</v>
      </c>
      <c r="C10" s="97" t="s">
        <v>779</v>
      </c>
      <c r="D10" s="98">
        <v>4</v>
      </c>
      <c r="E10" s="92">
        <v>19.95</v>
      </c>
      <c r="F10" s="225"/>
      <c r="G10" s="55">
        <f t="shared" si="0"/>
        <v>0</v>
      </c>
      <c r="H10" s="99">
        <v>812257015399</v>
      </c>
      <c r="I10" s="48"/>
      <c r="J10" s="48"/>
      <c r="K10" s="48"/>
      <c r="L10" s="48"/>
      <c r="M10" s="48"/>
      <c r="N10" s="48"/>
      <c r="O10" s="48"/>
      <c r="P10" s="48"/>
      <c r="Q10" s="48"/>
      <c r="R10" s="48"/>
      <c r="S10" s="48"/>
      <c r="T10" s="48"/>
      <c r="U10" s="57"/>
      <c r="V10" s="57"/>
      <c r="W10" s="43"/>
      <c r="X10" s="43"/>
      <c r="Y10" s="43"/>
      <c r="Z10" s="43"/>
      <c r="AA10" s="43"/>
      <c r="AB10" s="43"/>
      <c r="AC10" s="43"/>
      <c r="AD10" s="43"/>
      <c r="AE10" s="43"/>
      <c r="AF10" s="43"/>
      <c r="AG10" s="43"/>
      <c r="AH10" s="43"/>
      <c r="AI10" s="43"/>
      <c r="AJ10" s="43"/>
      <c r="AK10" s="43"/>
      <c r="AL10" s="43"/>
      <c r="AM10" s="43"/>
      <c r="AN10" s="43"/>
      <c r="AO10" s="43"/>
      <c r="AP10" s="43"/>
      <c r="AQ10" s="43"/>
      <c r="AR10" s="43"/>
      <c r="AS10" s="43"/>
      <c r="AT10" s="43"/>
      <c r="AU10" s="43"/>
      <c r="AV10" s="43"/>
      <c r="AW10" s="43"/>
      <c r="AX10" s="43"/>
      <c r="AY10" s="43"/>
      <c r="AZ10" s="43"/>
      <c r="BA10" s="43"/>
      <c r="BB10" s="43"/>
      <c r="BC10" s="43"/>
      <c r="BD10" s="43"/>
      <c r="BE10" s="43"/>
      <c r="BF10" s="43"/>
      <c r="BG10" s="43"/>
      <c r="BH10" s="43"/>
      <c r="BI10" s="43"/>
      <c r="BJ10" s="43"/>
      <c r="BK10" s="43"/>
      <c r="BL10" s="43"/>
      <c r="BM10" s="43"/>
      <c r="BN10" s="43"/>
      <c r="BO10" s="43"/>
      <c r="BP10" s="43"/>
      <c r="BQ10" s="43"/>
      <c r="BR10" s="43"/>
      <c r="BS10" s="43"/>
      <c r="BT10" s="43"/>
      <c r="BU10" s="43"/>
      <c r="BV10" s="43"/>
      <c r="BW10" s="43"/>
      <c r="BX10" s="43"/>
      <c r="BY10" s="43"/>
      <c r="BZ10" s="43"/>
      <c r="CA10" s="43"/>
      <c r="CB10" s="43"/>
      <c r="CC10" s="43"/>
      <c r="CD10" s="43"/>
      <c r="CE10" s="43"/>
      <c r="CF10" s="43"/>
      <c r="CG10" s="43"/>
      <c r="CH10" s="43"/>
      <c r="CI10" s="43"/>
      <c r="CJ10" s="43"/>
      <c r="CK10" s="43"/>
      <c r="CL10" s="43"/>
      <c r="CM10" s="43"/>
      <c r="CN10" s="43"/>
      <c r="CO10" s="43"/>
      <c r="CP10" s="43"/>
      <c r="CQ10" s="43"/>
      <c r="CR10" s="43"/>
      <c r="CS10" s="43"/>
      <c r="CT10" s="43"/>
      <c r="CU10" s="43"/>
    </row>
    <row r="11" spans="1:99" s="44" customFormat="1" ht="69.75" hidden="1" customHeight="1">
      <c r="B11" s="66" t="s">
        <v>628</v>
      </c>
      <c r="C11" s="61" t="s">
        <v>548</v>
      </c>
      <c r="D11" s="62">
        <v>4</v>
      </c>
      <c r="E11" s="55">
        <v>31.45</v>
      </c>
      <c r="F11" s="163"/>
      <c r="G11" s="55">
        <f t="shared" si="0"/>
        <v>0</v>
      </c>
      <c r="H11" s="48">
        <v>812257018505</v>
      </c>
      <c r="I11" s="48"/>
      <c r="J11" s="48"/>
      <c r="K11" s="48"/>
      <c r="L11" s="48"/>
      <c r="M11" s="48"/>
      <c r="N11" s="48"/>
      <c r="O11" s="48"/>
      <c r="P11" s="48"/>
      <c r="Q11" s="48"/>
      <c r="R11" s="48"/>
      <c r="S11" s="48"/>
      <c r="T11" s="48"/>
      <c r="U11" s="57"/>
      <c r="V11" s="57"/>
      <c r="W11" s="43"/>
      <c r="X11" s="43"/>
      <c r="Y11" s="43"/>
      <c r="Z11" s="43"/>
      <c r="AA11" s="43"/>
      <c r="AB11" s="43"/>
      <c r="AC11" s="43"/>
      <c r="AD11" s="43"/>
      <c r="AE11" s="43"/>
      <c r="AF11" s="43"/>
      <c r="AG11" s="43"/>
      <c r="AH11" s="43"/>
      <c r="AI11" s="43"/>
      <c r="AJ11" s="43"/>
      <c r="AK11" s="43"/>
      <c r="AL11" s="43"/>
      <c r="AM11" s="43"/>
      <c r="AN11" s="43"/>
      <c r="AO11" s="43"/>
      <c r="AP11" s="43"/>
      <c r="AQ11" s="43"/>
      <c r="AR11" s="43"/>
      <c r="AS11" s="43"/>
      <c r="AT11" s="43"/>
      <c r="AU11" s="43"/>
      <c r="AV11" s="43"/>
      <c r="AW11" s="43"/>
      <c r="AX11" s="43"/>
      <c r="AY11" s="43"/>
      <c r="AZ11" s="43"/>
      <c r="BA11" s="43"/>
      <c r="BB11" s="43"/>
      <c r="BC11" s="43"/>
      <c r="BD11" s="43"/>
      <c r="BE11" s="43"/>
      <c r="BF11" s="43"/>
      <c r="BG11" s="43"/>
      <c r="BH11" s="43"/>
      <c r="BI11" s="43"/>
      <c r="BJ11" s="43"/>
      <c r="BK11" s="43"/>
      <c r="BL11" s="43"/>
      <c r="BM11" s="43"/>
      <c r="BN11" s="43"/>
      <c r="BO11" s="43"/>
      <c r="BP11" s="43"/>
      <c r="BQ11" s="43"/>
      <c r="BR11" s="43"/>
      <c r="BS11" s="43"/>
      <c r="BT11" s="43"/>
      <c r="BU11" s="43"/>
      <c r="BV11" s="43"/>
      <c r="BW11" s="43"/>
      <c r="BX11" s="43"/>
      <c r="BY11" s="43"/>
      <c r="BZ11" s="43"/>
      <c r="CA11" s="43"/>
      <c r="CB11" s="43"/>
      <c r="CC11" s="43"/>
      <c r="CD11" s="43"/>
      <c r="CE11" s="43"/>
      <c r="CF11" s="43"/>
      <c r="CG11" s="43"/>
      <c r="CH11" s="43"/>
      <c r="CI11" s="43"/>
      <c r="CJ11" s="43"/>
      <c r="CK11" s="43"/>
      <c r="CL11" s="43"/>
      <c r="CM11" s="43"/>
      <c r="CN11" s="43"/>
      <c r="CO11" s="43"/>
      <c r="CP11" s="43"/>
      <c r="CQ11" s="43"/>
      <c r="CR11" s="43"/>
      <c r="CS11" s="43"/>
      <c r="CT11" s="43"/>
      <c r="CU11" s="43"/>
    </row>
    <row r="12" spans="1:99" s="44" customFormat="1" ht="50.25" hidden="1" customHeight="1">
      <c r="B12" s="66" t="s">
        <v>815</v>
      </c>
      <c r="C12" s="46" t="s">
        <v>816</v>
      </c>
      <c r="D12" s="45">
        <v>4</v>
      </c>
      <c r="E12" s="55">
        <v>79.95</v>
      </c>
      <c r="F12" s="163"/>
      <c r="G12" s="55">
        <f t="shared" si="0"/>
        <v>0</v>
      </c>
      <c r="H12" s="48">
        <v>812257013791</v>
      </c>
      <c r="I12" s="55"/>
      <c r="J12" s="55"/>
      <c r="K12" s="55"/>
      <c r="L12" s="55"/>
      <c r="M12" s="55"/>
      <c r="N12" s="55"/>
      <c r="O12" s="55"/>
      <c r="P12" s="55"/>
      <c r="Q12" s="55"/>
      <c r="R12" s="55"/>
      <c r="S12" s="55"/>
      <c r="T12" s="55"/>
      <c r="U12" s="57"/>
      <c r="V12" s="57"/>
      <c r="W12" s="43"/>
      <c r="X12" s="43"/>
      <c r="Y12" s="43"/>
      <c r="Z12" s="43"/>
      <c r="AA12" s="43"/>
      <c r="AB12" s="43"/>
      <c r="AC12" s="43"/>
      <c r="AD12" s="43"/>
      <c r="AE12" s="43"/>
      <c r="AF12" s="43"/>
      <c r="AG12" s="43"/>
      <c r="AH12" s="43"/>
      <c r="AI12" s="43"/>
      <c r="AJ12" s="43"/>
      <c r="AK12" s="43"/>
      <c r="AL12" s="43"/>
      <c r="AM12" s="43"/>
      <c r="AN12" s="43"/>
      <c r="AO12" s="43"/>
      <c r="AP12" s="43"/>
      <c r="AQ12" s="43"/>
      <c r="AR12" s="43"/>
      <c r="AS12" s="43"/>
      <c r="AT12" s="43"/>
      <c r="AU12" s="43"/>
      <c r="AV12" s="43"/>
      <c r="AW12" s="43"/>
      <c r="AX12" s="43"/>
      <c r="AY12" s="43"/>
      <c r="AZ12" s="43"/>
      <c r="BA12" s="43"/>
      <c r="BB12" s="43"/>
      <c r="BC12" s="43"/>
      <c r="BD12" s="43"/>
      <c r="BE12" s="43"/>
      <c r="BF12" s="43"/>
      <c r="BG12" s="43"/>
      <c r="BH12" s="43"/>
      <c r="BI12" s="43"/>
      <c r="BJ12" s="43"/>
      <c r="BK12" s="43"/>
      <c r="BL12" s="43"/>
      <c r="BM12" s="43"/>
      <c r="BN12" s="43"/>
      <c r="BO12" s="43"/>
      <c r="BP12" s="43"/>
      <c r="BQ12" s="43"/>
      <c r="BR12" s="43"/>
      <c r="BS12" s="43"/>
      <c r="BT12" s="43"/>
      <c r="BU12" s="43"/>
      <c r="BV12" s="43"/>
      <c r="BW12" s="43"/>
      <c r="BX12" s="43"/>
      <c r="BY12" s="43"/>
      <c r="BZ12" s="43"/>
      <c r="CA12" s="43"/>
      <c r="CB12" s="43"/>
      <c r="CC12" s="43"/>
      <c r="CD12" s="43"/>
      <c r="CE12" s="43"/>
      <c r="CF12" s="43"/>
      <c r="CG12" s="43"/>
      <c r="CH12" s="43"/>
      <c r="CI12" s="43"/>
      <c r="CJ12" s="43"/>
      <c r="CK12" s="43"/>
      <c r="CL12" s="43"/>
      <c r="CM12" s="43"/>
      <c r="CN12" s="43"/>
      <c r="CO12" s="43"/>
      <c r="CP12" s="43"/>
      <c r="CQ12" s="43"/>
      <c r="CR12" s="43"/>
      <c r="CS12" s="43"/>
      <c r="CT12" s="43"/>
      <c r="CU12" s="43"/>
    </row>
    <row r="13" spans="1:99" s="96" customFormat="1" ht="64.5" hidden="1" customHeight="1">
      <c r="B13" s="160" t="s">
        <v>664</v>
      </c>
      <c r="C13" s="161" t="s">
        <v>739</v>
      </c>
      <c r="D13" s="160">
        <v>2</v>
      </c>
      <c r="E13" s="162">
        <v>39.950000000000003</v>
      </c>
      <c r="F13" s="226"/>
      <c r="G13" s="55">
        <f t="shared" si="0"/>
        <v>0</v>
      </c>
      <c r="H13" s="93">
        <v>812257014033</v>
      </c>
      <c r="I13" s="99"/>
      <c r="J13" s="99"/>
      <c r="K13" s="99"/>
      <c r="L13" s="99"/>
      <c r="M13" s="99"/>
      <c r="N13" s="99"/>
      <c r="O13" s="99"/>
      <c r="P13" s="99"/>
      <c r="Q13" s="99"/>
      <c r="R13" s="99"/>
      <c r="S13" s="99"/>
      <c r="T13" s="99"/>
      <c r="U13" s="102"/>
      <c r="V13" s="102"/>
      <c r="W13" s="95"/>
      <c r="X13" s="95"/>
      <c r="Y13" s="95"/>
      <c r="Z13" s="95"/>
      <c r="AA13" s="95"/>
      <c r="AB13" s="95"/>
      <c r="AC13" s="95"/>
      <c r="AD13" s="95"/>
      <c r="AE13" s="95"/>
      <c r="AF13" s="95"/>
      <c r="AG13" s="95"/>
      <c r="AH13" s="95"/>
      <c r="AI13" s="95"/>
      <c r="AJ13" s="95"/>
      <c r="AK13" s="95"/>
      <c r="AL13" s="95"/>
      <c r="AM13" s="95"/>
      <c r="AN13" s="95"/>
      <c r="AO13" s="95"/>
      <c r="AP13" s="95"/>
      <c r="AQ13" s="95"/>
      <c r="AR13" s="95"/>
      <c r="AS13" s="95"/>
      <c r="AT13" s="95"/>
      <c r="AU13" s="95"/>
      <c r="AV13" s="95"/>
      <c r="AW13" s="95"/>
      <c r="AX13" s="95"/>
      <c r="AY13" s="95"/>
      <c r="AZ13" s="95"/>
      <c r="BA13" s="95"/>
      <c r="BB13" s="95"/>
      <c r="BC13" s="95"/>
      <c r="BD13" s="95"/>
      <c r="BE13" s="95"/>
      <c r="BF13" s="95"/>
      <c r="BG13" s="95"/>
      <c r="BH13" s="95"/>
      <c r="BI13" s="95"/>
      <c r="BJ13" s="95"/>
      <c r="BK13" s="95"/>
      <c r="BL13" s="95"/>
      <c r="BM13" s="95"/>
      <c r="BN13" s="95"/>
      <c r="BO13" s="95"/>
      <c r="BP13" s="95"/>
      <c r="BQ13" s="95"/>
      <c r="BR13" s="95"/>
      <c r="BS13" s="95"/>
      <c r="BT13" s="95"/>
      <c r="BU13" s="95"/>
      <c r="BV13" s="95"/>
      <c r="BW13" s="95"/>
      <c r="BX13" s="95"/>
      <c r="BY13" s="95"/>
      <c r="BZ13" s="95"/>
      <c r="CA13" s="95"/>
      <c r="CB13" s="95"/>
      <c r="CC13" s="95"/>
      <c r="CD13" s="95"/>
      <c r="CE13" s="95"/>
      <c r="CF13" s="95"/>
      <c r="CG13" s="95"/>
      <c r="CH13" s="95"/>
      <c r="CI13" s="95"/>
      <c r="CJ13" s="95"/>
      <c r="CK13" s="95"/>
      <c r="CL13" s="95"/>
      <c r="CM13" s="95"/>
      <c r="CN13" s="95"/>
      <c r="CO13" s="95"/>
      <c r="CP13" s="95"/>
      <c r="CQ13" s="95"/>
      <c r="CR13" s="95"/>
      <c r="CS13" s="95"/>
      <c r="CT13" s="95"/>
      <c r="CU13" s="95"/>
    </row>
    <row r="14" spans="1:99" s="44" customFormat="1" ht="45" hidden="1" customHeight="1">
      <c r="B14" s="91" t="s">
        <v>817</v>
      </c>
      <c r="C14" s="97" t="s">
        <v>550</v>
      </c>
      <c r="D14" s="98">
        <v>4</v>
      </c>
      <c r="E14" s="92">
        <v>79.95</v>
      </c>
      <c r="F14" s="225"/>
      <c r="G14" s="55">
        <f t="shared" si="0"/>
        <v>0</v>
      </c>
      <c r="H14" s="99">
        <v>812257014415</v>
      </c>
      <c r="I14" s="56"/>
      <c r="J14" s="56"/>
      <c r="K14" s="56"/>
      <c r="L14" s="56"/>
      <c r="M14" s="56"/>
      <c r="N14" s="56"/>
      <c r="O14" s="56"/>
      <c r="P14" s="56"/>
      <c r="Q14" s="56"/>
      <c r="R14" s="56"/>
      <c r="S14" s="56"/>
      <c r="T14" s="56"/>
      <c r="U14" s="63"/>
      <c r="V14" s="63"/>
      <c r="W14" s="43"/>
      <c r="X14" s="43"/>
      <c r="Y14" s="43"/>
      <c r="Z14" s="43"/>
      <c r="AA14" s="43"/>
      <c r="AB14" s="43"/>
      <c r="AC14" s="43"/>
      <c r="AD14" s="43"/>
      <c r="AE14" s="43"/>
      <c r="AF14" s="43"/>
      <c r="AG14" s="43"/>
      <c r="AH14" s="43"/>
      <c r="AI14" s="43"/>
      <c r="AJ14" s="43"/>
      <c r="AK14" s="43"/>
      <c r="AL14" s="43"/>
      <c r="AM14" s="43"/>
      <c r="AN14" s="43"/>
      <c r="AO14" s="43"/>
      <c r="AP14" s="43"/>
      <c r="AQ14" s="43"/>
      <c r="AR14" s="43"/>
      <c r="AS14" s="43"/>
      <c r="AT14" s="43"/>
      <c r="AU14" s="43"/>
      <c r="AV14" s="43"/>
      <c r="AW14" s="43"/>
      <c r="AX14" s="43"/>
      <c r="AY14" s="43"/>
      <c r="AZ14" s="43"/>
      <c r="BA14" s="43"/>
      <c r="BB14" s="43"/>
      <c r="BC14" s="43"/>
      <c r="BD14" s="43"/>
      <c r="BE14" s="43"/>
      <c r="BF14" s="43"/>
      <c r="BG14" s="43"/>
      <c r="BH14" s="43"/>
      <c r="BI14" s="43"/>
      <c r="BJ14" s="43"/>
      <c r="BK14" s="43"/>
      <c r="BL14" s="43"/>
      <c r="BM14" s="43"/>
      <c r="BN14" s="43"/>
      <c r="BO14" s="43"/>
      <c r="BP14" s="43"/>
      <c r="BQ14" s="43"/>
      <c r="BR14" s="43"/>
      <c r="BS14" s="43"/>
      <c r="BT14" s="43"/>
      <c r="BU14" s="43"/>
      <c r="BV14" s="43"/>
      <c r="BW14" s="43"/>
      <c r="BX14" s="43"/>
      <c r="BY14" s="43"/>
      <c r="BZ14" s="43"/>
      <c r="CA14" s="43"/>
      <c r="CB14" s="43"/>
      <c r="CC14" s="43"/>
      <c r="CD14" s="43"/>
      <c r="CE14" s="43"/>
      <c r="CF14" s="43"/>
      <c r="CG14" s="43"/>
      <c r="CH14" s="43"/>
      <c r="CI14" s="43"/>
      <c r="CJ14" s="43"/>
      <c r="CK14" s="43"/>
      <c r="CL14" s="43"/>
      <c r="CM14" s="43"/>
      <c r="CN14" s="43"/>
      <c r="CO14" s="43"/>
      <c r="CP14" s="43"/>
      <c r="CQ14" s="43"/>
      <c r="CR14" s="43"/>
      <c r="CS14" s="43"/>
      <c r="CT14" s="43"/>
      <c r="CU14" s="43"/>
    </row>
    <row r="15" spans="1:99" s="44" customFormat="1" ht="45" hidden="1" customHeight="1">
      <c r="B15" s="60" t="s">
        <v>56</v>
      </c>
      <c r="C15" s="65" t="s">
        <v>555</v>
      </c>
      <c r="D15" s="66" t="s">
        <v>23</v>
      </c>
      <c r="E15" s="55">
        <v>54.95</v>
      </c>
      <c r="F15" s="163"/>
      <c r="G15" s="55">
        <f t="shared" si="0"/>
        <v>0</v>
      </c>
      <c r="H15" s="56">
        <v>812257013142</v>
      </c>
      <c r="I15" s="56"/>
      <c r="J15" s="56"/>
      <c r="K15" s="56"/>
      <c r="L15" s="56"/>
      <c r="M15" s="56"/>
      <c r="N15" s="56"/>
      <c r="O15" s="56"/>
      <c r="P15" s="56"/>
      <c r="Q15" s="56"/>
      <c r="R15" s="56"/>
      <c r="S15" s="56"/>
      <c r="T15" s="56"/>
      <c r="U15" s="57"/>
      <c r="V15" s="57"/>
      <c r="W15" s="43"/>
      <c r="X15" s="43"/>
      <c r="Y15" s="43"/>
      <c r="Z15" s="43"/>
      <c r="AA15" s="43"/>
      <c r="AB15" s="43"/>
      <c r="AC15" s="43"/>
      <c r="AD15" s="43"/>
      <c r="AE15" s="43"/>
      <c r="AF15" s="43"/>
      <c r="AG15" s="43"/>
      <c r="AH15" s="43"/>
      <c r="AI15" s="43"/>
      <c r="AJ15" s="43"/>
      <c r="AK15" s="43"/>
      <c r="AL15" s="43"/>
      <c r="AM15" s="43"/>
      <c r="AN15" s="43"/>
      <c r="AO15" s="43"/>
      <c r="AP15" s="43"/>
      <c r="AQ15" s="43"/>
      <c r="AR15" s="43"/>
      <c r="AS15" s="43"/>
      <c r="AT15" s="43"/>
      <c r="AU15" s="43"/>
      <c r="AV15" s="43"/>
      <c r="AW15" s="43"/>
      <c r="AX15" s="43"/>
      <c r="AY15" s="43"/>
      <c r="AZ15" s="43"/>
      <c r="BA15" s="43"/>
      <c r="BB15" s="43"/>
      <c r="BC15" s="43"/>
      <c r="BD15" s="43"/>
      <c r="BE15" s="43"/>
      <c r="BF15" s="43"/>
      <c r="BG15" s="43"/>
      <c r="BH15" s="43"/>
      <c r="BI15" s="43"/>
      <c r="BJ15" s="43"/>
      <c r="BK15" s="43"/>
      <c r="BL15" s="43"/>
      <c r="BM15" s="43"/>
      <c r="BN15" s="43"/>
      <c r="BO15" s="43"/>
      <c r="BP15" s="43"/>
      <c r="BQ15" s="43"/>
      <c r="BR15" s="43"/>
      <c r="BS15" s="43"/>
      <c r="BT15" s="43"/>
      <c r="BU15" s="43"/>
      <c r="BV15" s="43"/>
      <c r="BW15" s="43"/>
      <c r="BX15" s="43"/>
      <c r="BY15" s="43"/>
      <c r="BZ15" s="43"/>
      <c r="CA15" s="43"/>
      <c r="CB15" s="43"/>
      <c r="CC15" s="43"/>
      <c r="CD15" s="43"/>
      <c r="CE15" s="43"/>
      <c r="CF15" s="43"/>
      <c r="CG15" s="43"/>
      <c r="CH15" s="43"/>
      <c r="CI15" s="43"/>
      <c r="CJ15" s="43"/>
      <c r="CK15" s="43"/>
      <c r="CL15" s="43"/>
      <c r="CM15" s="43"/>
      <c r="CN15" s="43"/>
      <c r="CO15" s="43"/>
      <c r="CP15" s="43"/>
      <c r="CQ15" s="43"/>
      <c r="CR15" s="43"/>
      <c r="CS15" s="43"/>
      <c r="CT15" s="43"/>
      <c r="CU15" s="43"/>
    </row>
    <row r="16" spans="1:99" s="44" customFormat="1" ht="45" hidden="1" customHeight="1">
      <c r="B16" s="60" t="s">
        <v>57</v>
      </c>
      <c r="C16" s="65" t="s">
        <v>556</v>
      </c>
      <c r="D16" s="66" t="s">
        <v>23</v>
      </c>
      <c r="E16" s="55">
        <v>62.95</v>
      </c>
      <c r="F16" s="163"/>
      <c r="G16" s="55">
        <f t="shared" si="0"/>
        <v>0</v>
      </c>
      <c r="H16" s="56">
        <v>812257013784</v>
      </c>
      <c r="I16" s="56"/>
      <c r="J16" s="56"/>
      <c r="K16" s="56"/>
      <c r="L16" s="56"/>
      <c r="M16" s="56"/>
      <c r="N16" s="56"/>
      <c r="O16" s="56"/>
      <c r="P16" s="56"/>
      <c r="Q16" s="56"/>
      <c r="R16" s="56"/>
      <c r="S16" s="56"/>
      <c r="T16" s="56"/>
      <c r="U16" s="63"/>
      <c r="V16" s="63"/>
      <c r="W16" s="43"/>
      <c r="X16" s="43"/>
      <c r="Y16" s="43"/>
      <c r="Z16" s="43"/>
      <c r="AA16" s="43"/>
      <c r="AB16" s="43"/>
      <c r="AC16" s="43"/>
      <c r="AD16" s="43"/>
      <c r="AE16" s="43"/>
      <c r="AF16" s="43"/>
      <c r="AG16" s="43"/>
      <c r="AH16" s="43"/>
      <c r="AI16" s="43"/>
      <c r="AJ16" s="43"/>
      <c r="AK16" s="43"/>
      <c r="AL16" s="43"/>
      <c r="AM16" s="43"/>
      <c r="AN16" s="43"/>
      <c r="AO16" s="43"/>
      <c r="AP16" s="43"/>
      <c r="AQ16" s="43"/>
      <c r="AR16" s="43"/>
      <c r="AS16" s="43"/>
      <c r="AT16" s="43"/>
      <c r="AU16" s="43"/>
      <c r="AV16" s="43"/>
      <c r="AW16" s="43"/>
      <c r="AX16" s="43"/>
      <c r="AY16" s="43"/>
      <c r="AZ16" s="43"/>
      <c r="BA16" s="43"/>
      <c r="BB16" s="43"/>
      <c r="BC16" s="43"/>
      <c r="BD16" s="43"/>
      <c r="BE16" s="43"/>
      <c r="BF16" s="43"/>
      <c r="BG16" s="43"/>
      <c r="BH16" s="43"/>
      <c r="BI16" s="43"/>
      <c r="BJ16" s="43"/>
      <c r="BK16" s="43"/>
      <c r="BL16" s="43"/>
      <c r="BM16" s="43"/>
      <c r="BN16" s="43"/>
      <c r="BO16" s="43"/>
      <c r="BP16" s="43"/>
      <c r="BQ16" s="43"/>
      <c r="BR16" s="43"/>
      <c r="BS16" s="43"/>
      <c r="BT16" s="43"/>
      <c r="BU16" s="43"/>
      <c r="BV16" s="43"/>
      <c r="BW16" s="43"/>
      <c r="BX16" s="43"/>
      <c r="BY16" s="43"/>
      <c r="BZ16" s="43"/>
      <c r="CA16" s="43"/>
      <c r="CB16" s="43"/>
      <c r="CC16" s="43"/>
      <c r="CD16" s="43"/>
      <c r="CE16" s="43"/>
      <c r="CF16" s="43"/>
      <c r="CG16" s="43"/>
      <c r="CH16" s="43"/>
      <c r="CI16" s="43"/>
      <c r="CJ16" s="43"/>
      <c r="CK16" s="43"/>
      <c r="CL16" s="43"/>
      <c r="CM16" s="43"/>
      <c r="CN16" s="43"/>
      <c r="CO16" s="43"/>
      <c r="CP16" s="43"/>
      <c r="CQ16" s="43"/>
      <c r="CR16" s="43"/>
      <c r="CS16" s="43"/>
      <c r="CT16" s="43"/>
      <c r="CU16" s="43"/>
    </row>
    <row r="17" spans="1:99" s="83" customFormat="1" ht="59.25" hidden="1" customHeight="1">
      <c r="B17" s="60" t="s">
        <v>615</v>
      </c>
      <c r="C17" s="65" t="s">
        <v>549</v>
      </c>
      <c r="D17" s="66" t="s">
        <v>23</v>
      </c>
      <c r="E17" s="55">
        <v>54.95</v>
      </c>
      <c r="F17" s="163"/>
      <c r="G17" s="55">
        <f t="shared" si="0"/>
        <v>0</v>
      </c>
      <c r="H17" s="56">
        <v>812257018772</v>
      </c>
      <c r="I17" s="56"/>
      <c r="J17" s="56"/>
      <c r="K17" s="56"/>
      <c r="L17" s="56"/>
      <c r="M17" s="56"/>
      <c r="N17" s="56"/>
      <c r="O17" s="56"/>
      <c r="P17" s="56"/>
      <c r="Q17" s="56"/>
      <c r="R17" s="56"/>
      <c r="S17" s="56"/>
      <c r="T17" s="56"/>
      <c r="U17" s="57"/>
      <c r="V17" s="57"/>
      <c r="W17" s="42"/>
      <c r="X17" s="42"/>
      <c r="Y17" s="42"/>
      <c r="Z17" s="42"/>
      <c r="AA17" s="42"/>
      <c r="AB17" s="42"/>
      <c r="AC17" s="42"/>
      <c r="AD17" s="42"/>
      <c r="AE17" s="42"/>
      <c r="AF17" s="42"/>
      <c r="AG17" s="42"/>
      <c r="AH17" s="42"/>
      <c r="AI17" s="42"/>
      <c r="AJ17" s="42"/>
      <c r="AK17" s="42"/>
      <c r="AL17" s="42"/>
      <c r="AM17" s="42"/>
      <c r="AN17" s="42"/>
      <c r="AO17" s="42"/>
      <c r="AP17" s="42"/>
      <c r="AQ17" s="42"/>
      <c r="AR17" s="42"/>
      <c r="AS17" s="42"/>
      <c r="AT17" s="42"/>
      <c r="AU17" s="42"/>
      <c r="AV17" s="42"/>
      <c r="AW17" s="42"/>
      <c r="AX17" s="42"/>
      <c r="AY17" s="42"/>
      <c r="AZ17" s="42"/>
      <c r="BA17" s="42"/>
      <c r="BB17" s="42"/>
      <c r="BC17" s="42"/>
      <c r="BD17" s="42"/>
      <c r="BE17" s="42"/>
      <c r="BF17" s="42"/>
      <c r="BG17" s="42"/>
      <c r="BH17" s="42"/>
      <c r="BI17" s="42"/>
      <c r="BJ17" s="42"/>
      <c r="BK17" s="42"/>
      <c r="BL17" s="42"/>
      <c r="BM17" s="42"/>
      <c r="BN17" s="42"/>
      <c r="BO17" s="42"/>
      <c r="BP17" s="42"/>
      <c r="BQ17" s="42"/>
      <c r="BR17" s="42"/>
      <c r="BS17" s="42"/>
      <c r="BT17" s="42"/>
      <c r="BU17" s="42"/>
      <c r="BV17" s="42"/>
      <c r="BW17" s="42"/>
      <c r="BX17" s="42"/>
      <c r="BY17" s="42"/>
      <c r="BZ17" s="42"/>
      <c r="CA17" s="42"/>
      <c r="CB17" s="42"/>
      <c r="CC17" s="42"/>
      <c r="CD17" s="42"/>
      <c r="CE17" s="42"/>
      <c r="CF17" s="42"/>
      <c r="CG17" s="42"/>
      <c r="CH17" s="42"/>
      <c r="CI17" s="42"/>
      <c r="CJ17" s="42"/>
      <c r="CK17" s="42"/>
      <c r="CL17" s="42"/>
      <c r="CM17" s="42"/>
      <c r="CN17" s="42"/>
      <c r="CO17" s="42"/>
      <c r="CP17" s="42"/>
      <c r="CQ17" s="42"/>
      <c r="CR17" s="42"/>
      <c r="CS17" s="42"/>
      <c r="CT17" s="42"/>
      <c r="CU17" s="42"/>
    </row>
    <row r="18" spans="1:99" s="83" customFormat="1" ht="45" hidden="1" customHeight="1">
      <c r="B18" s="75" t="s">
        <v>58</v>
      </c>
      <c r="C18" s="53" t="s">
        <v>557</v>
      </c>
      <c r="D18" s="54" t="s">
        <v>23</v>
      </c>
      <c r="E18" s="55">
        <v>73.447500000000005</v>
      </c>
      <c r="F18" s="163"/>
      <c r="G18" s="55">
        <f t="shared" si="0"/>
        <v>0</v>
      </c>
      <c r="H18" s="56">
        <v>812257013234</v>
      </c>
      <c r="I18" s="56"/>
      <c r="J18" s="56"/>
      <c r="K18" s="56"/>
      <c r="L18" s="56"/>
      <c r="M18" s="56"/>
      <c r="N18" s="56"/>
      <c r="O18" s="56"/>
      <c r="P18" s="56"/>
      <c r="Q18" s="56"/>
      <c r="R18" s="56"/>
      <c r="S18" s="56"/>
      <c r="T18" s="56"/>
      <c r="U18" s="57"/>
      <c r="V18" s="57"/>
      <c r="W18" s="42"/>
      <c r="X18" s="42"/>
      <c r="Y18" s="42"/>
      <c r="Z18" s="42"/>
      <c r="AA18" s="42"/>
      <c r="AB18" s="42"/>
      <c r="AC18" s="42"/>
      <c r="AD18" s="42"/>
      <c r="AE18" s="42"/>
      <c r="AF18" s="42"/>
      <c r="AG18" s="42"/>
      <c r="AH18" s="42"/>
      <c r="AI18" s="42"/>
      <c r="AJ18" s="42"/>
      <c r="AK18" s="42"/>
      <c r="AL18" s="42"/>
      <c r="AM18" s="42"/>
      <c r="AN18" s="42"/>
      <c r="AO18" s="42"/>
      <c r="AP18" s="42"/>
      <c r="AQ18" s="42"/>
      <c r="AR18" s="42"/>
      <c r="AS18" s="42"/>
      <c r="AT18" s="42"/>
      <c r="AU18" s="42"/>
      <c r="AV18" s="42"/>
      <c r="AW18" s="42"/>
      <c r="AX18" s="42"/>
      <c r="AY18" s="42"/>
      <c r="AZ18" s="42"/>
      <c r="BA18" s="42"/>
      <c r="BB18" s="42"/>
      <c r="BC18" s="42"/>
      <c r="BD18" s="42"/>
      <c r="BE18" s="42"/>
      <c r="BF18" s="42"/>
      <c r="BG18" s="42"/>
      <c r="BH18" s="42"/>
      <c r="BI18" s="42"/>
      <c r="BJ18" s="42"/>
      <c r="BK18" s="42"/>
      <c r="BL18" s="42"/>
      <c r="BM18" s="42"/>
      <c r="BN18" s="42"/>
      <c r="BO18" s="42"/>
      <c r="BP18" s="42"/>
      <c r="BQ18" s="42"/>
      <c r="BR18" s="42"/>
      <c r="BS18" s="42"/>
      <c r="BT18" s="42"/>
      <c r="BU18" s="42"/>
      <c r="BV18" s="42"/>
      <c r="BW18" s="42"/>
      <c r="BX18" s="42"/>
      <c r="BY18" s="42"/>
      <c r="BZ18" s="42"/>
      <c r="CA18" s="42"/>
      <c r="CB18" s="42"/>
      <c r="CC18" s="42"/>
      <c r="CD18" s="42"/>
      <c r="CE18" s="42"/>
      <c r="CF18" s="42"/>
      <c r="CG18" s="42"/>
      <c r="CH18" s="42"/>
      <c r="CI18" s="42"/>
      <c r="CJ18" s="42"/>
      <c r="CK18" s="42"/>
      <c r="CL18" s="42"/>
      <c r="CM18" s="42"/>
      <c r="CN18" s="42"/>
      <c r="CO18" s="42"/>
      <c r="CP18" s="42"/>
      <c r="CQ18" s="42"/>
      <c r="CR18" s="42"/>
      <c r="CS18" s="42"/>
      <c r="CT18" s="42"/>
      <c r="CU18" s="42"/>
    </row>
    <row r="19" spans="1:99" s="44" customFormat="1" ht="45" hidden="1" customHeight="1">
      <c r="B19" s="60" t="s">
        <v>60</v>
      </c>
      <c r="C19" s="65" t="s">
        <v>558</v>
      </c>
      <c r="D19" s="66" t="s">
        <v>23</v>
      </c>
      <c r="E19" s="55">
        <v>178.44749999999999</v>
      </c>
      <c r="F19" s="163"/>
      <c r="G19" s="55">
        <f t="shared" si="0"/>
        <v>0</v>
      </c>
      <c r="H19" s="56">
        <v>812257013746</v>
      </c>
      <c r="I19" s="56"/>
      <c r="J19" s="56"/>
      <c r="K19" s="56"/>
      <c r="L19" s="56"/>
      <c r="M19" s="56"/>
      <c r="N19" s="56"/>
      <c r="O19" s="56"/>
      <c r="P19" s="56"/>
      <c r="Q19" s="56"/>
      <c r="R19" s="56"/>
      <c r="S19" s="56"/>
      <c r="T19" s="56"/>
      <c r="U19" s="57"/>
      <c r="V19" s="57"/>
      <c r="W19" s="43"/>
      <c r="X19" s="43"/>
      <c r="Y19" s="43"/>
      <c r="Z19" s="43"/>
      <c r="AA19" s="43"/>
      <c r="AB19" s="43"/>
      <c r="AC19" s="43"/>
      <c r="AD19" s="43"/>
      <c r="AE19" s="43"/>
      <c r="AF19" s="43"/>
      <c r="AG19" s="43"/>
      <c r="AH19" s="43"/>
      <c r="AI19" s="43"/>
      <c r="AJ19" s="43"/>
      <c r="AK19" s="43"/>
      <c r="AL19" s="43"/>
      <c r="AM19" s="43"/>
      <c r="AN19" s="43"/>
      <c r="AO19" s="43"/>
      <c r="AP19" s="43"/>
      <c r="AQ19" s="43"/>
      <c r="AR19" s="43"/>
      <c r="AS19" s="43"/>
      <c r="AT19" s="43"/>
      <c r="AU19" s="43"/>
      <c r="AV19" s="43"/>
      <c r="AW19" s="43"/>
      <c r="AX19" s="43"/>
      <c r="AY19" s="43"/>
      <c r="AZ19" s="43"/>
      <c r="BA19" s="43"/>
      <c r="BB19" s="43"/>
      <c r="BC19" s="43"/>
      <c r="BD19" s="43"/>
      <c r="BE19" s="43"/>
      <c r="BF19" s="43"/>
      <c r="BG19" s="43"/>
      <c r="BH19" s="43"/>
      <c r="BI19" s="43"/>
      <c r="BJ19" s="43"/>
      <c r="BK19" s="43"/>
      <c r="BL19" s="43"/>
      <c r="BM19" s="43"/>
      <c r="BN19" s="43"/>
      <c r="BO19" s="43"/>
      <c r="BP19" s="43"/>
      <c r="BQ19" s="43"/>
      <c r="BR19" s="43"/>
      <c r="BS19" s="43"/>
      <c r="BT19" s="43"/>
      <c r="BU19" s="43"/>
      <c r="BV19" s="43"/>
      <c r="BW19" s="43"/>
      <c r="BX19" s="43"/>
      <c r="BY19" s="43"/>
      <c r="BZ19" s="43"/>
      <c r="CA19" s="43"/>
      <c r="CB19" s="43"/>
      <c r="CC19" s="43"/>
      <c r="CD19" s="43"/>
      <c r="CE19" s="43"/>
      <c r="CF19" s="43"/>
      <c r="CG19" s="43"/>
      <c r="CH19" s="43"/>
      <c r="CI19" s="43"/>
      <c r="CJ19" s="43"/>
      <c r="CK19" s="43"/>
      <c r="CL19" s="43"/>
      <c r="CM19" s="43"/>
      <c r="CN19" s="43"/>
      <c r="CO19" s="43"/>
      <c r="CP19" s="43"/>
      <c r="CQ19" s="43"/>
      <c r="CR19" s="43"/>
      <c r="CS19" s="43"/>
      <c r="CT19" s="43"/>
      <c r="CU19" s="43"/>
    </row>
    <row r="20" spans="1:99" s="44" customFormat="1" ht="45" customHeight="1">
      <c r="B20" s="52" t="s">
        <v>6</v>
      </c>
      <c r="C20" s="53"/>
      <c r="D20" s="54"/>
      <c r="E20" s="55"/>
      <c r="F20" s="163"/>
      <c r="G20" s="55">
        <f t="shared" ref="G20:G25" si="1">SUM(F20*E20)</f>
        <v>0</v>
      </c>
      <c r="H20" s="56"/>
      <c r="I20" s="55"/>
      <c r="J20" s="55"/>
      <c r="K20" s="55"/>
      <c r="L20" s="55"/>
      <c r="M20" s="55"/>
      <c r="N20" s="55"/>
      <c r="O20" s="55"/>
      <c r="P20" s="55"/>
      <c r="Q20" s="55"/>
      <c r="R20" s="55"/>
      <c r="S20" s="55"/>
      <c r="T20" s="55"/>
      <c r="U20" s="51"/>
      <c r="V20" s="51"/>
      <c r="W20" s="43"/>
      <c r="X20" s="43"/>
      <c r="Y20" s="43"/>
      <c r="Z20" s="43"/>
      <c r="AA20" s="43"/>
      <c r="AB20" s="43"/>
      <c r="AC20" s="43"/>
      <c r="AD20" s="43"/>
      <c r="AE20" s="43"/>
      <c r="AF20" s="43"/>
      <c r="AG20" s="43"/>
      <c r="AH20" s="43"/>
      <c r="AI20" s="43"/>
      <c r="AJ20" s="43"/>
      <c r="AK20" s="43"/>
      <c r="AL20" s="43"/>
      <c r="AM20" s="43"/>
      <c r="AN20" s="43"/>
      <c r="AO20" s="43"/>
      <c r="AP20" s="43"/>
      <c r="AQ20" s="43"/>
      <c r="AR20" s="43"/>
      <c r="AS20" s="43"/>
      <c r="AT20" s="43"/>
      <c r="AU20" s="43"/>
      <c r="AV20" s="43"/>
      <c r="AW20" s="43"/>
      <c r="AX20" s="43"/>
      <c r="AY20" s="43"/>
      <c r="AZ20" s="43"/>
      <c r="BA20" s="43"/>
      <c r="BB20" s="43"/>
      <c r="BC20" s="43"/>
      <c r="BD20" s="43"/>
      <c r="BE20" s="43"/>
      <c r="BF20" s="43"/>
      <c r="BG20" s="43"/>
      <c r="BH20" s="43"/>
      <c r="BI20" s="43"/>
      <c r="BJ20" s="43"/>
      <c r="BK20" s="43"/>
      <c r="BL20" s="43"/>
      <c r="BM20" s="43"/>
      <c r="BN20" s="43"/>
      <c r="BO20" s="43"/>
      <c r="BP20" s="43"/>
      <c r="BQ20" s="43"/>
      <c r="BR20" s="43"/>
      <c r="BS20" s="43"/>
      <c r="BT20" s="43"/>
      <c r="BU20" s="43"/>
      <c r="BV20" s="43"/>
      <c r="BW20" s="43"/>
      <c r="BX20" s="43"/>
      <c r="BY20" s="43"/>
      <c r="BZ20" s="43"/>
      <c r="CA20" s="43"/>
      <c r="CB20" s="43"/>
      <c r="CC20" s="43"/>
      <c r="CD20" s="43"/>
      <c r="CE20" s="43"/>
      <c r="CF20" s="43"/>
      <c r="CG20" s="43"/>
      <c r="CH20" s="43"/>
      <c r="CI20" s="43"/>
      <c r="CJ20" s="43"/>
      <c r="CK20" s="43"/>
      <c r="CL20" s="43"/>
      <c r="CM20" s="43"/>
      <c r="CN20" s="43"/>
      <c r="CO20" s="43"/>
      <c r="CP20" s="43"/>
      <c r="CQ20" s="43"/>
      <c r="CR20" s="43"/>
      <c r="CS20" s="43"/>
      <c r="CT20" s="43"/>
      <c r="CU20" s="43"/>
    </row>
    <row r="21" spans="1:99" s="44" customFormat="1" ht="48.75" customHeight="1">
      <c r="B21" s="44" t="s">
        <v>61</v>
      </c>
      <c r="C21" s="46" t="s">
        <v>62</v>
      </c>
      <c r="D21" s="44">
        <v>4</v>
      </c>
      <c r="E21" s="55">
        <v>22.75</v>
      </c>
      <c r="F21" s="163">
        <v>4</v>
      </c>
      <c r="G21" s="55">
        <f>SUM(F21*E21)</f>
        <v>91</v>
      </c>
      <c r="H21" s="48">
        <v>812257017287</v>
      </c>
      <c r="I21" s="48"/>
      <c r="J21" s="48"/>
      <c r="K21" s="48"/>
      <c r="L21" s="48"/>
      <c r="M21" s="48"/>
      <c r="N21" s="48"/>
      <c r="O21" s="48"/>
      <c r="P21" s="48"/>
      <c r="Q21" s="48"/>
      <c r="R21" s="48"/>
      <c r="S21" s="48"/>
      <c r="T21" s="48"/>
      <c r="U21" s="57"/>
      <c r="V21" s="57"/>
      <c r="W21" s="43"/>
      <c r="X21" s="43"/>
      <c r="Y21" s="43"/>
      <c r="Z21" s="43"/>
      <c r="AA21" s="43"/>
      <c r="AB21" s="43"/>
      <c r="AC21" s="43"/>
      <c r="AD21" s="43"/>
      <c r="AE21" s="43"/>
      <c r="AF21" s="43"/>
      <c r="AG21" s="43"/>
      <c r="AH21" s="43"/>
      <c r="AI21" s="43"/>
      <c r="AJ21" s="43"/>
      <c r="AK21" s="43"/>
      <c r="AL21" s="43"/>
      <c r="AM21" s="43"/>
      <c r="AN21" s="43"/>
      <c r="AO21" s="43"/>
      <c r="AP21" s="43"/>
      <c r="AQ21" s="43"/>
      <c r="AR21" s="43"/>
      <c r="AS21" s="43"/>
      <c r="AT21" s="43"/>
      <c r="AU21" s="43"/>
      <c r="AV21" s="43"/>
      <c r="AW21" s="43"/>
      <c r="AX21" s="43"/>
      <c r="AY21" s="43"/>
      <c r="AZ21" s="43"/>
      <c r="BA21" s="43"/>
      <c r="BB21" s="43"/>
      <c r="BC21" s="43"/>
      <c r="BD21" s="43"/>
      <c r="BE21" s="43"/>
      <c r="BF21" s="43"/>
      <c r="BG21" s="43"/>
      <c r="BH21" s="43"/>
      <c r="BI21" s="43"/>
      <c r="BJ21" s="43"/>
      <c r="BK21" s="43"/>
      <c r="BL21" s="43"/>
      <c r="BM21" s="43"/>
      <c r="BN21" s="43"/>
      <c r="BO21" s="43"/>
      <c r="BP21" s="43"/>
      <c r="BQ21" s="43"/>
      <c r="BR21" s="43"/>
      <c r="BS21" s="43"/>
      <c r="BT21" s="43"/>
      <c r="BU21" s="43"/>
      <c r="BV21" s="43"/>
      <c r="BW21" s="43"/>
      <c r="BX21" s="43"/>
      <c r="BY21" s="43"/>
      <c r="BZ21" s="43"/>
      <c r="CA21" s="43"/>
      <c r="CB21" s="43"/>
      <c r="CC21" s="43"/>
      <c r="CD21" s="43"/>
      <c r="CE21" s="43"/>
      <c r="CF21" s="43"/>
      <c r="CG21" s="43"/>
      <c r="CH21" s="43"/>
      <c r="CI21" s="43"/>
      <c r="CJ21" s="43"/>
      <c r="CK21" s="43"/>
      <c r="CL21" s="43"/>
      <c r="CM21" s="43"/>
      <c r="CN21" s="43"/>
      <c r="CO21" s="43"/>
      <c r="CP21" s="43"/>
      <c r="CQ21" s="43"/>
      <c r="CR21" s="43"/>
      <c r="CS21" s="43"/>
      <c r="CT21" s="43"/>
      <c r="CU21" s="43"/>
    </row>
    <row r="22" spans="1:99" s="44" customFormat="1" ht="45" customHeight="1">
      <c r="B22" s="75" t="s">
        <v>63</v>
      </c>
      <c r="C22" s="53" t="s">
        <v>559</v>
      </c>
      <c r="D22" s="54" t="s">
        <v>8</v>
      </c>
      <c r="E22" s="55">
        <v>31.95</v>
      </c>
      <c r="F22" s="163">
        <v>4</v>
      </c>
      <c r="G22" s="55">
        <f>SUM(F22*E22)</f>
        <v>127.8</v>
      </c>
      <c r="H22" s="56">
        <v>812257013111</v>
      </c>
      <c r="I22" s="56"/>
      <c r="J22" s="56"/>
      <c r="K22" s="56"/>
      <c r="L22" s="56"/>
      <c r="M22" s="56"/>
      <c r="N22" s="56"/>
      <c r="O22" s="56"/>
      <c r="P22" s="56"/>
      <c r="Q22" s="56"/>
      <c r="R22" s="56"/>
      <c r="S22" s="56"/>
      <c r="T22" s="56"/>
      <c r="U22" s="51"/>
      <c r="V22" s="51"/>
      <c r="W22" s="43"/>
      <c r="X22" s="43"/>
      <c r="Y22" s="43"/>
      <c r="Z22" s="43"/>
      <c r="AA22" s="43"/>
      <c r="AB22" s="43"/>
      <c r="AC22" s="43"/>
      <c r="AD22" s="43"/>
      <c r="AE22" s="43"/>
      <c r="AF22" s="43"/>
      <c r="AG22" s="43"/>
      <c r="AH22" s="43"/>
      <c r="AI22" s="43"/>
      <c r="AJ22" s="43"/>
      <c r="AK22" s="43"/>
      <c r="AL22" s="43"/>
      <c r="AM22" s="43"/>
      <c r="AN22" s="43"/>
      <c r="AO22" s="43"/>
      <c r="AP22" s="43"/>
      <c r="AQ22" s="43"/>
      <c r="AR22" s="43"/>
      <c r="AS22" s="43"/>
      <c r="AT22" s="43"/>
      <c r="AU22" s="43"/>
      <c r="AV22" s="43"/>
      <c r="AW22" s="43"/>
      <c r="AX22" s="43"/>
      <c r="AY22" s="43"/>
      <c r="AZ22" s="43"/>
      <c r="BA22" s="43"/>
      <c r="BB22" s="43"/>
      <c r="BC22" s="43"/>
      <c r="BD22" s="43"/>
      <c r="BE22" s="43"/>
      <c r="BF22" s="43"/>
      <c r="BG22" s="43"/>
      <c r="BH22" s="43"/>
      <c r="BI22" s="43"/>
      <c r="BJ22" s="43"/>
      <c r="BK22" s="43"/>
      <c r="BL22" s="43"/>
      <c r="BM22" s="43"/>
      <c r="BN22" s="43"/>
      <c r="BO22" s="43"/>
      <c r="BP22" s="43"/>
      <c r="BQ22" s="43"/>
      <c r="BR22" s="43"/>
      <c r="BS22" s="43"/>
      <c r="BT22" s="43"/>
      <c r="BU22" s="43"/>
      <c r="BV22" s="43"/>
      <c r="BW22" s="43"/>
      <c r="BX22" s="43"/>
      <c r="BY22" s="43"/>
      <c r="BZ22" s="43"/>
      <c r="CA22" s="43"/>
      <c r="CB22" s="43"/>
      <c r="CC22" s="43"/>
      <c r="CD22" s="43"/>
      <c r="CE22" s="43"/>
      <c r="CF22" s="43"/>
      <c r="CG22" s="43"/>
      <c r="CH22" s="43"/>
      <c r="CI22" s="43"/>
      <c r="CJ22" s="43"/>
      <c r="CK22" s="43"/>
      <c r="CL22" s="43"/>
      <c r="CM22" s="43"/>
      <c r="CN22" s="43"/>
      <c r="CO22" s="43"/>
      <c r="CP22" s="43"/>
      <c r="CQ22" s="43"/>
      <c r="CR22" s="43"/>
      <c r="CS22" s="43"/>
      <c r="CT22" s="43"/>
      <c r="CU22" s="43"/>
    </row>
    <row r="23" spans="1:99" s="44" customFormat="1" ht="45" hidden="1" customHeight="1">
      <c r="B23" s="75" t="s">
        <v>64</v>
      </c>
      <c r="C23" s="53" t="s">
        <v>560</v>
      </c>
      <c r="D23" s="54" t="s">
        <v>8</v>
      </c>
      <c r="E23" s="55">
        <v>78.95</v>
      </c>
      <c r="F23" s="163"/>
      <c r="G23" s="55">
        <f>SUM(F23*E23)</f>
        <v>0</v>
      </c>
      <c r="H23" s="84">
        <v>812257013128</v>
      </c>
      <c r="I23" s="84"/>
      <c r="J23" s="84"/>
      <c r="K23" s="84"/>
      <c r="L23" s="84"/>
      <c r="M23" s="84"/>
      <c r="N23" s="84"/>
      <c r="O23" s="84"/>
      <c r="P23" s="84"/>
      <c r="Q23" s="84"/>
      <c r="R23" s="84"/>
      <c r="S23" s="84"/>
      <c r="T23" s="84"/>
      <c r="U23" s="57"/>
      <c r="V23" s="57"/>
      <c r="W23" s="43"/>
      <c r="X23" s="43"/>
      <c r="Y23" s="43"/>
      <c r="Z23" s="43"/>
      <c r="AA23" s="43"/>
      <c r="AB23" s="43"/>
      <c r="AC23" s="43"/>
      <c r="AD23" s="43"/>
      <c r="AE23" s="43"/>
      <c r="AF23" s="43"/>
      <c r="AG23" s="43"/>
      <c r="AH23" s="43"/>
      <c r="AI23" s="43"/>
      <c r="AJ23" s="43"/>
      <c r="AK23" s="43"/>
      <c r="AL23" s="43"/>
      <c r="AM23" s="43"/>
      <c r="AN23" s="43"/>
      <c r="AO23" s="43"/>
      <c r="AP23" s="43"/>
      <c r="AQ23" s="43"/>
      <c r="AR23" s="43"/>
      <c r="AS23" s="43"/>
      <c r="AT23" s="43"/>
      <c r="AU23" s="43"/>
      <c r="AV23" s="43"/>
      <c r="AW23" s="43"/>
      <c r="AX23" s="43"/>
      <c r="AY23" s="43"/>
      <c r="AZ23" s="43"/>
      <c r="BA23" s="43"/>
      <c r="BB23" s="43"/>
      <c r="BC23" s="43"/>
      <c r="BD23" s="43"/>
      <c r="BE23" s="43"/>
      <c r="BF23" s="43"/>
      <c r="BG23" s="43"/>
      <c r="BH23" s="43"/>
      <c r="BI23" s="43"/>
      <c r="BJ23" s="43"/>
      <c r="BK23" s="43"/>
      <c r="BL23" s="43"/>
      <c r="BM23" s="43"/>
      <c r="BN23" s="43"/>
      <c r="BO23" s="43"/>
      <c r="BP23" s="43"/>
      <c r="BQ23" s="43"/>
      <c r="BR23" s="43"/>
      <c r="BS23" s="43"/>
      <c r="BT23" s="43"/>
      <c r="BU23" s="43"/>
      <c r="BV23" s="43"/>
      <c r="BW23" s="43"/>
      <c r="BX23" s="43"/>
      <c r="BY23" s="43"/>
      <c r="BZ23" s="43"/>
      <c r="CA23" s="43"/>
      <c r="CB23" s="43"/>
      <c r="CC23" s="43"/>
      <c r="CD23" s="43"/>
      <c r="CE23" s="43"/>
      <c r="CF23" s="43"/>
      <c r="CG23" s="43"/>
      <c r="CH23" s="43"/>
      <c r="CI23" s="43"/>
      <c r="CJ23" s="43"/>
      <c r="CK23" s="43"/>
      <c r="CL23" s="43"/>
      <c r="CM23" s="43"/>
      <c r="CN23" s="43"/>
      <c r="CO23" s="43"/>
      <c r="CP23" s="43"/>
      <c r="CQ23" s="43"/>
      <c r="CR23" s="43"/>
      <c r="CS23" s="43"/>
      <c r="CT23" s="43"/>
      <c r="CU23" s="43"/>
    </row>
    <row r="24" spans="1:99" s="44" customFormat="1" ht="45" customHeight="1">
      <c r="B24" s="60" t="s">
        <v>66</v>
      </c>
      <c r="C24" s="65" t="s">
        <v>561</v>
      </c>
      <c r="D24" s="66" t="s">
        <v>65</v>
      </c>
      <c r="E24" s="55">
        <v>139.94999999999999</v>
      </c>
      <c r="F24" s="163">
        <v>2</v>
      </c>
      <c r="G24" s="55">
        <f>SUM(F24*E24)</f>
        <v>279.89999999999998</v>
      </c>
      <c r="H24" s="56">
        <v>812257013135</v>
      </c>
      <c r="I24" s="56"/>
      <c r="J24" s="56"/>
      <c r="K24" s="56"/>
      <c r="L24" s="56"/>
      <c r="M24" s="56"/>
      <c r="N24" s="56"/>
      <c r="O24" s="56"/>
      <c r="P24" s="56"/>
      <c r="Q24" s="56"/>
      <c r="R24" s="56"/>
      <c r="S24" s="56"/>
      <c r="T24" s="56"/>
      <c r="U24" s="57"/>
      <c r="V24" s="57"/>
      <c r="W24" s="43"/>
      <c r="X24" s="43"/>
      <c r="Y24" s="43"/>
      <c r="Z24" s="43"/>
      <c r="AA24" s="43"/>
      <c r="AB24" s="43"/>
      <c r="AC24" s="43"/>
      <c r="AD24" s="43"/>
      <c r="AE24" s="43"/>
      <c r="AF24" s="43"/>
      <c r="AG24" s="43"/>
      <c r="AH24" s="43"/>
      <c r="AI24" s="43"/>
      <c r="AJ24" s="43"/>
      <c r="AK24" s="43"/>
      <c r="AL24" s="43"/>
      <c r="AM24" s="43"/>
      <c r="AN24" s="43"/>
      <c r="AO24" s="43"/>
      <c r="AP24" s="43"/>
      <c r="AQ24" s="43"/>
      <c r="AR24" s="43"/>
      <c r="AS24" s="43"/>
      <c r="AT24" s="43"/>
      <c r="AU24" s="43"/>
      <c r="AV24" s="43"/>
      <c r="AW24" s="43"/>
      <c r="AX24" s="43"/>
      <c r="AY24" s="43"/>
      <c r="AZ24" s="43"/>
      <c r="BA24" s="43"/>
      <c r="BB24" s="43"/>
      <c r="BC24" s="43"/>
      <c r="BD24" s="43"/>
      <c r="BE24" s="43"/>
      <c r="BF24" s="43"/>
      <c r="BG24" s="43"/>
      <c r="BH24" s="43"/>
      <c r="BI24" s="43"/>
      <c r="BJ24" s="43"/>
      <c r="BK24" s="43"/>
      <c r="BL24" s="43"/>
      <c r="BM24" s="43"/>
      <c r="BN24" s="43"/>
      <c r="BO24" s="43"/>
      <c r="BP24" s="43"/>
      <c r="BQ24" s="43"/>
      <c r="BR24" s="43"/>
      <c r="BS24" s="43"/>
      <c r="BT24" s="43"/>
      <c r="BU24" s="43"/>
      <c r="BV24" s="43"/>
      <c r="BW24" s="43"/>
      <c r="BX24" s="43"/>
      <c r="BY24" s="43"/>
      <c r="BZ24" s="43"/>
      <c r="CA24" s="43"/>
      <c r="CB24" s="43"/>
      <c r="CC24" s="43"/>
      <c r="CD24" s="43"/>
      <c r="CE24" s="43"/>
      <c r="CF24" s="43"/>
      <c r="CG24" s="43"/>
      <c r="CH24" s="43"/>
      <c r="CI24" s="43"/>
      <c r="CJ24" s="43"/>
      <c r="CK24" s="43"/>
      <c r="CL24" s="43"/>
      <c r="CM24" s="43"/>
      <c r="CN24" s="43"/>
      <c r="CO24" s="43"/>
      <c r="CP24" s="43"/>
      <c r="CQ24" s="43"/>
      <c r="CR24" s="43"/>
      <c r="CS24" s="43"/>
      <c r="CT24" s="43"/>
      <c r="CU24" s="43"/>
    </row>
    <row r="25" spans="1:99" s="44" customFormat="1" ht="45" customHeight="1">
      <c r="B25" s="52" t="s">
        <v>554</v>
      </c>
      <c r="C25" s="53"/>
      <c r="D25" s="54"/>
      <c r="E25" s="55"/>
      <c r="F25" s="163"/>
      <c r="G25" s="55">
        <f t="shared" si="1"/>
        <v>0</v>
      </c>
      <c r="H25" s="56"/>
      <c r="I25" s="55"/>
      <c r="J25" s="55"/>
      <c r="K25" s="55"/>
      <c r="L25" s="55"/>
      <c r="M25" s="55"/>
      <c r="N25" s="55"/>
      <c r="O25" s="55"/>
      <c r="P25" s="55"/>
      <c r="Q25" s="55"/>
      <c r="R25" s="55"/>
      <c r="S25" s="55"/>
      <c r="T25" s="55"/>
      <c r="U25" s="51"/>
      <c r="V25" s="51"/>
      <c r="W25" s="43"/>
      <c r="X25" s="43"/>
      <c r="Y25" s="43"/>
      <c r="Z25" s="43"/>
      <c r="AA25" s="43"/>
      <c r="AB25" s="43"/>
      <c r="AC25" s="43"/>
      <c r="AD25" s="43"/>
      <c r="AE25" s="43"/>
      <c r="AF25" s="43"/>
      <c r="AG25" s="43"/>
      <c r="AH25" s="43"/>
      <c r="AI25" s="43"/>
      <c r="AJ25" s="43"/>
      <c r="AK25" s="43"/>
      <c r="AL25" s="43"/>
      <c r="AM25" s="43"/>
      <c r="AN25" s="43"/>
      <c r="AO25" s="43"/>
      <c r="AP25" s="43"/>
      <c r="AQ25" s="43"/>
      <c r="AR25" s="43"/>
      <c r="AS25" s="43"/>
      <c r="AT25" s="43"/>
      <c r="AU25" s="43"/>
      <c r="AV25" s="43"/>
      <c r="AW25" s="43"/>
      <c r="AX25" s="43"/>
      <c r="AY25" s="43"/>
      <c r="AZ25" s="43"/>
      <c r="BA25" s="43"/>
      <c r="BB25" s="43"/>
      <c r="BC25" s="43"/>
      <c r="BD25" s="43"/>
      <c r="BE25" s="43"/>
      <c r="BF25" s="43"/>
      <c r="BG25" s="43"/>
      <c r="BH25" s="43"/>
      <c r="BI25" s="43"/>
      <c r="BJ25" s="43"/>
      <c r="BK25" s="43"/>
      <c r="BL25" s="43"/>
      <c r="BM25" s="43"/>
      <c r="BN25" s="43"/>
      <c r="BO25" s="43"/>
      <c r="BP25" s="43"/>
      <c r="BQ25" s="43"/>
      <c r="BR25" s="43"/>
      <c r="BS25" s="43"/>
      <c r="BT25" s="43"/>
      <c r="BU25" s="43"/>
      <c r="BV25" s="43"/>
      <c r="BW25" s="43"/>
      <c r="BX25" s="43"/>
      <c r="BY25" s="43"/>
      <c r="BZ25" s="43"/>
      <c r="CA25" s="43"/>
      <c r="CB25" s="43"/>
      <c r="CC25" s="43"/>
      <c r="CD25" s="43"/>
      <c r="CE25" s="43"/>
      <c r="CF25" s="43"/>
      <c r="CG25" s="43"/>
      <c r="CH25" s="43"/>
      <c r="CI25" s="43"/>
      <c r="CJ25" s="43"/>
      <c r="CK25" s="43"/>
      <c r="CL25" s="43"/>
      <c r="CM25" s="43"/>
      <c r="CN25" s="43"/>
      <c r="CO25" s="43"/>
      <c r="CP25" s="43"/>
      <c r="CQ25" s="43"/>
      <c r="CR25" s="43"/>
      <c r="CS25" s="43"/>
      <c r="CT25" s="43"/>
      <c r="CU25" s="43"/>
    </row>
    <row r="26" spans="1:99" s="44" customFormat="1" ht="45" customHeight="1">
      <c r="A26" s="44">
        <v>1</v>
      </c>
      <c r="B26" s="66" t="s">
        <v>83</v>
      </c>
      <c r="C26" s="46" t="s">
        <v>611</v>
      </c>
      <c r="D26" s="45">
        <v>10</v>
      </c>
      <c r="E26" s="55">
        <v>4.3499999999999996</v>
      </c>
      <c r="F26" s="163">
        <v>10</v>
      </c>
      <c r="G26" s="55">
        <f t="shared" ref="G26:G43" si="2">SUM(F26*E26)</f>
        <v>43.5</v>
      </c>
      <c r="H26" s="148">
        <v>812257018512</v>
      </c>
      <c r="I26" s="56"/>
      <c r="J26" s="56"/>
      <c r="K26" s="56"/>
      <c r="L26" s="56"/>
      <c r="M26" s="56"/>
      <c r="N26" s="56"/>
      <c r="O26" s="56"/>
      <c r="P26" s="56"/>
      <c r="Q26" s="56"/>
      <c r="R26" s="56"/>
      <c r="S26" s="56"/>
      <c r="T26" s="56"/>
      <c r="U26" s="57"/>
      <c r="V26" s="57"/>
      <c r="W26" s="43"/>
      <c r="X26" s="43"/>
      <c r="Y26" s="43"/>
      <c r="Z26" s="43"/>
      <c r="AA26" s="43"/>
      <c r="AB26" s="43"/>
      <c r="AC26" s="43"/>
      <c r="AD26" s="43"/>
      <c r="AE26" s="43"/>
      <c r="AF26" s="43"/>
      <c r="AG26" s="43"/>
      <c r="AH26" s="43"/>
      <c r="AI26" s="43"/>
      <c r="AJ26" s="43"/>
      <c r="AK26" s="43"/>
      <c r="AL26" s="43"/>
      <c r="AM26" s="43"/>
      <c r="AN26" s="43"/>
      <c r="AO26" s="43"/>
      <c r="AP26" s="43"/>
      <c r="AQ26" s="43"/>
      <c r="AR26" s="43"/>
      <c r="AS26" s="43"/>
      <c r="AT26" s="43"/>
      <c r="AU26" s="43"/>
      <c r="AV26" s="43"/>
      <c r="AW26" s="43"/>
      <c r="AX26" s="43"/>
      <c r="AY26" s="43"/>
      <c r="AZ26" s="43"/>
      <c r="BA26" s="43"/>
      <c r="BB26" s="43"/>
      <c r="BC26" s="43"/>
      <c r="BD26" s="43"/>
      <c r="BE26" s="43"/>
      <c r="BF26" s="43"/>
      <c r="BG26" s="43"/>
      <c r="BH26" s="43"/>
      <c r="BI26" s="43"/>
      <c r="BJ26" s="43"/>
      <c r="BK26" s="43"/>
      <c r="BL26" s="43"/>
      <c r="BM26" s="43"/>
      <c r="BN26" s="43"/>
      <c r="BO26" s="43"/>
      <c r="BP26" s="43"/>
      <c r="BQ26" s="43"/>
      <c r="BR26" s="43"/>
      <c r="BS26" s="43"/>
      <c r="BT26" s="43"/>
      <c r="BU26" s="43"/>
      <c r="BV26" s="43"/>
      <c r="BW26" s="43"/>
      <c r="BX26" s="43"/>
      <c r="BY26" s="43"/>
      <c r="BZ26" s="43"/>
      <c r="CA26" s="43"/>
      <c r="CB26" s="43"/>
      <c r="CC26" s="43"/>
      <c r="CD26" s="43"/>
      <c r="CE26" s="43"/>
      <c r="CF26" s="43"/>
      <c r="CG26" s="43"/>
      <c r="CH26" s="43"/>
      <c r="CI26" s="43"/>
      <c r="CJ26" s="43"/>
      <c r="CK26" s="43"/>
      <c r="CL26" s="43"/>
      <c r="CM26" s="43"/>
      <c r="CN26" s="43"/>
      <c r="CO26" s="43"/>
      <c r="CP26" s="43"/>
      <c r="CQ26" s="43"/>
      <c r="CR26" s="43"/>
      <c r="CS26" s="43"/>
      <c r="CT26" s="43"/>
      <c r="CU26" s="43"/>
    </row>
    <row r="27" spans="1:99" s="44" customFormat="1" ht="45" customHeight="1">
      <c r="A27" s="44">
        <v>1</v>
      </c>
      <c r="B27" s="66" t="s">
        <v>622</v>
      </c>
      <c r="C27" s="46" t="s">
        <v>617</v>
      </c>
      <c r="D27" s="45">
        <v>6</v>
      </c>
      <c r="E27" s="55">
        <v>15.95</v>
      </c>
      <c r="F27" s="163">
        <v>6</v>
      </c>
      <c r="G27" s="55">
        <f t="shared" si="2"/>
        <v>95.699999999999989</v>
      </c>
      <c r="H27" s="56">
        <v>812257017010</v>
      </c>
      <c r="I27" s="56"/>
      <c r="J27" s="56"/>
      <c r="K27" s="56"/>
      <c r="L27" s="56"/>
      <c r="M27" s="56"/>
      <c r="N27" s="56"/>
      <c r="O27" s="56"/>
      <c r="P27" s="56"/>
      <c r="Q27" s="56"/>
      <c r="R27" s="56"/>
      <c r="S27" s="56"/>
      <c r="T27" s="56"/>
      <c r="U27" s="57"/>
      <c r="V27" s="57"/>
      <c r="W27" s="43"/>
      <c r="X27" s="43"/>
      <c r="Y27" s="43"/>
      <c r="Z27" s="43"/>
      <c r="AA27" s="43"/>
      <c r="AB27" s="43"/>
      <c r="AC27" s="43"/>
      <c r="AD27" s="43"/>
      <c r="AE27" s="43"/>
      <c r="AF27" s="43"/>
      <c r="AG27" s="43"/>
      <c r="AH27" s="43"/>
      <c r="AI27" s="43"/>
      <c r="AJ27" s="43"/>
      <c r="AK27" s="43"/>
      <c r="AL27" s="43"/>
      <c r="AM27" s="43"/>
      <c r="AN27" s="43"/>
      <c r="AO27" s="43"/>
      <c r="AP27" s="43"/>
      <c r="AQ27" s="43"/>
      <c r="AR27" s="43"/>
      <c r="AS27" s="43"/>
      <c r="AT27" s="43"/>
      <c r="AU27" s="43"/>
      <c r="AV27" s="43"/>
      <c r="AW27" s="43"/>
      <c r="AX27" s="43"/>
      <c r="AY27" s="43"/>
      <c r="AZ27" s="43"/>
      <c r="BA27" s="43"/>
      <c r="BB27" s="43"/>
      <c r="BC27" s="43"/>
      <c r="BD27" s="43"/>
      <c r="BE27" s="43"/>
      <c r="BF27" s="43"/>
      <c r="BG27" s="43"/>
      <c r="BH27" s="43"/>
      <c r="BI27" s="43"/>
      <c r="BJ27" s="43"/>
      <c r="BK27" s="43"/>
      <c r="BL27" s="43"/>
      <c r="BM27" s="43"/>
      <c r="BN27" s="43"/>
      <c r="BO27" s="43"/>
      <c r="BP27" s="43"/>
      <c r="BQ27" s="43"/>
      <c r="BR27" s="43"/>
      <c r="BS27" s="43"/>
      <c r="BT27" s="43"/>
      <c r="BU27" s="43"/>
      <c r="BV27" s="43"/>
      <c r="BW27" s="43"/>
      <c r="BX27" s="43"/>
      <c r="BY27" s="43"/>
      <c r="BZ27" s="43"/>
      <c r="CA27" s="43"/>
      <c r="CB27" s="43"/>
      <c r="CC27" s="43"/>
      <c r="CD27" s="43"/>
      <c r="CE27" s="43"/>
      <c r="CF27" s="43"/>
      <c r="CG27" s="43"/>
      <c r="CH27" s="43"/>
      <c r="CI27" s="43"/>
      <c r="CJ27" s="43"/>
      <c r="CK27" s="43"/>
      <c r="CL27" s="43"/>
      <c r="CM27" s="43"/>
      <c r="CN27" s="43"/>
      <c r="CO27" s="43"/>
      <c r="CP27" s="43"/>
      <c r="CQ27" s="43"/>
      <c r="CR27" s="43"/>
      <c r="CS27" s="43"/>
      <c r="CT27" s="43"/>
      <c r="CU27" s="43"/>
    </row>
    <row r="28" spans="1:99" s="44" customFormat="1" ht="45" customHeight="1">
      <c r="A28" s="44">
        <v>1</v>
      </c>
      <c r="B28" s="66" t="s">
        <v>621</v>
      </c>
      <c r="C28" s="46" t="s">
        <v>606</v>
      </c>
      <c r="D28" s="45">
        <v>6</v>
      </c>
      <c r="E28" s="55">
        <v>18.95</v>
      </c>
      <c r="F28" s="163">
        <v>6</v>
      </c>
      <c r="G28" s="55">
        <f t="shared" si="2"/>
        <v>113.69999999999999</v>
      </c>
      <c r="H28" s="56">
        <v>812257017966</v>
      </c>
      <c r="I28" s="56"/>
      <c r="J28" s="56"/>
      <c r="K28" s="56"/>
      <c r="L28" s="56"/>
      <c r="M28" s="56"/>
      <c r="N28" s="56"/>
      <c r="O28" s="56"/>
      <c r="P28" s="56"/>
      <c r="Q28" s="56"/>
      <c r="R28" s="56"/>
      <c r="S28" s="56"/>
      <c r="T28" s="56"/>
      <c r="U28" s="57"/>
      <c r="V28" s="57"/>
      <c r="W28" s="43"/>
      <c r="X28" s="43"/>
      <c r="Y28" s="43"/>
      <c r="Z28" s="43"/>
      <c r="AA28" s="43"/>
      <c r="AB28" s="43"/>
      <c r="AC28" s="43"/>
      <c r="AD28" s="43"/>
      <c r="AE28" s="43"/>
      <c r="AF28" s="43"/>
      <c r="AG28" s="43"/>
      <c r="AH28" s="43"/>
      <c r="AI28" s="43"/>
      <c r="AJ28" s="43"/>
      <c r="AK28" s="43"/>
      <c r="AL28" s="43"/>
      <c r="AM28" s="43"/>
      <c r="AN28" s="43"/>
      <c r="AO28" s="43"/>
      <c r="AP28" s="43"/>
      <c r="AQ28" s="43"/>
      <c r="AR28" s="43"/>
      <c r="AS28" s="43"/>
      <c r="AT28" s="43"/>
      <c r="AU28" s="43"/>
      <c r="AV28" s="43"/>
      <c r="AW28" s="43"/>
      <c r="AX28" s="43"/>
      <c r="AY28" s="43"/>
      <c r="AZ28" s="43"/>
      <c r="BA28" s="43"/>
      <c r="BB28" s="43"/>
      <c r="BC28" s="43"/>
      <c r="BD28" s="43"/>
      <c r="BE28" s="43"/>
      <c r="BF28" s="43"/>
      <c r="BG28" s="43"/>
      <c r="BH28" s="43"/>
      <c r="BI28" s="43"/>
      <c r="BJ28" s="43"/>
      <c r="BK28" s="43"/>
      <c r="BL28" s="43"/>
      <c r="BM28" s="43"/>
      <c r="BN28" s="43"/>
      <c r="BO28" s="43"/>
      <c r="BP28" s="43"/>
      <c r="BQ28" s="43"/>
      <c r="BR28" s="43"/>
      <c r="BS28" s="43"/>
      <c r="BT28" s="43"/>
      <c r="BU28" s="43"/>
      <c r="BV28" s="43"/>
      <c r="BW28" s="43"/>
      <c r="BX28" s="43"/>
      <c r="BY28" s="43"/>
      <c r="BZ28" s="43"/>
      <c r="CA28" s="43"/>
      <c r="CB28" s="43"/>
      <c r="CC28" s="43"/>
      <c r="CD28" s="43"/>
      <c r="CE28" s="43"/>
      <c r="CF28" s="43"/>
      <c r="CG28" s="43"/>
      <c r="CH28" s="43"/>
      <c r="CI28" s="43"/>
      <c r="CJ28" s="43"/>
      <c r="CK28" s="43"/>
      <c r="CL28" s="43"/>
      <c r="CM28" s="43"/>
      <c r="CN28" s="43"/>
      <c r="CO28" s="43"/>
      <c r="CP28" s="43"/>
      <c r="CQ28" s="43"/>
      <c r="CR28" s="43"/>
      <c r="CS28" s="43"/>
      <c r="CT28" s="43"/>
      <c r="CU28" s="43"/>
    </row>
    <row r="29" spans="1:99" s="96" customFormat="1" ht="52.5" customHeight="1">
      <c r="A29" s="96">
        <v>1</v>
      </c>
      <c r="B29" s="66" t="s">
        <v>618</v>
      </c>
      <c r="C29" s="46" t="s">
        <v>603</v>
      </c>
      <c r="D29" s="45">
        <v>6</v>
      </c>
      <c r="E29" s="55">
        <v>23.95</v>
      </c>
      <c r="F29" s="163">
        <v>6</v>
      </c>
      <c r="G29" s="55">
        <f t="shared" si="2"/>
        <v>143.69999999999999</v>
      </c>
      <c r="H29" s="56">
        <v>812257017973</v>
      </c>
      <c r="I29" s="93"/>
      <c r="J29" s="93"/>
      <c r="K29" s="93"/>
      <c r="L29" s="93"/>
      <c r="M29" s="93"/>
      <c r="N29" s="93"/>
      <c r="O29" s="93"/>
      <c r="P29" s="93"/>
      <c r="Q29" s="93"/>
      <c r="R29" s="93"/>
      <c r="S29" s="93"/>
      <c r="T29" s="93"/>
      <c r="U29" s="102"/>
      <c r="V29" s="102"/>
      <c r="W29" s="95"/>
      <c r="X29" s="95"/>
      <c r="Y29" s="95"/>
      <c r="Z29" s="95"/>
      <c r="AA29" s="95"/>
      <c r="AB29" s="95"/>
      <c r="AC29" s="95"/>
      <c r="AD29" s="95"/>
      <c r="AE29" s="95"/>
      <c r="AF29" s="95"/>
      <c r="AG29" s="95"/>
      <c r="AH29" s="95"/>
      <c r="AI29" s="95"/>
      <c r="AJ29" s="95"/>
      <c r="AK29" s="95"/>
      <c r="AL29" s="95"/>
      <c r="AM29" s="95"/>
      <c r="AN29" s="95"/>
      <c r="AO29" s="95"/>
      <c r="AP29" s="95"/>
      <c r="AQ29" s="95"/>
      <c r="AR29" s="95"/>
      <c r="AS29" s="95"/>
      <c r="AT29" s="95"/>
      <c r="AU29" s="95"/>
      <c r="AV29" s="95"/>
      <c r="AW29" s="95"/>
      <c r="AX29" s="95"/>
      <c r="AY29" s="95"/>
      <c r="AZ29" s="95"/>
      <c r="BA29" s="95"/>
      <c r="BB29" s="95"/>
      <c r="BC29" s="95"/>
      <c r="BD29" s="95"/>
      <c r="BE29" s="95"/>
      <c r="BF29" s="95"/>
      <c r="BG29" s="95"/>
      <c r="BH29" s="95"/>
      <c r="BI29" s="95"/>
      <c r="BJ29" s="95"/>
      <c r="BK29" s="95"/>
      <c r="BL29" s="95"/>
      <c r="BM29" s="95"/>
      <c r="BN29" s="95"/>
      <c r="BO29" s="95"/>
      <c r="BP29" s="95"/>
      <c r="BQ29" s="95"/>
      <c r="BR29" s="95"/>
      <c r="BS29" s="95"/>
      <c r="BT29" s="95"/>
      <c r="BU29" s="95"/>
      <c r="BV29" s="95"/>
      <c r="BW29" s="95"/>
      <c r="BX29" s="95"/>
      <c r="BY29" s="95"/>
      <c r="BZ29" s="95"/>
      <c r="CA29" s="95"/>
      <c r="CB29" s="95"/>
      <c r="CC29" s="95"/>
      <c r="CD29" s="95"/>
      <c r="CE29" s="95"/>
      <c r="CF29" s="95"/>
      <c r="CG29" s="95"/>
      <c r="CH29" s="95"/>
      <c r="CI29" s="95"/>
      <c r="CJ29" s="95"/>
      <c r="CK29" s="95"/>
      <c r="CL29" s="95"/>
      <c r="CM29" s="95"/>
      <c r="CN29" s="95"/>
      <c r="CO29" s="95"/>
      <c r="CP29" s="95"/>
      <c r="CQ29" s="95"/>
      <c r="CR29" s="95"/>
      <c r="CS29" s="95"/>
      <c r="CT29" s="95"/>
      <c r="CU29" s="95"/>
    </row>
    <row r="30" spans="1:99" s="44" customFormat="1" ht="54.75" customHeight="1">
      <c r="A30" s="44">
        <v>1</v>
      </c>
      <c r="B30" s="44" t="s">
        <v>437</v>
      </c>
      <c r="C30" s="46" t="s">
        <v>441</v>
      </c>
      <c r="D30" s="44">
        <v>4</v>
      </c>
      <c r="E30" s="55">
        <v>59.95</v>
      </c>
      <c r="F30" s="163">
        <v>4</v>
      </c>
      <c r="G30" s="55">
        <f t="shared" si="2"/>
        <v>239.8</v>
      </c>
      <c r="H30" s="48">
        <v>812257016844</v>
      </c>
      <c r="I30" s="56"/>
      <c r="J30" s="56"/>
      <c r="K30" s="56"/>
      <c r="L30" s="56"/>
      <c r="M30" s="56"/>
      <c r="N30" s="56"/>
      <c r="O30" s="56"/>
      <c r="P30" s="56"/>
      <c r="Q30" s="56"/>
      <c r="R30" s="56"/>
      <c r="S30" s="56"/>
      <c r="T30" s="56"/>
      <c r="U30" s="57"/>
      <c r="V30" s="57"/>
      <c r="W30" s="43"/>
      <c r="X30" s="43"/>
      <c r="Y30" s="43"/>
      <c r="Z30" s="43"/>
      <c r="AA30" s="43"/>
      <c r="AB30" s="43"/>
      <c r="AC30" s="43"/>
      <c r="AD30" s="43"/>
      <c r="AE30" s="43"/>
      <c r="AF30" s="43"/>
      <c r="AG30" s="43"/>
      <c r="AH30" s="43"/>
      <c r="AI30" s="43"/>
      <c r="AJ30" s="43"/>
      <c r="AK30" s="43"/>
      <c r="AL30" s="43"/>
      <c r="AM30" s="43"/>
      <c r="AN30" s="43"/>
      <c r="AO30" s="43"/>
      <c r="AP30" s="43"/>
      <c r="AQ30" s="43"/>
      <c r="AR30" s="43"/>
      <c r="AS30" s="43"/>
      <c r="AT30" s="43"/>
      <c r="AU30" s="43"/>
      <c r="AV30" s="43"/>
      <c r="AW30" s="43"/>
      <c r="AX30" s="43"/>
      <c r="AY30" s="43"/>
      <c r="AZ30" s="43"/>
      <c r="BA30" s="43"/>
      <c r="BB30" s="43"/>
      <c r="BC30" s="43"/>
      <c r="BD30" s="43"/>
      <c r="BE30" s="43"/>
      <c r="BF30" s="43"/>
      <c r="BG30" s="43"/>
      <c r="BH30" s="43"/>
      <c r="BI30" s="43"/>
      <c r="BJ30" s="43"/>
      <c r="BK30" s="43"/>
      <c r="BL30" s="43"/>
      <c r="BM30" s="43"/>
      <c r="BN30" s="43"/>
      <c r="BO30" s="43"/>
      <c r="BP30" s="43"/>
      <c r="BQ30" s="43"/>
      <c r="BR30" s="43"/>
      <c r="BS30" s="43"/>
      <c r="BT30" s="43"/>
      <c r="BU30" s="43"/>
      <c r="BV30" s="43"/>
      <c r="BW30" s="43"/>
      <c r="BX30" s="43"/>
      <c r="BY30" s="43"/>
      <c r="BZ30" s="43"/>
      <c r="CA30" s="43"/>
      <c r="CB30" s="43"/>
      <c r="CC30" s="43"/>
      <c r="CD30" s="43"/>
      <c r="CE30" s="43"/>
      <c r="CF30" s="43"/>
      <c r="CG30" s="43"/>
      <c r="CH30" s="43"/>
      <c r="CI30" s="43"/>
      <c r="CJ30" s="43"/>
      <c r="CK30" s="43"/>
      <c r="CL30" s="43"/>
      <c r="CM30" s="43"/>
      <c r="CN30" s="43"/>
      <c r="CO30" s="43"/>
      <c r="CP30" s="43"/>
      <c r="CQ30" s="43"/>
      <c r="CR30" s="43"/>
      <c r="CS30" s="43"/>
      <c r="CT30" s="43"/>
      <c r="CU30" s="43"/>
    </row>
    <row r="31" spans="1:99" s="44" customFormat="1" ht="45" hidden="1" customHeight="1">
      <c r="A31" s="44">
        <v>1</v>
      </c>
      <c r="B31" s="91" t="s">
        <v>68</v>
      </c>
      <c r="C31" s="97" t="s">
        <v>69</v>
      </c>
      <c r="D31" s="98">
        <v>6</v>
      </c>
      <c r="E31" s="92">
        <v>12.95</v>
      </c>
      <c r="F31" s="225"/>
      <c r="G31" s="55">
        <f t="shared" si="2"/>
        <v>0</v>
      </c>
      <c r="H31" s="93">
        <v>812257017980</v>
      </c>
      <c r="I31" s="56"/>
      <c r="J31" s="56"/>
      <c r="K31" s="56"/>
      <c r="L31" s="56"/>
      <c r="M31" s="56"/>
      <c r="N31" s="56"/>
      <c r="O31" s="56"/>
      <c r="P31" s="56"/>
      <c r="Q31" s="56"/>
      <c r="R31" s="56"/>
      <c r="S31" s="56"/>
      <c r="T31" s="56"/>
      <c r="U31" s="57"/>
      <c r="V31" s="57"/>
      <c r="W31" s="43"/>
      <c r="X31" s="43"/>
      <c r="Y31" s="43"/>
      <c r="Z31" s="43"/>
      <c r="AA31" s="43"/>
      <c r="AB31" s="43"/>
      <c r="AC31" s="43"/>
      <c r="AD31" s="43"/>
      <c r="AE31" s="43"/>
      <c r="AF31" s="43"/>
      <c r="AG31" s="43"/>
      <c r="AH31" s="43"/>
      <c r="AI31" s="43"/>
      <c r="AJ31" s="43"/>
      <c r="AK31" s="43"/>
      <c r="AL31" s="43"/>
      <c r="AM31" s="43"/>
      <c r="AN31" s="43"/>
      <c r="AO31" s="43"/>
      <c r="AP31" s="43"/>
      <c r="AQ31" s="43"/>
      <c r="AR31" s="43"/>
      <c r="AS31" s="43"/>
      <c r="AT31" s="43"/>
      <c r="AU31" s="43"/>
      <c r="AV31" s="43"/>
      <c r="AW31" s="43"/>
      <c r="AX31" s="43"/>
      <c r="AY31" s="43"/>
      <c r="AZ31" s="43"/>
      <c r="BA31" s="43"/>
      <c r="BB31" s="43"/>
      <c r="BC31" s="43"/>
      <c r="BD31" s="43"/>
      <c r="BE31" s="43"/>
      <c r="BF31" s="43"/>
      <c r="BG31" s="43"/>
      <c r="BH31" s="43"/>
      <c r="BI31" s="43"/>
      <c r="BJ31" s="43"/>
      <c r="BK31" s="43"/>
      <c r="BL31" s="43"/>
      <c r="BM31" s="43"/>
      <c r="BN31" s="43"/>
      <c r="BO31" s="43"/>
      <c r="BP31" s="43"/>
      <c r="BQ31" s="43"/>
      <c r="BR31" s="43"/>
      <c r="BS31" s="43"/>
      <c r="BT31" s="43"/>
      <c r="BU31" s="43"/>
      <c r="BV31" s="43"/>
      <c r="BW31" s="43"/>
      <c r="BX31" s="43"/>
      <c r="BY31" s="43"/>
      <c r="BZ31" s="43"/>
      <c r="CA31" s="43"/>
      <c r="CB31" s="43"/>
      <c r="CC31" s="43"/>
      <c r="CD31" s="43"/>
      <c r="CE31" s="43"/>
      <c r="CF31" s="43"/>
      <c r="CG31" s="43"/>
      <c r="CH31" s="43"/>
      <c r="CI31" s="43"/>
      <c r="CJ31" s="43"/>
      <c r="CK31" s="43"/>
      <c r="CL31" s="43"/>
      <c r="CM31" s="43"/>
      <c r="CN31" s="43"/>
      <c r="CO31" s="43"/>
      <c r="CP31" s="43"/>
      <c r="CQ31" s="43"/>
      <c r="CR31" s="43"/>
      <c r="CS31" s="43"/>
      <c r="CT31" s="43"/>
      <c r="CU31" s="43"/>
    </row>
    <row r="32" spans="1:99" s="44" customFormat="1" ht="54" hidden="1" customHeight="1">
      <c r="A32" s="44">
        <v>1</v>
      </c>
      <c r="B32" s="66" t="s">
        <v>70</v>
      </c>
      <c r="C32" s="46" t="s">
        <v>562</v>
      </c>
      <c r="D32" s="45">
        <v>32</v>
      </c>
      <c r="E32" s="55">
        <v>12.547499999999999</v>
      </c>
      <c r="F32" s="163"/>
      <c r="G32" s="55">
        <f t="shared" si="2"/>
        <v>0</v>
      </c>
      <c r="H32" s="56">
        <v>812257013067</v>
      </c>
      <c r="I32" s="56"/>
      <c r="J32" s="56"/>
      <c r="K32" s="56"/>
      <c r="L32" s="56"/>
      <c r="M32" s="56"/>
      <c r="N32" s="56"/>
      <c r="O32" s="56"/>
      <c r="P32" s="56"/>
      <c r="Q32" s="56"/>
      <c r="R32" s="56"/>
      <c r="S32" s="56"/>
      <c r="T32" s="56"/>
      <c r="U32" s="57"/>
      <c r="V32" s="57"/>
      <c r="W32" s="43"/>
      <c r="X32" s="43"/>
      <c r="Y32" s="43"/>
      <c r="Z32" s="43"/>
      <c r="AA32" s="43"/>
      <c r="AB32" s="43"/>
      <c r="AC32" s="43"/>
      <c r="AD32" s="43"/>
      <c r="AE32" s="43"/>
      <c r="AF32" s="43"/>
      <c r="AG32" s="43"/>
      <c r="AH32" s="43"/>
      <c r="AI32" s="43"/>
      <c r="AJ32" s="43"/>
      <c r="AK32" s="43"/>
      <c r="AL32" s="43"/>
      <c r="AM32" s="43"/>
      <c r="AN32" s="43"/>
      <c r="AO32" s="43"/>
      <c r="AP32" s="43"/>
      <c r="AQ32" s="43"/>
      <c r="AR32" s="43"/>
      <c r="AS32" s="43"/>
      <c r="AT32" s="43"/>
      <c r="AU32" s="43"/>
      <c r="AV32" s="43"/>
      <c r="AW32" s="43"/>
      <c r="AX32" s="43"/>
      <c r="AY32" s="43"/>
      <c r="AZ32" s="43"/>
      <c r="BA32" s="43"/>
      <c r="BB32" s="43"/>
      <c r="BC32" s="43"/>
      <c r="BD32" s="43"/>
      <c r="BE32" s="43"/>
      <c r="BF32" s="43"/>
      <c r="BG32" s="43"/>
      <c r="BH32" s="43"/>
      <c r="BI32" s="43"/>
      <c r="BJ32" s="43"/>
      <c r="BK32" s="43"/>
      <c r="BL32" s="43"/>
      <c r="BM32" s="43"/>
      <c r="BN32" s="43"/>
      <c r="BO32" s="43"/>
      <c r="BP32" s="43"/>
      <c r="BQ32" s="43"/>
      <c r="BR32" s="43"/>
      <c r="BS32" s="43"/>
      <c r="BT32" s="43"/>
      <c r="BU32" s="43"/>
      <c r="BV32" s="43"/>
      <c r="BW32" s="43"/>
      <c r="BX32" s="43"/>
      <c r="BY32" s="43"/>
      <c r="BZ32" s="43"/>
      <c r="CA32" s="43"/>
      <c r="CB32" s="43"/>
      <c r="CC32" s="43"/>
      <c r="CD32" s="43"/>
      <c r="CE32" s="43"/>
      <c r="CF32" s="43"/>
      <c r="CG32" s="43"/>
      <c r="CH32" s="43"/>
      <c r="CI32" s="43"/>
      <c r="CJ32" s="43"/>
      <c r="CK32" s="43"/>
      <c r="CL32" s="43"/>
      <c r="CM32" s="43"/>
      <c r="CN32" s="43"/>
      <c r="CO32" s="43"/>
      <c r="CP32" s="43"/>
      <c r="CQ32" s="43"/>
      <c r="CR32" s="43"/>
      <c r="CS32" s="43"/>
      <c r="CT32" s="43"/>
      <c r="CU32" s="43"/>
    </row>
    <row r="33" spans="1:99" s="44" customFormat="1" ht="45" hidden="1" customHeight="1">
      <c r="A33" s="44">
        <v>1</v>
      </c>
      <c r="B33" s="66" t="s">
        <v>619</v>
      </c>
      <c r="C33" s="46" t="s">
        <v>604</v>
      </c>
      <c r="D33" s="45">
        <v>8</v>
      </c>
      <c r="E33" s="55">
        <v>9.9499999999999993</v>
      </c>
      <c r="F33" s="163"/>
      <c r="G33" s="55">
        <f t="shared" si="2"/>
        <v>0</v>
      </c>
      <c r="H33" s="56">
        <v>812257017959</v>
      </c>
      <c r="I33" s="56"/>
      <c r="J33" s="56"/>
      <c r="K33" s="56"/>
      <c r="L33" s="56"/>
      <c r="M33" s="56"/>
      <c r="N33" s="56"/>
      <c r="O33" s="56"/>
      <c r="P33" s="56"/>
      <c r="Q33" s="56"/>
      <c r="R33" s="56"/>
      <c r="S33" s="56"/>
      <c r="T33" s="56"/>
      <c r="U33" s="57"/>
      <c r="V33" s="57"/>
      <c r="W33" s="43"/>
      <c r="X33" s="43"/>
      <c r="Y33" s="43"/>
      <c r="Z33" s="43"/>
      <c r="AA33" s="43"/>
      <c r="AB33" s="43"/>
      <c r="AC33" s="43"/>
      <c r="AD33" s="43"/>
      <c r="AE33" s="43"/>
      <c r="AF33" s="43"/>
      <c r="AG33" s="43"/>
      <c r="AH33" s="43"/>
      <c r="AI33" s="43"/>
      <c r="AJ33" s="43"/>
      <c r="AK33" s="43"/>
      <c r="AL33" s="43"/>
      <c r="AM33" s="43"/>
      <c r="AN33" s="43"/>
      <c r="AO33" s="43"/>
      <c r="AP33" s="43"/>
      <c r="AQ33" s="43"/>
      <c r="AR33" s="43"/>
      <c r="AS33" s="43"/>
      <c r="AT33" s="43"/>
      <c r="AU33" s="43"/>
      <c r="AV33" s="43"/>
      <c r="AW33" s="43"/>
      <c r="AX33" s="43"/>
      <c r="AY33" s="43"/>
      <c r="AZ33" s="43"/>
      <c r="BA33" s="43"/>
      <c r="BB33" s="43"/>
      <c r="BC33" s="43"/>
      <c r="BD33" s="43"/>
      <c r="BE33" s="43"/>
      <c r="BF33" s="43"/>
      <c r="BG33" s="43"/>
      <c r="BH33" s="43"/>
      <c r="BI33" s="43"/>
      <c r="BJ33" s="43"/>
      <c r="BK33" s="43"/>
      <c r="BL33" s="43"/>
      <c r="BM33" s="43"/>
      <c r="BN33" s="43"/>
      <c r="BO33" s="43"/>
      <c r="BP33" s="43"/>
      <c r="BQ33" s="43"/>
      <c r="BR33" s="43"/>
      <c r="BS33" s="43"/>
      <c r="BT33" s="43"/>
      <c r="BU33" s="43"/>
      <c r="BV33" s="43"/>
      <c r="BW33" s="43"/>
      <c r="BX33" s="43"/>
      <c r="BY33" s="43"/>
      <c r="BZ33" s="43"/>
      <c r="CA33" s="43"/>
      <c r="CB33" s="43"/>
      <c r="CC33" s="43"/>
      <c r="CD33" s="43"/>
      <c r="CE33" s="43"/>
      <c r="CF33" s="43"/>
      <c r="CG33" s="43"/>
      <c r="CH33" s="43"/>
      <c r="CI33" s="43"/>
      <c r="CJ33" s="43"/>
      <c r="CK33" s="43"/>
      <c r="CL33" s="43"/>
      <c r="CM33" s="43"/>
      <c r="CN33" s="43"/>
      <c r="CO33" s="43"/>
      <c r="CP33" s="43"/>
      <c r="CQ33" s="43"/>
      <c r="CR33" s="43"/>
      <c r="CS33" s="43"/>
      <c r="CT33" s="43"/>
      <c r="CU33" s="43"/>
    </row>
    <row r="34" spans="1:99" s="44" customFormat="1" ht="46.5" hidden="1" customHeight="1">
      <c r="A34" s="44">
        <v>1</v>
      </c>
      <c r="B34" s="66" t="s">
        <v>72</v>
      </c>
      <c r="C34" s="46" t="s">
        <v>563</v>
      </c>
      <c r="D34" s="45">
        <v>6</v>
      </c>
      <c r="E34" s="55">
        <v>15.95</v>
      </c>
      <c r="F34" s="163"/>
      <c r="G34" s="55">
        <f t="shared" si="2"/>
        <v>0</v>
      </c>
      <c r="H34" s="56">
        <v>812257013050</v>
      </c>
      <c r="I34" s="56"/>
      <c r="J34" s="56"/>
      <c r="K34" s="56"/>
      <c r="L34" s="56"/>
      <c r="M34" s="56"/>
      <c r="N34" s="56"/>
      <c r="O34" s="56"/>
      <c r="P34" s="56"/>
      <c r="Q34" s="56"/>
      <c r="R34" s="56"/>
      <c r="S34" s="56"/>
      <c r="T34" s="56"/>
      <c r="U34" s="57"/>
      <c r="V34" s="57"/>
      <c r="W34" s="43"/>
      <c r="X34" s="43"/>
      <c r="Y34" s="43"/>
      <c r="Z34" s="43"/>
      <c r="AA34" s="43"/>
      <c r="AB34" s="43"/>
      <c r="AC34" s="43"/>
      <c r="AD34" s="43"/>
      <c r="AE34" s="43"/>
      <c r="AF34" s="43"/>
      <c r="AG34" s="43"/>
      <c r="AH34" s="43"/>
      <c r="AI34" s="43"/>
      <c r="AJ34" s="43"/>
      <c r="AK34" s="43"/>
      <c r="AL34" s="43"/>
      <c r="AM34" s="43"/>
      <c r="AN34" s="43"/>
      <c r="AO34" s="43"/>
      <c r="AP34" s="43"/>
      <c r="AQ34" s="43"/>
      <c r="AR34" s="43"/>
      <c r="AS34" s="43"/>
      <c r="AT34" s="43"/>
      <c r="AU34" s="43"/>
      <c r="AV34" s="43"/>
      <c r="AW34" s="43"/>
      <c r="AX34" s="43"/>
      <c r="AY34" s="43"/>
      <c r="AZ34" s="43"/>
      <c r="BA34" s="43"/>
      <c r="BB34" s="43"/>
      <c r="BC34" s="43"/>
      <c r="BD34" s="43"/>
      <c r="BE34" s="43"/>
      <c r="BF34" s="43"/>
      <c r="BG34" s="43"/>
      <c r="BH34" s="43"/>
      <c r="BI34" s="43"/>
      <c r="BJ34" s="43"/>
      <c r="BK34" s="43"/>
      <c r="BL34" s="43"/>
      <c r="BM34" s="43"/>
      <c r="BN34" s="43"/>
      <c r="BO34" s="43"/>
      <c r="BP34" s="43"/>
      <c r="BQ34" s="43"/>
      <c r="BR34" s="43"/>
      <c r="BS34" s="43"/>
      <c r="BT34" s="43"/>
      <c r="BU34" s="43"/>
      <c r="BV34" s="43"/>
      <c r="BW34" s="43"/>
      <c r="BX34" s="43"/>
      <c r="BY34" s="43"/>
      <c r="BZ34" s="43"/>
      <c r="CA34" s="43"/>
      <c r="CB34" s="43"/>
      <c r="CC34" s="43"/>
      <c r="CD34" s="43"/>
      <c r="CE34" s="43"/>
      <c r="CF34" s="43"/>
      <c r="CG34" s="43"/>
      <c r="CH34" s="43"/>
      <c r="CI34" s="43"/>
      <c r="CJ34" s="43"/>
      <c r="CK34" s="43"/>
      <c r="CL34" s="43"/>
      <c r="CM34" s="43"/>
      <c r="CN34" s="43"/>
      <c r="CO34" s="43"/>
      <c r="CP34" s="43"/>
      <c r="CQ34" s="43"/>
      <c r="CR34" s="43"/>
      <c r="CS34" s="43"/>
      <c r="CT34" s="43"/>
      <c r="CU34" s="43"/>
    </row>
    <row r="35" spans="1:99" s="44" customFormat="1" ht="45" hidden="1" customHeight="1">
      <c r="A35" s="44">
        <v>1</v>
      </c>
      <c r="B35" s="66" t="s">
        <v>74</v>
      </c>
      <c r="C35" s="46" t="s">
        <v>564</v>
      </c>
      <c r="D35" s="45">
        <v>32</v>
      </c>
      <c r="E35" s="55">
        <v>18.8475</v>
      </c>
      <c r="F35" s="163"/>
      <c r="G35" s="55">
        <f t="shared" si="2"/>
        <v>0</v>
      </c>
      <c r="H35" s="56">
        <v>812257013074</v>
      </c>
      <c r="I35" s="56"/>
      <c r="J35" s="56"/>
      <c r="K35" s="56"/>
      <c r="L35" s="56"/>
      <c r="M35" s="56"/>
      <c r="N35" s="56"/>
      <c r="O35" s="56"/>
      <c r="P35" s="56"/>
      <c r="Q35" s="56"/>
      <c r="R35" s="56"/>
      <c r="S35" s="56"/>
      <c r="T35" s="56"/>
      <c r="U35" s="57"/>
      <c r="V35" s="57"/>
      <c r="W35" s="43"/>
      <c r="X35" s="43"/>
      <c r="Y35" s="43"/>
      <c r="Z35" s="43"/>
      <c r="AA35" s="43"/>
      <c r="AB35" s="43"/>
      <c r="AC35" s="43"/>
      <c r="AD35" s="43"/>
      <c r="AE35" s="43"/>
      <c r="AF35" s="43"/>
      <c r="AG35" s="43"/>
      <c r="AH35" s="43"/>
      <c r="AI35" s="43"/>
      <c r="AJ35" s="43"/>
      <c r="AK35" s="43"/>
      <c r="AL35" s="43"/>
      <c r="AM35" s="43"/>
      <c r="AN35" s="43"/>
      <c r="AO35" s="43"/>
      <c r="AP35" s="43"/>
      <c r="AQ35" s="43"/>
      <c r="AR35" s="43"/>
      <c r="AS35" s="43"/>
      <c r="AT35" s="43"/>
      <c r="AU35" s="43"/>
      <c r="AV35" s="43"/>
      <c r="AW35" s="43"/>
      <c r="AX35" s="43"/>
      <c r="AY35" s="43"/>
      <c r="AZ35" s="43"/>
      <c r="BA35" s="43"/>
      <c r="BB35" s="43"/>
      <c r="BC35" s="43"/>
      <c r="BD35" s="43"/>
      <c r="BE35" s="43"/>
      <c r="BF35" s="43"/>
      <c r="BG35" s="43"/>
      <c r="BH35" s="43"/>
      <c r="BI35" s="43"/>
      <c r="BJ35" s="43"/>
      <c r="BK35" s="43"/>
      <c r="BL35" s="43"/>
      <c r="BM35" s="43"/>
      <c r="BN35" s="43"/>
      <c r="BO35" s="43"/>
      <c r="BP35" s="43"/>
      <c r="BQ35" s="43"/>
      <c r="BR35" s="43"/>
      <c r="BS35" s="43"/>
      <c r="BT35" s="43"/>
      <c r="BU35" s="43"/>
      <c r="BV35" s="43"/>
      <c r="BW35" s="43"/>
      <c r="BX35" s="43"/>
      <c r="BY35" s="43"/>
      <c r="BZ35" s="43"/>
      <c r="CA35" s="43"/>
      <c r="CB35" s="43"/>
      <c r="CC35" s="43"/>
      <c r="CD35" s="43"/>
      <c r="CE35" s="43"/>
      <c r="CF35" s="43"/>
      <c r="CG35" s="43"/>
      <c r="CH35" s="43"/>
      <c r="CI35" s="43"/>
      <c r="CJ35" s="43"/>
      <c r="CK35" s="43"/>
      <c r="CL35" s="43"/>
      <c r="CM35" s="43"/>
      <c r="CN35" s="43"/>
      <c r="CO35" s="43"/>
      <c r="CP35" s="43"/>
      <c r="CQ35" s="43"/>
      <c r="CR35" s="43"/>
      <c r="CS35" s="43"/>
      <c r="CT35" s="43"/>
      <c r="CU35" s="43"/>
    </row>
    <row r="36" spans="1:99" s="44" customFormat="1" ht="50.25" hidden="1" customHeight="1">
      <c r="A36" s="44">
        <v>1</v>
      </c>
      <c r="B36" s="91" t="s">
        <v>661</v>
      </c>
      <c r="C36" s="97" t="s">
        <v>605</v>
      </c>
      <c r="D36" s="98">
        <v>6</v>
      </c>
      <c r="E36" s="92">
        <v>15.95</v>
      </c>
      <c r="F36" s="225"/>
      <c r="G36" s="55">
        <f t="shared" si="2"/>
        <v>0</v>
      </c>
      <c r="H36" s="93">
        <v>812257017423</v>
      </c>
      <c r="I36" s="55"/>
      <c r="J36" s="55"/>
      <c r="K36" s="55"/>
      <c r="L36" s="55"/>
      <c r="M36" s="55"/>
      <c r="N36" s="55"/>
      <c r="O36" s="55"/>
      <c r="P36" s="55"/>
      <c r="Q36" s="55"/>
      <c r="R36" s="55"/>
      <c r="S36" s="55"/>
      <c r="T36" s="55"/>
      <c r="U36" s="63"/>
      <c r="V36" s="63"/>
      <c r="W36" s="43"/>
      <c r="X36" s="43"/>
      <c r="Y36" s="43"/>
      <c r="Z36" s="43"/>
      <c r="AA36" s="43"/>
      <c r="AB36" s="43"/>
      <c r="AC36" s="43"/>
      <c r="AD36" s="43"/>
      <c r="AE36" s="43"/>
      <c r="AF36" s="43"/>
      <c r="AG36" s="43"/>
      <c r="AH36" s="43"/>
      <c r="AI36" s="43"/>
      <c r="AJ36" s="43"/>
      <c r="AK36" s="43"/>
      <c r="AL36" s="43"/>
      <c r="AM36" s="43"/>
      <c r="AN36" s="43"/>
      <c r="AO36" s="43"/>
      <c r="AP36" s="43"/>
      <c r="AQ36" s="43"/>
      <c r="AR36" s="43"/>
      <c r="AS36" s="43"/>
      <c r="AT36" s="43"/>
      <c r="AU36" s="43"/>
      <c r="AV36" s="43"/>
      <c r="AW36" s="43"/>
      <c r="AX36" s="43"/>
      <c r="AY36" s="43"/>
      <c r="AZ36" s="43"/>
      <c r="BA36" s="43"/>
      <c r="BB36" s="43"/>
      <c r="BC36" s="43"/>
      <c r="BD36" s="43"/>
      <c r="BE36" s="43"/>
      <c r="BF36" s="43"/>
      <c r="BG36" s="43"/>
      <c r="BH36" s="43"/>
      <c r="BI36" s="43"/>
      <c r="BJ36" s="43"/>
      <c r="BK36" s="43"/>
      <c r="BL36" s="43"/>
      <c r="BM36" s="43"/>
      <c r="BN36" s="43"/>
      <c r="BO36" s="43"/>
      <c r="BP36" s="43"/>
      <c r="BQ36" s="43"/>
      <c r="BR36" s="43"/>
      <c r="BS36" s="43"/>
      <c r="BT36" s="43"/>
      <c r="BU36" s="43"/>
      <c r="BV36" s="43"/>
      <c r="BW36" s="43"/>
      <c r="BX36" s="43"/>
      <c r="BY36" s="43"/>
      <c r="BZ36" s="43"/>
      <c r="CA36" s="43"/>
      <c r="CB36" s="43"/>
      <c r="CC36" s="43"/>
      <c r="CD36" s="43"/>
      <c r="CE36" s="43"/>
      <c r="CF36" s="43"/>
      <c r="CG36" s="43"/>
      <c r="CH36" s="43"/>
      <c r="CI36" s="43"/>
      <c r="CJ36" s="43"/>
      <c r="CK36" s="43"/>
      <c r="CL36" s="43"/>
      <c r="CM36" s="43"/>
      <c r="CN36" s="43"/>
      <c r="CO36" s="43"/>
      <c r="CP36" s="43"/>
      <c r="CQ36" s="43"/>
      <c r="CR36" s="43"/>
      <c r="CS36" s="43"/>
      <c r="CT36" s="43"/>
      <c r="CU36" s="43"/>
    </row>
    <row r="37" spans="1:99" s="44" customFormat="1" ht="45" hidden="1" customHeight="1">
      <c r="A37" s="44">
        <v>1</v>
      </c>
      <c r="B37" s="66" t="s">
        <v>79</v>
      </c>
      <c r="C37" s="46" t="s">
        <v>565</v>
      </c>
      <c r="D37" s="45">
        <v>10</v>
      </c>
      <c r="E37" s="55">
        <v>57.75</v>
      </c>
      <c r="F37" s="163"/>
      <c r="G37" s="55">
        <f t="shared" si="2"/>
        <v>0</v>
      </c>
      <c r="H37" s="56">
        <v>812257013579</v>
      </c>
      <c r="I37" s="56"/>
      <c r="J37" s="56"/>
      <c r="K37" s="56"/>
      <c r="L37" s="56"/>
      <c r="M37" s="56"/>
      <c r="N37" s="56"/>
      <c r="O37" s="56"/>
      <c r="P37" s="56"/>
      <c r="Q37" s="56"/>
      <c r="R37" s="56"/>
      <c r="S37" s="56"/>
      <c r="T37" s="56"/>
      <c r="U37" s="63"/>
      <c r="V37" s="63"/>
      <c r="W37" s="43"/>
      <c r="X37" s="43"/>
      <c r="Y37" s="43"/>
      <c r="Z37" s="43"/>
      <c r="AA37" s="43"/>
      <c r="AB37" s="43"/>
      <c r="AC37" s="43"/>
      <c r="AD37" s="43"/>
      <c r="AE37" s="43"/>
      <c r="AF37" s="43"/>
      <c r="AG37" s="43"/>
      <c r="AH37" s="43"/>
      <c r="AI37" s="43"/>
      <c r="AJ37" s="43"/>
      <c r="AK37" s="43"/>
      <c r="AL37" s="43"/>
      <c r="AM37" s="43"/>
      <c r="AN37" s="43"/>
      <c r="AO37" s="43"/>
      <c r="AP37" s="43"/>
      <c r="AQ37" s="43"/>
      <c r="AR37" s="43"/>
      <c r="AS37" s="43"/>
      <c r="AT37" s="43"/>
      <c r="AU37" s="43"/>
      <c r="AV37" s="43"/>
      <c r="AW37" s="43"/>
      <c r="AX37" s="43"/>
      <c r="AY37" s="43"/>
      <c r="AZ37" s="43"/>
      <c r="BA37" s="43"/>
      <c r="BB37" s="43"/>
      <c r="BC37" s="43"/>
      <c r="BD37" s="43"/>
      <c r="BE37" s="43"/>
      <c r="BF37" s="43"/>
      <c r="BG37" s="43"/>
      <c r="BH37" s="43"/>
      <c r="BI37" s="43"/>
      <c r="BJ37" s="43"/>
      <c r="BK37" s="43"/>
      <c r="BL37" s="43"/>
      <c r="BM37" s="43"/>
      <c r="BN37" s="43"/>
      <c r="BO37" s="43"/>
      <c r="BP37" s="43"/>
      <c r="BQ37" s="43"/>
      <c r="BR37" s="43"/>
      <c r="BS37" s="43"/>
      <c r="BT37" s="43"/>
      <c r="BU37" s="43"/>
      <c r="BV37" s="43"/>
      <c r="BW37" s="43"/>
      <c r="BX37" s="43"/>
      <c r="BY37" s="43"/>
      <c r="BZ37" s="43"/>
      <c r="CA37" s="43"/>
      <c r="CB37" s="43"/>
      <c r="CC37" s="43"/>
      <c r="CD37" s="43"/>
      <c r="CE37" s="43"/>
      <c r="CF37" s="43"/>
      <c r="CG37" s="43"/>
      <c r="CH37" s="43"/>
      <c r="CI37" s="43"/>
      <c r="CJ37" s="43"/>
      <c r="CK37" s="43"/>
      <c r="CL37" s="43"/>
      <c r="CM37" s="43"/>
      <c r="CN37" s="43"/>
      <c r="CO37" s="43"/>
      <c r="CP37" s="43"/>
      <c r="CQ37" s="43"/>
      <c r="CR37" s="43"/>
      <c r="CS37" s="43"/>
      <c r="CT37" s="43"/>
      <c r="CU37" s="43"/>
    </row>
    <row r="38" spans="1:99" s="44" customFormat="1" ht="45" hidden="1" customHeight="1">
      <c r="A38" s="44">
        <v>1</v>
      </c>
      <c r="B38" s="66" t="s">
        <v>76</v>
      </c>
      <c r="C38" s="46" t="s">
        <v>77</v>
      </c>
      <c r="D38" s="45">
        <v>10</v>
      </c>
      <c r="E38" s="55">
        <v>29.95</v>
      </c>
      <c r="F38" s="163"/>
      <c r="G38" s="55">
        <f t="shared" si="2"/>
        <v>0</v>
      </c>
      <c r="H38" s="56">
        <v>812257013043</v>
      </c>
      <c r="I38" s="56"/>
      <c r="J38" s="56"/>
      <c r="K38" s="56"/>
      <c r="L38" s="56"/>
      <c r="M38" s="56"/>
      <c r="N38" s="56"/>
      <c r="O38" s="56"/>
      <c r="P38" s="56"/>
      <c r="Q38" s="56"/>
      <c r="R38" s="56"/>
      <c r="S38" s="56"/>
      <c r="T38" s="56"/>
      <c r="U38" s="63"/>
      <c r="V38" s="63"/>
      <c r="W38" s="43"/>
      <c r="X38" s="43"/>
      <c r="Y38" s="43"/>
      <c r="Z38" s="43"/>
      <c r="AA38" s="43"/>
      <c r="AB38" s="43"/>
      <c r="AC38" s="43"/>
      <c r="AD38" s="43"/>
      <c r="AE38" s="43"/>
      <c r="AF38" s="43"/>
      <c r="AG38" s="43"/>
      <c r="AH38" s="43"/>
      <c r="AI38" s="43"/>
      <c r="AJ38" s="43"/>
      <c r="AK38" s="43"/>
      <c r="AL38" s="43"/>
      <c r="AM38" s="43"/>
      <c r="AN38" s="43"/>
      <c r="AO38" s="43"/>
      <c r="AP38" s="43"/>
      <c r="AQ38" s="43"/>
      <c r="AR38" s="43"/>
      <c r="AS38" s="43"/>
      <c r="AT38" s="43"/>
      <c r="AU38" s="43"/>
      <c r="AV38" s="43"/>
      <c r="AW38" s="43"/>
      <c r="AX38" s="43"/>
      <c r="AY38" s="43"/>
      <c r="AZ38" s="43"/>
      <c r="BA38" s="43"/>
      <c r="BB38" s="43"/>
      <c r="BC38" s="43"/>
      <c r="BD38" s="43"/>
      <c r="BE38" s="43"/>
      <c r="BF38" s="43"/>
      <c r="BG38" s="43"/>
      <c r="BH38" s="43"/>
      <c r="BI38" s="43"/>
      <c r="BJ38" s="43"/>
      <c r="BK38" s="43"/>
      <c r="BL38" s="43"/>
      <c r="BM38" s="43"/>
      <c r="BN38" s="43"/>
      <c r="BO38" s="43"/>
      <c r="BP38" s="43"/>
      <c r="BQ38" s="43"/>
      <c r="BR38" s="43"/>
      <c r="BS38" s="43"/>
      <c r="BT38" s="43"/>
      <c r="BU38" s="43"/>
      <c r="BV38" s="43"/>
      <c r="BW38" s="43"/>
      <c r="BX38" s="43"/>
      <c r="BY38" s="43"/>
      <c r="BZ38" s="43"/>
      <c r="CA38" s="43"/>
      <c r="CB38" s="43"/>
      <c r="CC38" s="43"/>
      <c r="CD38" s="43"/>
      <c r="CE38" s="43"/>
      <c r="CF38" s="43"/>
      <c r="CG38" s="43"/>
      <c r="CH38" s="43"/>
      <c r="CI38" s="43"/>
      <c r="CJ38" s="43"/>
      <c r="CK38" s="43"/>
      <c r="CL38" s="43"/>
      <c r="CM38" s="43"/>
      <c r="CN38" s="43"/>
      <c r="CO38" s="43"/>
      <c r="CP38" s="43"/>
      <c r="CQ38" s="43"/>
      <c r="CR38" s="43"/>
      <c r="CS38" s="43"/>
      <c r="CT38" s="43"/>
      <c r="CU38" s="43"/>
    </row>
    <row r="39" spans="1:99" s="44" customFormat="1" ht="51" hidden="1" customHeight="1">
      <c r="A39" s="44">
        <v>1</v>
      </c>
      <c r="B39" s="66" t="s">
        <v>78</v>
      </c>
      <c r="C39" s="46" t="s">
        <v>607</v>
      </c>
      <c r="D39" s="45">
        <v>10</v>
      </c>
      <c r="E39" s="55">
        <v>46.95</v>
      </c>
      <c r="F39" s="163"/>
      <c r="G39" s="55">
        <f t="shared" si="2"/>
        <v>0</v>
      </c>
      <c r="H39" s="56">
        <v>812257013562</v>
      </c>
      <c r="I39" s="85"/>
      <c r="J39" s="85"/>
      <c r="K39" s="85"/>
      <c r="L39" s="85"/>
      <c r="M39" s="85"/>
      <c r="N39" s="85"/>
      <c r="O39" s="85"/>
      <c r="P39" s="85"/>
      <c r="Q39" s="85"/>
      <c r="R39" s="85"/>
      <c r="S39" s="85"/>
      <c r="T39" s="85"/>
      <c r="U39" s="63"/>
      <c r="V39" s="63"/>
      <c r="W39" s="43"/>
      <c r="X39" s="43"/>
      <c r="Y39" s="43"/>
      <c r="Z39" s="43"/>
      <c r="AA39" s="43"/>
      <c r="AB39" s="43"/>
      <c r="AC39" s="43"/>
      <c r="AD39" s="43"/>
      <c r="AE39" s="43"/>
      <c r="AF39" s="43"/>
      <c r="AG39" s="43"/>
      <c r="AH39" s="43"/>
      <c r="AI39" s="43"/>
      <c r="AJ39" s="43"/>
      <c r="AK39" s="43"/>
      <c r="AL39" s="43"/>
      <c r="AM39" s="43"/>
      <c r="AN39" s="43"/>
      <c r="AO39" s="43"/>
      <c r="AP39" s="43"/>
      <c r="AQ39" s="43"/>
      <c r="AR39" s="43"/>
      <c r="AS39" s="43"/>
      <c r="AT39" s="43"/>
      <c r="AU39" s="43"/>
      <c r="AV39" s="43"/>
      <c r="AW39" s="43"/>
      <c r="AX39" s="43"/>
      <c r="AY39" s="43"/>
      <c r="AZ39" s="43"/>
      <c r="BA39" s="43"/>
      <c r="BB39" s="43"/>
      <c r="BC39" s="43"/>
      <c r="BD39" s="43"/>
      <c r="BE39" s="43"/>
      <c r="BF39" s="43"/>
      <c r="BG39" s="43"/>
      <c r="BH39" s="43"/>
      <c r="BI39" s="43"/>
      <c r="BJ39" s="43"/>
      <c r="BK39" s="43"/>
      <c r="BL39" s="43"/>
      <c r="BM39" s="43"/>
      <c r="BN39" s="43"/>
      <c r="BO39" s="43"/>
      <c r="BP39" s="43"/>
      <c r="BQ39" s="43"/>
      <c r="BR39" s="43"/>
      <c r="BS39" s="43"/>
      <c r="BT39" s="43"/>
      <c r="BU39" s="43"/>
      <c r="BV39" s="43"/>
      <c r="BW39" s="43"/>
      <c r="BX39" s="43"/>
      <c r="BY39" s="43"/>
      <c r="BZ39" s="43"/>
      <c r="CA39" s="43"/>
      <c r="CB39" s="43"/>
      <c r="CC39" s="43"/>
      <c r="CD39" s="43"/>
      <c r="CE39" s="43"/>
      <c r="CF39" s="43"/>
      <c r="CG39" s="43"/>
      <c r="CH39" s="43"/>
      <c r="CI39" s="43"/>
      <c r="CJ39" s="43"/>
      <c r="CK39" s="43"/>
      <c r="CL39" s="43"/>
      <c r="CM39" s="43"/>
      <c r="CN39" s="43"/>
      <c r="CO39" s="43"/>
      <c r="CP39" s="43"/>
      <c r="CQ39" s="43"/>
      <c r="CR39" s="43"/>
      <c r="CS39" s="43"/>
      <c r="CT39" s="43"/>
      <c r="CU39" s="43"/>
    </row>
    <row r="40" spans="1:99" s="44" customFormat="1" ht="51" hidden="1" customHeight="1">
      <c r="A40" s="44">
        <v>1</v>
      </c>
      <c r="B40" s="66" t="s">
        <v>81</v>
      </c>
      <c r="C40" s="46" t="s">
        <v>610</v>
      </c>
      <c r="D40" s="45">
        <v>4</v>
      </c>
      <c r="E40" s="55">
        <v>49.95</v>
      </c>
      <c r="F40" s="163"/>
      <c r="G40" s="55">
        <f t="shared" si="2"/>
        <v>0</v>
      </c>
      <c r="H40" s="48">
        <v>812257013098</v>
      </c>
      <c r="I40" s="56"/>
      <c r="J40" s="56"/>
      <c r="K40" s="56"/>
      <c r="L40" s="56"/>
      <c r="M40" s="56"/>
      <c r="N40" s="56"/>
      <c r="O40" s="56"/>
      <c r="P40" s="56"/>
      <c r="Q40" s="56"/>
      <c r="R40" s="56"/>
      <c r="S40" s="56"/>
      <c r="T40" s="56"/>
      <c r="U40" s="63"/>
      <c r="V40" s="63"/>
      <c r="W40" s="43"/>
      <c r="X40" s="43"/>
      <c r="Y40" s="43"/>
      <c r="Z40" s="43"/>
      <c r="AA40" s="43"/>
      <c r="AB40" s="43"/>
      <c r="AC40" s="43"/>
      <c r="AD40" s="43"/>
      <c r="AE40" s="43"/>
      <c r="AF40" s="43"/>
      <c r="AG40" s="43"/>
      <c r="AH40" s="43"/>
      <c r="AI40" s="43"/>
      <c r="AJ40" s="43"/>
      <c r="AK40" s="43"/>
      <c r="AL40" s="43"/>
      <c r="AM40" s="43"/>
      <c r="AN40" s="43"/>
      <c r="AO40" s="43"/>
      <c r="AP40" s="43"/>
      <c r="AQ40" s="43"/>
      <c r="AR40" s="43"/>
      <c r="AS40" s="43"/>
      <c r="AT40" s="43"/>
      <c r="AU40" s="43"/>
      <c r="AV40" s="43"/>
      <c r="AW40" s="43"/>
      <c r="AX40" s="43"/>
      <c r="AY40" s="43"/>
      <c r="AZ40" s="43"/>
      <c r="BA40" s="43"/>
      <c r="BB40" s="43"/>
      <c r="BC40" s="43"/>
      <c r="BD40" s="43"/>
      <c r="BE40" s="43"/>
      <c r="BF40" s="43"/>
      <c r="BG40" s="43"/>
      <c r="BH40" s="43"/>
      <c r="BI40" s="43"/>
      <c r="BJ40" s="43"/>
      <c r="BK40" s="43"/>
      <c r="BL40" s="43"/>
      <c r="BM40" s="43"/>
      <c r="BN40" s="43"/>
      <c r="BO40" s="43"/>
      <c r="BP40" s="43"/>
      <c r="BQ40" s="43"/>
      <c r="BR40" s="43"/>
      <c r="BS40" s="43"/>
      <c r="BT40" s="43"/>
      <c r="BU40" s="43"/>
      <c r="BV40" s="43"/>
      <c r="BW40" s="43"/>
      <c r="BX40" s="43"/>
      <c r="BY40" s="43"/>
      <c r="BZ40" s="43"/>
      <c r="CA40" s="43"/>
      <c r="CB40" s="43"/>
      <c r="CC40" s="43"/>
      <c r="CD40" s="43"/>
      <c r="CE40" s="43"/>
      <c r="CF40" s="43"/>
      <c r="CG40" s="43"/>
      <c r="CH40" s="43"/>
      <c r="CI40" s="43"/>
      <c r="CJ40" s="43"/>
      <c r="CK40" s="43"/>
      <c r="CL40" s="43"/>
      <c r="CM40" s="43"/>
      <c r="CN40" s="43"/>
      <c r="CO40" s="43"/>
      <c r="CP40" s="43"/>
      <c r="CQ40" s="43"/>
      <c r="CR40" s="43"/>
      <c r="CS40" s="43"/>
      <c r="CT40" s="43"/>
      <c r="CU40" s="43"/>
    </row>
    <row r="41" spans="1:99" s="44" customFormat="1" ht="45" hidden="1" customHeight="1">
      <c r="B41" s="44" t="s">
        <v>620</v>
      </c>
      <c r="C41" s="46" t="s">
        <v>545</v>
      </c>
      <c r="D41" s="44">
        <v>7</v>
      </c>
      <c r="E41" s="55">
        <v>19.95</v>
      </c>
      <c r="F41" s="163"/>
      <c r="G41" s="55">
        <f t="shared" si="2"/>
        <v>0</v>
      </c>
      <c r="H41" s="56">
        <v>812257016822</v>
      </c>
      <c r="I41" s="48"/>
      <c r="J41" s="48"/>
      <c r="K41" s="48"/>
      <c r="L41" s="48"/>
      <c r="M41" s="48"/>
      <c r="N41" s="48"/>
      <c r="O41" s="48"/>
      <c r="P41" s="48"/>
      <c r="Q41" s="48"/>
      <c r="R41" s="48"/>
      <c r="S41" s="48"/>
      <c r="T41" s="48"/>
      <c r="U41" s="63"/>
      <c r="V41" s="63"/>
      <c r="W41" s="43"/>
      <c r="X41" s="43"/>
      <c r="Y41" s="43"/>
      <c r="Z41" s="43"/>
      <c r="AA41" s="43"/>
      <c r="AB41" s="43"/>
      <c r="AC41" s="43"/>
      <c r="AD41" s="43"/>
      <c r="AE41" s="43"/>
      <c r="AF41" s="43"/>
      <c r="AG41" s="43"/>
      <c r="AH41" s="43"/>
      <c r="AI41" s="43"/>
      <c r="AJ41" s="43"/>
      <c r="AK41" s="43"/>
      <c r="AL41" s="43"/>
      <c r="AM41" s="43"/>
      <c r="AN41" s="43"/>
      <c r="AO41" s="43"/>
      <c r="AP41" s="43"/>
      <c r="AQ41" s="43"/>
      <c r="AR41" s="43"/>
      <c r="AS41" s="43"/>
      <c r="AT41" s="43"/>
      <c r="AU41" s="43"/>
      <c r="AV41" s="43"/>
      <c r="AW41" s="43"/>
      <c r="AX41" s="43"/>
      <c r="AY41" s="43"/>
      <c r="AZ41" s="43"/>
      <c r="BA41" s="43"/>
      <c r="BB41" s="43"/>
      <c r="BC41" s="43"/>
      <c r="BD41" s="43"/>
      <c r="BE41" s="43"/>
      <c r="BF41" s="43"/>
      <c r="BG41" s="43"/>
      <c r="BH41" s="43"/>
      <c r="BI41" s="43"/>
      <c r="BJ41" s="43"/>
      <c r="BK41" s="43"/>
      <c r="BL41" s="43"/>
      <c r="BM41" s="43"/>
      <c r="BN41" s="43"/>
      <c r="BO41" s="43"/>
      <c r="BP41" s="43"/>
      <c r="BQ41" s="43"/>
      <c r="BR41" s="43"/>
      <c r="BS41" s="43"/>
      <c r="BT41" s="43"/>
      <c r="BU41" s="43"/>
      <c r="BV41" s="43"/>
      <c r="BW41" s="43"/>
      <c r="BX41" s="43"/>
      <c r="BY41" s="43"/>
      <c r="BZ41" s="43"/>
      <c r="CA41" s="43"/>
      <c r="CB41" s="43"/>
      <c r="CC41" s="43"/>
      <c r="CD41" s="43"/>
      <c r="CE41" s="43"/>
      <c r="CF41" s="43"/>
      <c r="CG41" s="43"/>
      <c r="CH41" s="43"/>
      <c r="CI41" s="43"/>
      <c r="CJ41" s="43"/>
      <c r="CK41" s="43"/>
      <c r="CL41" s="43"/>
      <c r="CM41" s="43"/>
      <c r="CN41" s="43"/>
      <c r="CO41" s="43"/>
      <c r="CP41" s="43"/>
      <c r="CQ41" s="43"/>
      <c r="CR41" s="43"/>
      <c r="CS41" s="43"/>
      <c r="CT41" s="43"/>
      <c r="CU41" s="43"/>
    </row>
    <row r="42" spans="1:99" s="44" customFormat="1" ht="45" hidden="1" customHeight="1">
      <c r="B42" s="66" t="s">
        <v>82</v>
      </c>
      <c r="C42" s="46" t="s">
        <v>608</v>
      </c>
      <c r="D42" s="45">
        <v>10</v>
      </c>
      <c r="E42" s="55">
        <v>115.45</v>
      </c>
      <c r="F42" s="163"/>
      <c r="G42" s="55">
        <f t="shared" si="2"/>
        <v>0</v>
      </c>
      <c r="H42" s="85">
        <v>812257012923</v>
      </c>
      <c r="I42" s="48"/>
      <c r="J42" s="48"/>
      <c r="K42" s="48"/>
      <c r="L42" s="48"/>
      <c r="M42" s="48"/>
      <c r="N42" s="48"/>
      <c r="O42" s="48"/>
      <c r="P42" s="48"/>
      <c r="Q42" s="48"/>
      <c r="R42" s="48"/>
      <c r="S42" s="48"/>
      <c r="T42" s="48"/>
      <c r="U42" s="63"/>
      <c r="V42" s="63"/>
      <c r="W42" s="43"/>
      <c r="X42" s="43"/>
      <c r="Y42" s="43"/>
      <c r="Z42" s="43"/>
      <c r="AA42" s="43"/>
      <c r="AB42" s="43"/>
      <c r="AC42" s="43"/>
      <c r="AD42" s="43"/>
      <c r="AE42" s="43"/>
      <c r="AF42" s="43"/>
      <c r="AG42" s="43"/>
      <c r="AH42" s="43"/>
      <c r="AI42" s="43"/>
      <c r="AJ42" s="43"/>
      <c r="AK42" s="43"/>
      <c r="AL42" s="43"/>
      <c r="AM42" s="43"/>
      <c r="AN42" s="43"/>
      <c r="AO42" s="43"/>
      <c r="AP42" s="43"/>
      <c r="AQ42" s="43"/>
      <c r="AR42" s="43"/>
      <c r="AS42" s="43"/>
      <c r="AT42" s="43"/>
      <c r="AU42" s="43"/>
      <c r="AV42" s="43"/>
      <c r="AW42" s="43"/>
      <c r="AX42" s="43"/>
      <c r="AY42" s="43"/>
      <c r="AZ42" s="43"/>
      <c r="BA42" s="43"/>
      <c r="BB42" s="43"/>
      <c r="BC42" s="43"/>
      <c r="BD42" s="43"/>
      <c r="BE42" s="43"/>
      <c r="BF42" s="43"/>
      <c r="BG42" s="43"/>
      <c r="BH42" s="43"/>
      <c r="BI42" s="43"/>
      <c r="BJ42" s="43"/>
      <c r="BK42" s="43"/>
      <c r="BL42" s="43"/>
      <c r="BM42" s="43"/>
      <c r="BN42" s="43"/>
      <c r="BO42" s="43"/>
      <c r="BP42" s="43"/>
      <c r="BQ42" s="43"/>
      <c r="BR42" s="43"/>
      <c r="BS42" s="43"/>
      <c r="BT42" s="43"/>
      <c r="BU42" s="43"/>
      <c r="BV42" s="43"/>
      <c r="BW42" s="43"/>
      <c r="BX42" s="43"/>
      <c r="BY42" s="43"/>
      <c r="BZ42" s="43"/>
      <c r="CA42" s="43"/>
      <c r="CB42" s="43"/>
      <c r="CC42" s="43"/>
      <c r="CD42" s="43"/>
      <c r="CE42" s="43"/>
      <c r="CF42" s="43"/>
      <c r="CG42" s="43"/>
      <c r="CH42" s="43"/>
      <c r="CI42" s="43"/>
      <c r="CJ42" s="43"/>
      <c r="CK42" s="43"/>
      <c r="CL42" s="43"/>
      <c r="CM42" s="43"/>
      <c r="CN42" s="43"/>
      <c r="CO42" s="43"/>
      <c r="CP42" s="43"/>
      <c r="CQ42" s="43"/>
      <c r="CR42" s="43"/>
      <c r="CS42" s="43"/>
      <c r="CT42" s="43"/>
      <c r="CU42" s="43"/>
    </row>
    <row r="43" spans="1:99" s="44" customFormat="1" ht="48.75" hidden="1" customHeight="1">
      <c r="B43" s="66" t="s">
        <v>85</v>
      </c>
      <c r="C43" s="46" t="s">
        <v>609</v>
      </c>
      <c r="D43" s="45">
        <v>6</v>
      </c>
      <c r="E43" s="55">
        <v>83.947500000000005</v>
      </c>
      <c r="F43" s="163"/>
      <c r="G43" s="55">
        <f t="shared" si="2"/>
        <v>0</v>
      </c>
      <c r="H43" s="56">
        <v>812257015481</v>
      </c>
      <c r="I43" s="56"/>
      <c r="J43" s="56"/>
      <c r="K43" s="56"/>
      <c r="L43" s="56"/>
      <c r="M43" s="56"/>
      <c r="N43" s="56"/>
      <c r="O43" s="56"/>
      <c r="P43" s="56"/>
      <c r="Q43" s="56"/>
      <c r="R43" s="56"/>
      <c r="S43" s="56"/>
      <c r="T43" s="56"/>
      <c r="U43" s="57"/>
      <c r="V43" s="57"/>
      <c r="W43" s="43"/>
      <c r="X43" s="43"/>
      <c r="Y43" s="43"/>
      <c r="Z43" s="43"/>
      <c r="AA43" s="43"/>
      <c r="AB43" s="43"/>
      <c r="AC43" s="43"/>
      <c r="AD43" s="43"/>
      <c r="AE43" s="43"/>
      <c r="AF43" s="43"/>
      <c r="AG43" s="43"/>
      <c r="AH43" s="43"/>
      <c r="AI43" s="43"/>
      <c r="AJ43" s="43"/>
      <c r="AK43" s="43"/>
      <c r="AL43" s="43"/>
      <c r="AM43" s="43"/>
      <c r="AN43" s="43"/>
      <c r="AO43" s="43"/>
      <c r="AP43" s="43"/>
      <c r="AQ43" s="43"/>
      <c r="AR43" s="43"/>
      <c r="AS43" s="43"/>
      <c r="AT43" s="43"/>
      <c r="AU43" s="43"/>
      <c r="AV43" s="43"/>
      <c r="AW43" s="43"/>
      <c r="AX43" s="43"/>
      <c r="AY43" s="43"/>
      <c r="AZ43" s="43"/>
      <c r="BA43" s="43"/>
      <c r="BB43" s="43"/>
      <c r="BC43" s="43"/>
      <c r="BD43" s="43"/>
      <c r="BE43" s="43"/>
      <c r="BF43" s="43"/>
      <c r="BG43" s="43"/>
      <c r="BH43" s="43"/>
      <c r="BI43" s="43"/>
      <c r="BJ43" s="43"/>
      <c r="BK43" s="43"/>
      <c r="BL43" s="43"/>
      <c r="BM43" s="43"/>
      <c r="BN43" s="43"/>
      <c r="BO43" s="43"/>
      <c r="BP43" s="43"/>
      <c r="BQ43" s="43"/>
      <c r="BR43" s="43"/>
      <c r="BS43" s="43"/>
      <c r="BT43" s="43"/>
      <c r="BU43" s="43"/>
      <c r="BV43" s="43"/>
      <c r="BW43" s="43"/>
      <c r="BX43" s="43"/>
      <c r="BY43" s="43"/>
      <c r="BZ43" s="43"/>
      <c r="CA43" s="43"/>
      <c r="CB43" s="43"/>
      <c r="CC43" s="43"/>
      <c r="CD43" s="43"/>
      <c r="CE43" s="43"/>
      <c r="CF43" s="43"/>
      <c r="CG43" s="43"/>
      <c r="CH43" s="43"/>
      <c r="CI43" s="43"/>
      <c r="CJ43" s="43"/>
      <c r="CK43" s="43"/>
      <c r="CL43" s="43"/>
      <c r="CM43" s="43"/>
      <c r="CN43" s="43"/>
      <c r="CO43" s="43"/>
      <c r="CP43" s="43"/>
      <c r="CQ43" s="43"/>
      <c r="CR43" s="43"/>
      <c r="CS43" s="43"/>
      <c r="CT43" s="43"/>
      <c r="CU43" s="43"/>
    </row>
    <row r="44" spans="1:99" s="44" customFormat="1" ht="48.75" customHeight="1">
      <c r="B44" s="211" t="s">
        <v>856</v>
      </c>
      <c r="C44" s="212"/>
      <c r="D44" s="213"/>
      <c r="E44" s="41"/>
      <c r="F44" s="233">
        <f>SUM(F6:F43)</f>
        <v>51</v>
      </c>
      <c r="G44" s="41">
        <f>SUM(G6:G43)</f>
        <v>1617.6475</v>
      </c>
      <c r="H44" s="234"/>
      <c r="I44" s="235"/>
      <c r="J44" s="235"/>
      <c r="K44" s="235"/>
      <c r="L44" s="235"/>
      <c r="M44" s="235"/>
      <c r="N44" s="235"/>
      <c r="O44" s="235"/>
      <c r="P44" s="235"/>
      <c r="Q44" s="235"/>
      <c r="R44" s="235"/>
      <c r="S44" s="235"/>
      <c r="T44" s="235"/>
      <c r="U44" s="57"/>
      <c r="V44" s="57"/>
      <c r="W44" s="43"/>
      <c r="X44" s="43"/>
      <c r="Y44" s="43"/>
      <c r="Z44" s="43"/>
      <c r="AA44" s="43"/>
      <c r="AB44" s="43"/>
      <c r="AC44" s="43"/>
      <c r="AD44" s="43"/>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row>
    <row r="45" spans="1:99" s="44" customFormat="1" ht="65.25" customHeight="1">
      <c r="B45" s="205" t="s">
        <v>5</v>
      </c>
      <c r="C45" s="206"/>
      <c r="D45" s="206"/>
      <c r="E45" s="206"/>
      <c r="F45" s="240"/>
      <c r="G45" s="206"/>
      <c r="H45" s="207"/>
      <c r="I45" s="82"/>
      <c r="J45" s="82"/>
      <c r="K45" s="82"/>
      <c r="L45" s="82"/>
      <c r="M45" s="82"/>
      <c r="N45" s="82"/>
      <c r="O45" s="82"/>
      <c r="P45" s="82"/>
      <c r="Q45" s="82"/>
      <c r="R45" s="82"/>
      <c r="S45" s="82"/>
      <c r="T45" s="82"/>
      <c r="U45" s="51"/>
      <c r="V45" s="51"/>
      <c r="W45" s="43"/>
      <c r="X45" s="43"/>
      <c r="Y45" s="43"/>
      <c r="Z45" s="43"/>
      <c r="AA45" s="43"/>
      <c r="AB45" s="43"/>
      <c r="AC45" s="43"/>
      <c r="AD45" s="43"/>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row>
    <row r="46" spans="1:99" s="44" customFormat="1" ht="54.95" customHeight="1">
      <c r="B46" s="52" t="s">
        <v>15</v>
      </c>
      <c r="C46" s="53"/>
      <c r="D46" s="54"/>
      <c r="E46" s="55"/>
      <c r="F46" s="163"/>
      <c r="G46" s="55">
        <f t="shared" ref="G46:G60" si="3">SUM(F46*E46)</f>
        <v>0</v>
      </c>
      <c r="H46" s="56"/>
      <c r="I46" s="48"/>
      <c r="J46" s="48"/>
      <c r="K46" s="48"/>
      <c r="L46" s="48"/>
      <c r="M46" s="48"/>
      <c r="N46" s="48"/>
      <c r="O46" s="48"/>
      <c r="P46" s="48"/>
      <c r="Q46" s="48"/>
      <c r="R46" s="48"/>
      <c r="S46" s="48"/>
      <c r="T46" s="48"/>
      <c r="U46" s="63"/>
      <c r="V46" s="63"/>
      <c r="W46" s="43"/>
      <c r="X46" s="43"/>
      <c r="Y46" s="43"/>
      <c r="Z46" s="43"/>
      <c r="AA46" s="43"/>
      <c r="AB46" s="43"/>
      <c r="AC46" s="43"/>
      <c r="AD46" s="43"/>
      <c r="AE46" s="43"/>
      <c r="AF46" s="43"/>
      <c r="AG46" s="43"/>
      <c r="AH46" s="43"/>
      <c r="AI46" s="43"/>
      <c r="AJ46" s="43"/>
      <c r="AK46" s="43"/>
      <c r="AL46" s="43"/>
      <c r="AM46" s="43"/>
      <c r="AN46" s="43"/>
      <c r="AO46" s="43"/>
      <c r="AP46" s="43"/>
      <c r="AQ46" s="43"/>
      <c r="AR46" s="43"/>
      <c r="AS46" s="43"/>
      <c r="AT46" s="43"/>
      <c r="AU46" s="43"/>
      <c r="AV46" s="43"/>
      <c r="AW46" s="43"/>
      <c r="AX46" s="43"/>
      <c r="AY46" s="43"/>
      <c r="AZ46" s="43"/>
      <c r="BA46" s="43"/>
      <c r="BB46" s="43"/>
      <c r="BC46" s="43"/>
      <c r="BD46" s="43"/>
      <c r="BE46" s="43"/>
      <c r="BF46" s="43"/>
      <c r="BG46" s="43"/>
      <c r="BH46" s="43"/>
      <c r="BI46" s="43"/>
      <c r="BJ46" s="43"/>
      <c r="BK46" s="43"/>
      <c r="BL46" s="43"/>
      <c r="BM46" s="43"/>
      <c r="BN46" s="43"/>
      <c r="BO46" s="43"/>
      <c r="BP46" s="43"/>
      <c r="BQ46" s="43"/>
      <c r="BR46" s="43"/>
      <c r="BS46" s="43"/>
      <c r="BT46" s="43"/>
      <c r="BU46" s="43"/>
      <c r="BV46" s="43"/>
      <c r="BW46" s="43"/>
      <c r="BX46" s="43"/>
      <c r="BY46" s="43"/>
      <c r="BZ46" s="43"/>
      <c r="CA46" s="43"/>
      <c r="CB46" s="43"/>
      <c r="CC46" s="43"/>
      <c r="CD46" s="43"/>
      <c r="CE46" s="43"/>
      <c r="CF46" s="43"/>
      <c r="CG46" s="43"/>
      <c r="CH46" s="43"/>
      <c r="CI46" s="43"/>
      <c r="CJ46" s="43"/>
      <c r="CK46" s="43"/>
      <c r="CL46" s="43"/>
      <c r="CM46" s="43"/>
      <c r="CN46" s="43"/>
      <c r="CO46" s="43"/>
      <c r="CP46" s="43"/>
      <c r="CQ46" s="43"/>
      <c r="CR46" s="43"/>
      <c r="CS46" s="43"/>
      <c r="CT46" s="43"/>
      <c r="CU46" s="43"/>
    </row>
    <row r="47" spans="1:99" s="44" customFormat="1" ht="54.95" customHeight="1">
      <c r="B47" s="66" t="s">
        <v>502</v>
      </c>
      <c r="C47" s="46" t="s">
        <v>583</v>
      </c>
      <c r="D47" s="45">
        <v>6</v>
      </c>
      <c r="E47" s="55">
        <v>15.95</v>
      </c>
      <c r="F47" s="163">
        <v>6</v>
      </c>
      <c r="G47" s="55">
        <f t="shared" si="3"/>
        <v>95.699999999999989</v>
      </c>
      <c r="H47" s="56">
        <v>812257016068</v>
      </c>
      <c r="I47" s="48"/>
      <c r="J47" s="48"/>
      <c r="K47" s="48"/>
      <c r="L47" s="48"/>
      <c r="M47" s="48"/>
      <c r="N47" s="48"/>
      <c r="O47" s="48"/>
      <c r="P47" s="48"/>
      <c r="Q47" s="48"/>
      <c r="R47" s="48"/>
      <c r="S47" s="48"/>
      <c r="T47" s="48"/>
      <c r="U47" s="63"/>
      <c r="V47" s="63"/>
      <c r="W47" s="43"/>
      <c r="X47" s="43"/>
      <c r="Y47" s="43"/>
      <c r="Z47" s="43"/>
      <c r="AA47" s="43"/>
      <c r="AB47" s="43"/>
      <c r="AC47" s="43"/>
      <c r="AD47" s="43"/>
      <c r="AE47" s="43"/>
      <c r="AF47" s="43"/>
      <c r="AG47" s="43"/>
      <c r="AH47" s="43"/>
      <c r="AI47" s="43"/>
      <c r="AJ47" s="43"/>
      <c r="AK47" s="43"/>
      <c r="AL47" s="43"/>
      <c r="AM47" s="43"/>
      <c r="AN47" s="43"/>
      <c r="AO47" s="43"/>
      <c r="AP47" s="43"/>
      <c r="AQ47" s="43"/>
      <c r="AR47" s="43"/>
      <c r="AS47" s="43"/>
      <c r="AT47" s="43"/>
      <c r="AU47" s="43"/>
      <c r="AV47" s="43"/>
      <c r="AW47" s="43"/>
      <c r="AX47" s="43"/>
      <c r="AY47" s="43"/>
      <c r="AZ47" s="43"/>
      <c r="BA47" s="43"/>
      <c r="BB47" s="43"/>
      <c r="BC47" s="43"/>
      <c r="BD47" s="43"/>
      <c r="BE47" s="43"/>
      <c r="BF47" s="43"/>
      <c r="BG47" s="43"/>
      <c r="BH47" s="43"/>
      <c r="BI47" s="43"/>
      <c r="BJ47" s="43"/>
      <c r="BK47" s="43"/>
      <c r="BL47" s="43"/>
      <c r="BM47" s="43"/>
      <c r="BN47" s="43"/>
      <c r="BO47" s="43"/>
      <c r="BP47" s="43"/>
      <c r="BQ47" s="43"/>
      <c r="BR47" s="43"/>
      <c r="BS47" s="43"/>
      <c r="BT47" s="43"/>
      <c r="BU47" s="43"/>
      <c r="BV47" s="43"/>
      <c r="BW47" s="43"/>
      <c r="BX47" s="43"/>
      <c r="BY47" s="43"/>
      <c r="BZ47" s="43"/>
      <c r="CA47" s="43"/>
      <c r="CB47" s="43"/>
      <c r="CC47" s="43"/>
      <c r="CD47" s="43"/>
      <c r="CE47" s="43"/>
      <c r="CF47" s="43"/>
      <c r="CG47" s="43"/>
      <c r="CH47" s="43"/>
      <c r="CI47" s="43"/>
      <c r="CJ47" s="43"/>
      <c r="CK47" s="43"/>
      <c r="CL47" s="43"/>
      <c r="CM47" s="43"/>
      <c r="CN47" s="43"/>
      <c r="CO47" s="43"/>
      <c r="CP47" s="43"/>
      <c r="CQ47" s="43"/>
      <c r="CR47" s="43"/>
      <c r="CS47" s="43"/>
      <c r="CT47" s="43"/>
      <c r="CU47" s="43"/>
    </row>
    <row r="48" spans="1:99" s="44" customFormat="1" ht="69" customHeight="1">
      <c r="B48" s="60" t="s">
        <v>16</v>
      </c>
      <c r="C48" s="61" t="s">
        <v>581</v>
      </c>
      <c r="D48" s="62">
        <v>6</v>
      </c>
      <c r="E48" s="55">
        <v>17.95</v>
      </c>
      <c r="F48" s="163">
        <v>6</v>
      </c>
      <c r="G48" s="55">
        <f t="shared" si="3"/>
        <v>107.69999999999999</v>
      </c>
      <c r="H48" s="48">
        <v>812257013586</v>
      </c>
      <c r="I48" s="48"/>
      <c r="J48" s="48"/>
      <c r="K48" s="48"/>
      <c r="L48" s="48"/>
      <c r="M48" s="48"/>
      <c r="N48" s="48"/>
      <c r="O48" s="48"/>
      <c r="P48" s="48"/>
      <c r="Q48" s="48"/>
      <c r="R48" s="48"/>
      <c r="S48" s="48"/>
      <c r="T48" s="48"/>
      <c r="U48" s="63"/>
      <c r="V48" s="63"/>
      <c r="W48" s="43"/>
      <c r="X48" s="43"/>
      <c r="Y48" s="43"/>
      <c r="Z48" s="43"/>
      <c r="AA48" s="43"/>
      <c r="AB48" s="43"/>
      <c r="AC48" s="43"/>
      <c r="AD48" s="43"/>
      <c r="AE48" s="43"/>
      <c r="AF48" s="43"/>
      <c r="AG48" s="43"/>
      <c r="AH48" s="43"/>
      <c r="AI48" s="43"/>
      <c r="AJ48" s="43"/>
      <c r="AK48" s="43"/>
      <c r="AL48" s="43"/>
      <c r="AM48" s="43"/>
      <c r="AN48" s="43"/>
      <c r="AO48" s="43"/>
      <c r="AP48" s="43"/>
      <c r="AQ48" s="43"/>
      <c r="AR48" s="43"/>
      <c r="AS48" s="43"/>
      <c r="AT48" s="43"/>
      <c r="AU48" s="43"/>
      <c r="AV48" s="43"/>
      <c r="AW48" s="43"/>
      <c r="AX48" s="43"/>
      <c r="AY48" s="43"/>
      <c r="AZ48" s="43"/>
      <c r="BA48" s="43"/>
      <c r="BB48" s="43"/>
      <c r="BC48" s="43"/>
      <c r="BD48" s="43"/>
      <c r="BE48" s="43"/>
      <c r="BF48" s="43"/>
      <c r="BG48" s="43"/>
      <c r="BH48" s="43"/>
      <c r="BI48" s="43"/>
      <c r="BJ48" s="43"/>
      <c r="BK48" s="43"/>
      <c r="BL48" s="43"/>
      <c r="BM48" s="43"/>
      <c r="BN48" s="43"/>
      <c r="BO48" s="43"/>
      <c r="BP48" s="43"/>
      <c r="BQ48" s="43"/>
      <c r="BR48" s="43"/>
      <c r="BS48" s="43"/>
      <c r="BT48" s="43"/>
      <c r="BU48" s="43"/>
      <c r="BV48" s="43"/>
      <c r="BW48" s="43"/>
      <c r="BX48" s="43"/>
      <c r="BY48" s="43"/>
      <c r="BZ48" s="43"/>
      <c r="CA48" s="43"/>
      <c r="CB48" s="43"/>
      <c r="CC48" s="43"/>
      <c r="CD48" s="43"/>
      <c r="CE48" s="43"/>
      <c r="CF48" s="43"/>
      <c r="CG48" s="43"/>
      <c r="CH48" s="43"/>
      <c r="CI48" s="43"/>
      <c r="CJ48" s="43"/>
      <c r="CK48" s="43"/>
      <c r="CL48" s="43"/>
      <c r="CM48" s="43"/>
      <c r="CN48" s="43"/>
      <c r="CO48" s="43"/>
      <c r="CP48" s="43"/>
      <c r="CQ48" s="43"/>
      <c r="CR48" s="43"/>
      <c r="CS48" s="43"/>
      <c r="CT48" s="43"/>
      <c r="CU48" s="43"/>
    </row>
    <row r="49" spans="2:99" s="44" customFormat="1" ht="69" customHeight="1">
      <c r="B49" s="60" t="s">
        <v>17</v>
      </c>
      <c r="C49" s="61" t="s">
        <v>585</v>
      </c>
      <c r="D49" s="62">
        <v>5</v>
      </c>
      <c r="E49" s="55">
        <v>23.95</v>
      </c>
      <c r="F49" s="163">
        <v>6</v>
      </c>
      <c r="G49" s="55">
        <f t="shared" si="3"/>
        <v>143.69999999999999</v>
      </c>
      <c r="H49" s="48">
        <v>812257013609</v>
      </c>
      <c r="I49" s="48"/>
      <c r="J49" s="48"/>
      <c r="K49" s="48"/>
      <c r="L49" s="48"/>
      <c r="M49" s="48"/>
      <c r="N49" s="48"/>
      <c r="O49" s="48"/>
      <c r="P49" s="48"/>
      <c r="Q49" s="48"/>
      <c r="R49" s="48"/>
      <c r="S49" s="48"/>
      <c r="T49" s="48"/>
      <c r="U49" s="63"/>
      <c r="V49" s="63"/>
      <c r="W49" s="43"/>
      <c r="X49" s="43"/>
      <c r="Y49" s="43"/>
      <c r="Z49" s="43"/>
      <c r="AA49" s="43"/>
      <c r="AB49" s="43"/>
      <c r="AC49" s="43"/>
      <c r="AD49" s="43"/>
      <c r="AE49" s="43"/>
      <c r="AF49" s="43"/>
      <c r="AG49" s="43"/>
      <c r="AH49" s="43"/>
      <c r="AI49" s="43"/>
      <c r="AJ49" s="43"/>
      <c r="AK49" s="43"/>
      <c r="AL49" s="43"/>
      <c r="AM49" s="43"/>
      <c r="AN49" s="43"/>
      <c r="AO49" s="43"/>
      <c r="AP49" s="43"/>
      <c r="AQ49" s="43"/>
      <c r="AR49" s="43"/>
      <c r="AS49" s="43"/>
      <c r="AT49" s="43"/>
      <c r="AU49" s="43"/>
      <c r="AV49" s="43"/>
      <c r="AW49" s="43"/>
      <c r="AX49" s="43"/>
      <c r="AY49" s="43"/>
      <c r="AZ49" s="43"/>
      <c r="BA49" s="43"/>
      <c r="BB49" s="43"/>
      <c r="BC49" s="43"/>
      <c r="BD49" s="43"/>
      <c r="BE49" s="43"/>
      <c r="BF49" s="43"/>
      <c r="BG49" s="43"/>
      <c r="BH49" s="43"/>
      <c r="BI49" s="43"/>
      <c r="BJ49" s="43"/>
      <c r="BK49" s="43"/>
      <c r="BL49" s="43"/>
      <c r="BM49" s="43"/>
      <c r="BN49" s="43"/>
      <c r="BO49" s="43"/>
      <c r="BP49" s="43"/>
      <c r="BQ49" s="43"/>
      <c r="BR49" s="43"/>
      <c r="BS49" s="43"/>
      <c r="BT49" s="43"/>
      <c r="BU49" s="43"/>
      <c r="BV49" s="43"/>
      <c r="BW49" s="43"/>
      <c r="BX49" s="43"/>
      <c r="BY49" s="43"/>
      <c r="BZ49" s="43"/>
      <c r="CA49" s="43"/>
      <c r="CB49" s="43"/>
      <c r="CC49" s="43"/>
      <c r="CD49" s="43"/>
      <c r="CE49" s="43"/>
      <c r="CF49" s="43"/>
      <c r="CG49" s="43"/>
      <c r="CH49" s="43"/>
      <c r="CI49" s="43"/>
      <c r="CJ49" s="43"/>
      <c r="CK49" s="43"/>
      <c r="CL49" s="43"/>
      <c r="CM49" s="43"/>
      <c r="CN49" s="43"/>
      <c r="CO49" s="43"/>
      <c r="CP49" s="43"/>
      <c r="CQ49" s="43"/>
      <c r="CR49" s="43"/>
      <c r="CS49" s="43"/>
      <c r="CT49" s="43"/>
      <c r="CU49" s="43"/>
    </row>
    <row r="50" spans="2:99" s="44" customFormat="1" ht="54.95" customHeight="1">
      <c r="B50" s="75" t="s">
        <v>533</v>
      </c>
      <c r="C50" s="53" t="s">
        <v>584</v>
      </c>
      <c r="D50" s="62">
        <v>4</v>
      </c>
      <c r="E50" s="76">
        <v>28.95</v>
      </c>
      <c r="F50" s="164">
        <v>4</v>
      </c>
      <c r="G50" s="55">
        <f t="shared" si="3"/>
        <v>115.8</v>
      </c>
      <c r="H50" s="48">
        <v>812257018505</v>
      </c>
      <c r="I50" s="55"/>
      <c r="J50" s="55"/>
      <c r="K50" s="55"/>
      <c r="L50" s="55"/>
      <c r="M50" s="55"/>
      <c r="N50" s="55"/>
      <c r="O50" s="55"/>
      <c r="P50" s="55"/>
      <c r="Q50" s="55"/>
      <c r="R50" s="55"/>
      <c r="S50" s="55"/>
      <c r="T50" s="55"/>
      <c r="U50" s="51"/>
      <c r="V50" s="51"/>
      <c r="W50" s="43"/>
      <c r="X50" s="43"/>
      <c r="Y50" s="43"/>
      <c r="Z50" s="43"/>
      <c r="AA50" s="43"/>
      <c r="AB50" s="43"/>
      <c r="AC50" s="43"/>
      <c r="AD50" s="43"/>
      <c r="AE50" s="43"/>
      <c r="AF50" s="43"/>
      <c r="AG50" s="43"/>
      <c r="AH50" s="43"/>
      <c r="AI50" s="43"/>
      <c r="AJ50" s="43"/>
      <c r="AK50" s="43"/>
      <c r="AL50" s="43"/>
      <c r="AM50" s="43"/>
      <c r="AN50" s="43"/>
      <c r="AO50" s="43"/>
      <c r="AP50" s="43"/>
      <c r="AQ50" s="43"/>
      <c r="AR50" s="43"/>
      <c r="AS50" s="43"/>
      <c r="AT50" s="43"/>
      <c r="AU50" s="43"/>
      <c r="AV50" s="43"/>
      <c r="AW50" s="43"/>
      <c r="AX50" s="43"/>
      <c r="AY50" s="43"/>
      <c r="AZ50" s="43"/>
      <c r="BA50" s="43"/>
      <c r="BB50" s="43"/>
      <c r="BC50" s="43"/>
      <c r="BD50" s="43"/>
      <c r="BE50" s="43"/>
      <c r="BF50" s="43"/>
      <c r="BG50" s="43"/>
      <c r="BH50" s="43"/>
      <c r="BI50" s="43"/>
      <c r="BJ50" s="43"/>
      <c r="BK50" s="43"/>
      <c r="BL50" s="43"/>
      <c r="BM50" s="43"/>
      <c r="BN50" s="43"/>
      <c r="BO50" s="43"/>
      <c r="BP50" s="43"/>
      <c r="BQ50" s="43"/>
      <c r="BR50" s="43"/>
      <c r="BS50" s="43"/>
      <c r="BT50" s="43"/>
      <c r="BU50" s="43"/>
      <c r="BV50" s="43"/>
      <c r="BW50" s="43"/>
      <c r="BX50" s="43"/>
      <c r="BY50" s="43"/>
      <c r="BZ50" s="43"/>
      <c r="CA50" s="43"/>
      <c r="CB50" s="43"/>
      <c r="CC50" s="43"/>
      <c r="CD50" s="43"/>
      <c r="CE50" s="43"/>
      <c r="CF50" s="43"/>
      <c r="CG50" s="43"/>
      <c r="CH50" s="43"/>
      <c r="CI50" s="43"/>
      <c r="CJ50" s="43"/>
      <c r="CK50" s="43"/>
      <c r="CL50" s="43"/>
      <c r="CM50" s="43"/>
      <c r="CN50" s="43"/>
      <c r="CO50" s="43"/>
      <c r="CP50" s="43"/>
      <c r="CQ50" s="43"/>
      <c r="CR50" s="43"/>
      <c r="CS50" s="43"/>
      <c r="CT50" s="43"/>
      <c r="CU50" s="43"/>
    </row>
    <row r="51" spans="2:99" s="44" customFormat="1" ht="74.25" customHeight="1">
      <c r="B51" s="60" t="s">
        <v>592</v>
      </c>
      <c r="C51" s="65" t="s">
        <v>593</v>
      </c>
      <c r="D51" s="66" t="s">
        <v>23</v>
      </c>
      <c r="E51" s="55">
        <v>83.947500000000005</v>
      </c>
      <c r="F51" s="163">
        <v>1</v>
      </c>
      <c r="G51" s="55">
        <f t="shared" si="3"/>
        <v>83.947500000000005</v>
      </c>
      <c r="H51" s="48">
        <v>812257018765</v>
      </c>
      <c r="I51" s="48"/>
      <c r="J51" s="48"/>
      <c r="K51" s="48"/>
      <c r="L51" s="48"/>
      <c r="M51" s="48"/>
      <c r="N51" s="48"/>
      <c r="O51" s="48"/>
      <c r="P51" s="48"/>
      <c r="Q51" s="48"/>
      <c r="R51" s="48"/>
      <c r="S51" s="48"/>
      <c r="T51" s="48"/>
      <c r="U51" s="63"/>
      <c r="V51" s="63"/>
      <c r="W51" s="43"/>
      <c r="X51" s="43"/>
      <c r="Y51" s="43"/>
      <c r="Z51" s="43"/>
      <c r="AA51" s="43"/>
      <c r="AB51" s="43"/>
      <c r="AC51" s="43"/>
      <c r="AD51" s="43"/>
      <c r="AE51" s="43"/>
      <c r="AF51" s="43"/>
      <c r="AG51" s="43"/>
      <c r="AH51" s="43"/>
      <c r="AI51" s="43"/>
      <c r="AJ51" s="43"/>
      <c r="AK51" s="43"/>
      <c r="AL51" s="43"/>
      <c r="AM51" s="43"/>
      <c r="AN51" s="43"/>
      <c r="AO51" s="43"/>
      <c r="AP51" s="43"/>
      <c r="AQ51" s="43"/>
      <c r="AR51" s="43"/>
      <c r="AS51" s="43"/>
      <c r="AT51" s="43"/>
      <c r="AU51" s="43"/>
      <c r="AV51" s="43"/>
      <c r="AW51" s="43"/>
      <c r="AX51" s="43"/>
      <c r="AY51" s="43"/>
      <c r="AZ51" s="43"/>
      <c r="BA51" s="43"/>
      <c r="BB51" s="43"/>
      <c r="BC51" s="43"/>
      <c r="BD51" s="43"/>
      <c r="BE51" s="43"/>
      <c r="BF51" s="43"/>
      <c r="BG51" s="43"/>
      <c r="BH51" s="43"/>
      <c r="BI51" s="43"/>
      <c r="BJ51" s="43"/>
      <c r="BK51" s="43"/>
      <c r="BL51" s="43"/>
      <c r="BM51" s="43"/>
      <c r="BN51" s="43"/>
      <c r="BO51" s="43"/>
      <c r="BP51" s="43"/>
      <c r="BQ51" s="43"/>
      <c r="BR51" s="43"/>
      <c r="BS51" s="43"/>
      <c r="BT51" s="43"/>
      <c r="BU51" s="43"/>
      <c r="BV51" s="43"/>
      <c r="BW51" s="43"/>
      <c r="BX51" s="43"/>
      <c r="BY51" s="43"/>
      <c r="BZ51" s="43"/>
      <c r="CA51" s="43"/>
      <c r="CB51" s="43"/>
      <c r="CC51" s="43"/>
      <c r="CD51" s="43"/>
      <c r="CE51" s="43"/>
      <c r="CF51" s="43"/>
      <c r="CG51" s="43"/>
      <c r="CH51" s="43"/>
      <c r="CI51" s="43"/>
      <c r="CJ51" s="43"/>
      <c r="CK51" s="43"/>
      <c r="CL51" s="43"/>
      <c r="CM51" s="43"/>
      <c r="CN51" s="43"/>
      <c r="CO51" s="43"/>
      <c r="CP51" s="43"/>
      <c r="CQ51" s="43"/>
      <c r="CR51" s="43"/>
      <c r="CS51" s="43"/>
      <c r="CT51" s="43"/>
      <c r="CU51" s="43"/>
    </row>
    <row r="52" spans="2:99" s="96" customFormat="1" ht="54.95" customHeight="1">
      <c r="B52" s="96" t="s">
        <v>741</v>
      </c>
      <c r="C52" s="97" t="s">
        <v>813</v>
      </c>
      <c r="D52" s="96">
        <v>1</v>
      </c>
      <c r="E52" s="92">
        <v>210.95</v>
      </c>
      <c r="F52" s="225">
        <v>1</v>
      </c>
      <c r="G52" s="55">
        <f t="shared" si="3"/>
        <v>210.95</v>
      </c>
      <c r="H52" s="99">
        <v>812257017270</v>
      </c>
      <c r="I52" s="93"/>
      <c r="J52" s="93"/>
      <c r="K52" s="93"/>
      <c r="L52" s="93"/>
      <c r="M52" s="93"/>
      <c r="N52" s="93"/>
      <c r="O52" s="93"/>
      <c r="P52" s="93"/>
      <c r="Q52" s="93"/>
      <c r="R52" s="93"/>
      <c r="S52" s="93"/>
      <c r="T52" s="93"/>
      <c r="U52" s="95"/>
      <c r="V52" s="95"/>
      <c r="W52" s="95"/>
      <c r="X52" s="95"/>
      <c r="Y52" s="95"/>
      <c r="Z52" s="95"/>
      <c r="AA52" s="95"/>
      <c r="AB52" s="95"/>
      <c r="AC52" s="95"/>
      <c r="AD52" s="95"/>
      <c r="AE52" s="95"/>
      <c r="AF52" s="95"/>
      <c r="AG52" s="95"/>
      <c r="AH52" s="95"/>
      <c r="AI52" s="95"/>
      <c r="AJ52" s="95"/>
      <c r="AK52" s="95"/>
      <c r="AL52" s="95"/>
      <c r="AM52" s="95"/>
      <c r="AN52" s="95"/>
      <c r="AO52" s="95"/>
      <c r="AP52" s="95"/>
      <c r="AQ52" s="95"/>
      <c r="AR52" s="95"/>
      <c r="AS52" s="95"/>
      <c r="AT52" s="95"/>
      <c r="AU52" s="95"/>
      <c r="AV52" s="95"/>
      <c r="AW52" s="95"/>
      <c r="AX52" s="95"/>
      <c r="AY52" s="95"/>
      <c r="AZ52" s="95"/>
      <c r="BA52" s="95"/>
      <c r="BB52" s="95"/>
      <c r="BC52" s="95"/>
      <c r="BD52" s="95"/>
      <c r="BE52" s="95"/>
      <c r="BF52" s="95"/>
      <c r="BG52" s="95"/>
      <c r="BH52" s="95"/>
      <c r="BI52" s="95"/>
      <c r="BJ52" s="95"/>
      <c r="BK52" s="95"/>
      <c r="BL52" s="95"/>
      <c r="BM52" s="95"/>
      <c r="BN52" s="95"/>
      <c r="BO52" s="95"/>
      <c r="BP52" s="95"/>
      <c r="BQ52" s="95"/>
      <c r="BR52" s="95"/>
      <c r="BS52" s="95"/>
      <c r="BT52" s="95"/>
      <c r="BU52" s="95"/>
      <c r="BV52" s="95"/>
      <c r="BW52" s="95"/>
      <c r="BX52" s="95"/>
      <c r="BY52" s="95"/>
      <c r="BZ52" s="95"/>
      <c r="CA52" s="95"/>
      <c r="CB52" s="95"/>
      <c r="CC52" s="95"/>
      <c r="CD52" s="95"/>
      <c r="CE52" s="95"/>
      <c r="CF52" s="95"/>
      <c r="CG52" s="95"/>
      <c r="CH52" s="95"/>
      <c r="CI52" s="95"/>
      <c r="CJ52" s="95"/>
      <c r="CK52" s="95"/>
      <c r="CL52" s="95"/>
      <c r="CM52" s="95"/>
      <c r="CN52" s="95"/>
      <c r="CO52" s="95"/>
      <c r="CP52" s="95"/>
      <c r="CQ52" s="95"/>
      <c r="CR52" s="95"/>
      <c r="CS52" s="95"/>
      <c r="CT52" s="95"/>
      <c r="CU52" s="95"/>
    </row>
    <row r="53" spans="2:99" s="96" customFormat="1" ht="63.75" hidden="1" customHeight="1">
      <c r="B53" s="60" t="s">
        <v>19</v>
      </c>
      <c r="C53" s="53" t="s">
        <v>582</v>
      </c>
      <c r="D53" s="54" t="s">
        <v>107</v>
      </c>
      <c r="E53" s="55">
        <v>29.95</v>
      </c>
      <c r="F53" s="163"/>
      <c r="G53" s="55">
        <f t="shared" si="3"/>
        <v>0</v>
      </c>
      <c r="H53" s="48">
        <v>812257013272</v>
      </c>
      <c r="I53" s="99"/>
      <c r="J53" s="99"/>
      <c r="K53" s="99"/>
      <c r="L53" s="99"/>
      <c r="M53" s="99"/>
      <c r="N53" s="99"/>
      <c r="O53" s="99"/>
      <c r="P53" s="99"/>
      <c r="Q53" s="99"/>
      <c r="R53" s="99"/>
      <c r="S53" s="99"/>
      <c r="T53" s="99"/>
      <c r="U53" s="94"/>
      <c r="V53" s="94"/>
      <c r="W53" s="95"/>
      <c r="X53" s="95"/>
      <c r="Y53" s="95"/>
      <c r="Z53" s="95"/>
      <c r="AA53" s="95"/>
      <c r="AB53" s="95"/>
      <c r="AC53" s="95"/>
      <c r="AD53" s="95"/>
      <c r="AE53" s="95"/>
      <c r="AF53" s="95"/>
      <c r="AG53" s="95"/>
      <c r="AH53" s="95"/>
      <c r="AI53" s="95"/>
      <c r="AJ53" s="95"/>
      <c r="AK53" s="95"/>
      <c r="AL53" s="95"/>
      <c r="AM53" s="95"/>
      <c r="AN53" s="95"/>
      <c r="AO53" s="95"/>
      <c r="AP53" s="95"/>
      <c r="AQ53" s="95"/>
      <c r="AR53" s="95"/>
      <c r="AS53" s="95"/>
      <c r="AT53" s="95"/>
      <c r="AU53" s="95"/>
      <c r="AV53" s="95"/>
      <c r="AW53" s="95"/>
      <c r="AX53" s="95"/>
      <c r="AY53" s="95"/>
      <c r="AZ53" s="95"/>
      <c r="BA53" s="95"/>
      <c r="BB53" s="95"/>
      <c r="BC53" s="95"/>
      <c r="BD53" s="95"/>
      <c r="BE53" s="95"/>
      <c r="BF53" s="95"/>
      <c r="BG53" s="95"/>
      <c r="BH53" s="95"/>
      <c r="BI53" s="95"/>
      <c r="BJ53" s="95"/>
      <c r="BK53" s="95"/>
      <c r="BL53" s="95"/>
      <c r="BM53" s="95"/>
      <c r="BN53" s="95"/>
      <c r="BO53" s="95"/>
      <c r="BP53" s="95"/>
      <c r="BQ53" s="95"/>
      <c r="BR53" s="95"/>
      <c r="BS53" s="95"/>
      <c r="BT53" s="95"/>
      <c r="BU53" s="95"/>
      <c r="BV53" s="95"/>
      <c r="BW53" s="95"/>
      <c r="BX53" s="95"/>
      <c r="BY53" s="95"/>
      <c r="BZ53" s="95"/>
      <c r="CA53" s="95"/>
      <c r="CB53" s="95"/>
      <c r="CC53" s="95"/>
      <c r="CD53" s="95"/>
      <c r="CE53" s="95"/>
      <c r="CF53" s="95"/>
      <c r="CG53" s="95"/>
      <c r="CH53" s="95"/>
      <c r="CI53" s="95"/>
      <c r="CJ53" s="95"/>
      <c r="CK53" s="95"/>
      <c r="CL53" s="95"/>
      <c r="CM53" s="95"/>
      <c r="CN53" s="95"/>
      <c r="CO53" s="95"/>
      <c r="CP53" s="95"/>
      <c r="CQ53" s="95"/>
      <c r="CR53" s="95"/>
      <c r="CS53" s="95"/>
      <c r="CT53" s="95"/>
      <c r="CU53" s="95"/>
    </row>
    <row r="54" spans="2:99" s="96" customFormat="1" ht="63.75" hidden="1" customHeight="1">
      <c r="B54" s="60" t="s">
        <v>22</v>
      </c>
      <c r="C54" s="53" t="s">
        <v>587</v>
      </c>
      <c r="D54" s="54" t="s">
        <v>23</v>
      </c>
      <c r="E54" s="55">
        <v>49.95</v>
      </c>
      <c r="F54" s="163"/>
      <c r="G54" s="55">
        <f t="shared" si="3"/>
        <v>0</v>
      </c>
      <c r="H54" s="48">
        <v>812257013258</v>
      </c>
      <c r="I54" s="99"/>
      <c r="J54" s="99"/>
      <c r="K54" s="99"/>
      <c r="L54" s="99"/>
      <c r="M54" s="99"/>
      <c r="N54" s="99"/>
      <c r="O54" s="99"/>
      <c r="P54" s="99"/>
      <c r="Q54" s="99"/>
      <c r="R54" s="99"/>
      <c r="S54" s="99"/>
      <c r="T54" s="99"/>
      <c r="U54" s="94"/>
      <c r="V54" s="94"/>
      <c r="W54" s="95"/>
      <c r="X54" s="95"/>
      <c r="Y54" s="95"/>
      <c r="Z54" s="95"/>
      <c r="AA54" s="95"/>
      <c r="AB54" s="95"/>
      <c r="AC54" s="95"/>
      <c r="AD54" s="95"/>
      <c r="AE54" s="95"/>
      <c r="AF54" s="95"/>
      <c r="AG54" s="95"/>
      <c r="AH54" s="95"/>
      <c r="AI54" s="95"/>
      <c r="AJ54" s="95"/>
      <c r="AK54" s="95"/>
      <c r="AL54" s="95"/>
      <c r="AM54" s="95"/>
      <c r="AN54" s="95"/>
      <c r="AO54" s="95"/>
      <c r="AP54" s="95"/>
      <c r="AQ54" s="95"/>
      <c r="AR54" s="95"/>
      <c r="AS54" s="95"/>
      <c r="AT54" s="95"/>
      <c r="AU54" s="95"/>
      <c r="AV54" s="95"/>
      <c r="AW54" s="95"/>
      <c r="AX54" s="95"/>
      <c r="AY54" s="95"/>
      <c r="AZ54" s="95"/>
      <c r="BA54" s="95"/>
      <c r="BB54" s="95"/>
      <c r="BC54" s="95"/>
      <c r="BD54" s="95"/>
      <c r="BE54" s="95"/>
      <c r="BF54" s="95"/>
      <c r="BG54" s="95"/>
      <c r="BH54" s="95"/>
      <c r="BI54" s="95"/>
      <c r="BJ54" s="95"/>
      <c r="BK54" s="95"/>
      <c r="BL54" s="95"/>
      <c r="BM54" s="95"/>
      <c r="BN54" s="95"/>
      <c r="BO54" s="95"/>
      <c r="BP54" s="95"/>
      <c r="BQ54" s="95"/>
      <c r="BR54" s="95"/>
      <c r="BS54" s="95"/>
      <c r="BT54" s="95"/>
      <c r="BU54" s="95"/>
      <c r="BV54" s="95"/>
      <c r="BW54" s="95"/>
      <c r="BX54" s="95"/>
      <c r="BY54" s="95"/>
      <c r="BZ54" s="95"/>
      <c r="CA54" s="95"/>
      <c r="CB54" s="95"/>
      <c r="CC54" s="95"/>
      <c r="CD54" s="95"/>
      <c r="CE54" s="95"/>
      <c r="CF54" s="95"/>
      <c r="CG54" s="95"/>
      <c r="CH54" s="95"/>
      <c r="CI54" s="95"/>
      <c r="CJ54" s="95"/>
      <c r="CK54" s="95"/>
      <c r="CL54" s="95"/>
      <c r="CM54" s="95"/>
      <c r="CN54" s="95"/>
      <c r="CO54" s="95"/>
      <c r="CP54" s="95"/>
      <c r="CQ54" s="95"/>
      <c r="CR54" s="95"/>
      <c r="CS54" s="95"/>
      <c r="CT54" s="95"/>
      <c r="CU54" s="95"/>
    </row>
    <row r="55" spans="2:99" s="96" customFormat="1" ht="63.75" hidden="1" customHeight="1">
      <c r="B55" s="60" t="s">
        <v>700</v>
      </c>
      <c r="C55" s="61" t="s">
        <v>586</v>
      </c>
      <c r="D55" s="62">
        <v>5</v>
      </c>
      <c r="E55" s="55">
        <v>24.95</v>
      </c>
      <c r="F55" s="163"/>
      <c r="G55" s="55">
        <f t="shared" si="3"/>
        <v>0</v>
      </c>
      <c r="H55" s="48">
        <v>812257017447</v>
      </c>
      <c r="I55" s="99"/>
      <c r="J55" s="99"/>
      <c r="K55" s="99"/>
      <c r="L55" s="99"/>
      <c r="M55" s="99"/>
      <c r="N55" s="99"/>
      <c r="O55" s="99"/>
      <c r="P55" s="99"/>
      <c r="Q55" s="99"/>
      <c r="R55" s="99"/>
      <c r="S55" s="99"/>
      <c r="T55" s="99"/>
      <c r="U55" s="94"/>
      <c r="V55" s="94"/>
      <c r="W55" s="95"/>
      <c r="X55" s="95"/>
      <c r="Y55" s="95"/>
      <c r="Z55" s="95"/>
      <c r="AA55" s="95"/>
      <c r="AB55" s="95"/>
      <c r="AC55" s="95"/>
      <c r="AD55" s="95"/>
      <c r="AE55" s="95"/>
      <c r="AF55" s="95"/>
      <c r="AG55" s="95"/>
      <c r="AH55" s="95"/>
      <c r="AI55" s="95"/>
      <c r="AJ55" s="95"/>
      <c r="AK55" s="95"/>
      <c r="AL55" s="95"/>
      <c r="AM55" s="95"/>
      <c r="AN55" s="95"/>
      <c r="AO55" s="95"/>
      <c r="AP55" s="95"/>
      <c r="AQ55" s="95"/>
      <c r="AR55" s="95"/>
      <c r="AS55" s="95"/>
      <c r="AT55" s="95"/>
      <c r="AU55" s="95"/>
      <c r="AV55" s="95"/>
      <c r="AW55" s="95"/>
      <c r="AX55" s="95"/>
      <c r="AY55" s="95"/>
      <c r="AZ55" s="95"/>
      <c r="BA55" s="95"/>
      <c r="BB55" s="95"/>
      <c r="BC55" s="95"/>
      <c r="BD55" s="95"/>
      <c r="BE55" s="95"/>
      <c r="BF55" s="95"/>
      <c r="BG55" s="95"/>
      <c r="BH55" s="95"/>
      <c r="BI55" s="95"/>
      <c r="BJ55" s="95"/>
      <c r="BK55" s="95"/>
      <c r="BL55" s="95"/>
      <c r="BM55" s="95"/>
      <c r="BN55" s="95"/>
      <c r="BO55" s="95"/>
      <c r="BP55" s="95"/>
      <c r="BQ55" s="95"/>
      <c r="BR55" s="95"/>
      <c r="BS55" s="95"/>
      <c r="BT55" s="95"/>
      <c r="BU55" s="95"/>
      <c r="BV55" s="95"/>
      <c r="BW55" s="95"/>
      <c r="BX55" s="95"/>
      <c r="BY55" s="95"/>
      <c r="BZ55" s="95"/>
      <c r="CA55" s="95"/>
      <c r="CB55" s="95"/>
      <c r="CC55" s="95"/>
      <c r="CD55" s="95"/>
      <c r="CE55" s="95"/>
      <c r="CF55" s="95"/>
      <c r="CG55" s="95"/>
      <c r="CH55" s="95"/>
      <c r="CI55" s="95"/>
      <c r="CJ55" s="95"/>
      <c r="CK55" s="95"/>
      <c r="CL55" s="95"/>
      <c r="CM55" s="95"/>
      <c r="CN55" s="95"/>
      <c r="CO55" s="95"/>
      <c r="CP55" s="95"/>
      <c r="CQ55" s="95"/>
      <c r="CR55" s="95"/>
      <c r="CS55" s="95"/>
      <c r="CT55" s="95"/>
      <c r="CU55" s="95"/>
    </row>
    <row r="56" spans="2:99" s="96" customFormat="1" ht="63.75" hidden="1" customHeight="1">
      <c r="B56" s="146" t="s">
        <v>824</v>
      </c>
      <c r="C56" s="100" t="s">
        <v>825</v>
      </c>
      <c r="D56" s="106">
        <v>4</v>
      </c>
      <c r="E56" s="107">
        <v>28.95</v>
      </c>
      <c r="F56" s="226"/>
      <c r="G56" s="55">
        <f t="shared" si="3"/>
        <v>0</v>
      </c>
      <c r="H56" s="99">
        <v>812257018505</v>
      </c>
      <c r="I56" s="99"/>
      <c r="J56" s="99"/>
      <c r="K56" s="99"/>
      <c r="L56" s="99"/>
      <c r="M56" s="99"/>
      <c r="N56" s="99"/>
      <c r="O56" s="99"/>
      <c r="P56" s="99"/>
      <c r="Q56" s="99"/>
      <c r="R56" s="99"/>
      <c r="S56" s="99"/>
      <c r="T56" s="99"/>
      <c r="U56" s="94"/>
      <c r="V56" s="94"/>
      <c r="W56" s="95"/>
      <c r="X56" s="95"/>
      <c r="Y56" s="95"/>
      <c r="Z56" s="95"/>
      <c r="AA56" s="95"/>
      <c r="AB56" s="95"/>
      <c r="AC56" s="95"/>
      <c r="AD56" s="95"/>
      <c r="AE56" s="95"/>
      <c r="AF56" s="95"/>
      <c r="AG56" s="95"/>
      <c r="AH56" s="95"/>
      <c r="AI56" s="95"/>
      <c r="AJ56" s="95"/>
      <c r="AK56" s="95"/>
      <c r="AL56" s="95"/>
      <c r="AM56" s="95"/>
      <c r="AN56" s="95"/>
      <c r="AO56" s="95"/>
      <c r="AP56" s="95"/>
      <c r="AQ56" s="95"/>
      <c r="AR56" s="95"/>
      <c r="AS56" s="95"/>
      <c r="AT56" s="95"/>
      <c r="AU56" s="95"/>
      <c r="AV56" s="95"/>
      <c r="AW56" s="95"/>
      <c r="AX56" s="95"/>
      <c r="AY56" s="95"/>
      <c r="AZ56" s="95"/>
      <c r="BA56" s="95"/>
      <c r="BB56" s="95"/>
      <c r="BC56" s="95"/>
      <c r="BD56" s="95"/>
      <c r="BE56" s="95"/>
      <c r="BF56" s="95"/>
      <c r="BG56" s="95"/>
      <c r="BH56" s="95"/>
      <c r="BI56" s="95"/>
      <c r="BJ56" s="95"/>
      <c r="BK56" s="95"/>
      <c r="BL56" s="95"/>
      <c r="BM56" s="95"/>
      <c r="BN56" s="95"/>
      <c r="BO56" s="95"/>
      <c r="BP56" s="95"/>
      <c r="BQ56" s="95"/>
      <c r="BR56" s="95"/>
      <c r="BS56" s="95"/>
      <c r="BT56" s="95"/>
      <c r="BU56" s="95"/>
      <c r="BV56" s="95"/>
      <c r="BW56" s="95"/>
      <c r="BX56" s="95"/>
      <c r="BY56" s="95"/>
      <c r="BZ56" s="95"/>
      <c r="CA56" s="95"/>
      <c r="CB56" s="95"/>
      <c r="CC56" s="95"/>
      <c r="CD56" s="95"/>
      <c r="CE56" s="95"/>
      <c r="CF56" s="95"/>
      <c r="CG56" s="95"/>
      <c r="CH56" s="95"/>
      <c r="CI56" s="95"/>
      <c r="CJ56" s="95"/>
      <c r="CK56" s="95"/>
      <c r="CL56" s="95"/>
      <c r="CM56" s="95"/>
      <c r="CN56" s="95"/>
      <c r="CO56" s="95"/>
      <c r="CP56" s="95"/>
      <c r="CQ56" s="95"/>
      <c r="CR56" s="95"/>
      <c r="CS56" s="95"/>
      <c r="CT56" s="95"/>
      <c r="CU56" s="95"/>
    </row>
    <row r="57" spans="2:99" s="44" customFormat="1" ht="54.95" hidden="1" customHeight="1">
      <c r="B57" s="60" t="s">
        <v>24</v>
      </c>
      <c r="C57" s="65" t="s">
        <v>588</v>
      </c>
      <c r="D57" s="66" t="s">
        <v>23</v>
      </c>
      <c r="E57" s="55">
        <v>59.95</v>
      </c>
      <c r="F57" s="163"/>
      <c r="G57" s="55">
        <f t="shared" si="3"/>
        <v>0</v>
      </c>
      <c r="H57" s="48">
        <v>812257013616</v>
      </c>
      <c r="I57" s="55"/>
      <c r="J57" s="55"/>
      <c r="K57" s="55"/>
      <c r="L57" s="55"/>
      <c r="M57" s="55"/>
      <c r="N57" s="55"/>
      <c r="O57" s="55"/>
      <c r="P57" s="55"/>
      <c r="Q57" s="55"/>
      <c r="R57" s="55"/>
      <c r="S57" s="55"/>
      <c r="T57" s="55"/>
      <c r="U57" s="51"/>
      <c r="V57" s="51"/>
      <c r="W57" s="43"/>
      <c r="X57" s="43"/>
      <c r="Y57" s="43"/>
      <c r="Z57" s="43"/>
      <c r="AA57" s="43"/>
      <c r="AB57" s="43"/>
      <c r="AC57" s="43"/>
      <c r="AD57" s="43"/>
      <c r="AE57" s="43"/>
      <c r="AF57" s="43"/>
      <c r="AG57" s="43"/>
      <c r="AH57" s="43"/>
      <c r="AI57" s="43"/>
      <c r="AJ57" s="43"/>
      <c r="AK57" s="43"/>
      <c r="AL57" s="43"/>
      <c r="AM57" s="43"/>
      <c r="AN57" s="43"/>
      <c r="AO57" s="43"/>
      <c r="AP57" s="43"/>
      <c r="AQ57" s="43"/>
      <c r="AR57" s="43"/>
      <c r="AS57" s="43"/>
      <c r="AT57" s="43"/>
      <c r="AU57" s="43"/>
      <c r="AV57" s="43"/>
      <c r="AW57" s="43"/>
      <c r="AX57" s="43"/>
      <c r="AY57" s="43"/>
      <c r="AZ57" s="43"/>
      <c r="BA57" s="43"/>
      <c r="BB57" s="43"/>
      <c r="BC57" s="43"/>
      <c r="BD57" s="43"/>
      <c r="BE57" s="43"/>
      <c r="BF57" s="43"/>
      <c r="BG57" s="43"/>
      <c r="BH57" s="43"/>
      <c r="BI57" s="43"/>
      <c r="BJ57" s="43"/>
      <c r="BK57" s="43"/>
      <c r="BL57" s="43"/>
      <c r="BM57" s="43"/>
      <c r="BN57" s="43"/>
      <c r="BO57" s="43"/>
      <c r="BP57" s="43"/>
      <c r="BQ57" s="43"/>
      <c r="BR57" s="43"/>
      <c r="BS57" s="43"/>
      <c r="BT57" s="43"/>
      <c r="BU57" s="43"/>
      <c r="BV57" s="43"/>
      <c r="BW57" s="43"/>
      <c r="BX57" s="43"/>
      <c r="BY57" s="43"/>
      <c r="BZ57" s="43"/>
      <c r="CA57" s="43"/>
      <c r="CB57" s="43"/>
      <c r="CC57" s="43"/>
      <c r="CD57" s="43"/>
      <c r="CE57" s="43"/>
      <c r="CF57" s="43"/>
      <c r="CG57" s="43"/>
      <c r="CH57" s="43"/>
      <c r="CI57" s="43"/>
      <c r="CJ57" s="43"/>
      <c r="CK57" s="43"/>
      <c r="CL57" s="43"/>
      <c r="CM57" s="43"/>
      <c r="CN57" s="43"/>
      <c r="CO57" s="43"/>
      <c r="CP57" s="43"/>
      <c r="CQ57" s="43"/>
      <c r="CR57" s="43"/>
      <c r="CS57" s="43"/>
      <c r="CT57" s="43"/>
      <c r="CU57" s="43"/>
    </row>
    <row r="58" spans="2:99" s="44" customFormat="1" ht="54.95" hidden="1" customHeight="1">
      <c r="B58" s="60" t="s">
        <v>589</v>
      </c>
      <c r="C58" s="65" t="s">
        <v>590</v>
      </c>
      <c r="D58" s="66" t="s">
        <v>23</v>
      </c>
      <c r="E58" s="55">
        <v>62.947500000000005</v>
      </c>
      <c r="F58" s="163"/>
      <c r="G58" s="55">
        <f t="shared" si="3"/>
        <v>0</v>
      </c>
      <c r="H58" s="48">
        <v>812257018758</v>
      </c>
      <c r="I58" s="48"/>
      <c r="J58" s="48"/>
      <c r="K58" s="48"/>
      <c r="L58" s="48"/>
      <c r="M58" s="48"/>
      <c r="N58" s="48"/>
      <c r="O58" s="48"/>
      <c r="P58" s="48"/>
      <c r="Q58" s="48"/>
      <c r="R58" s="48"/>
      <c r="S58" s="48"/>
      <c r="T58" s="48"/>
      <c r="U58" s="63"/>
      <c r="V58" s="63"/>
      <c r="W58" s="43"/>
      <c r="X58" s="43"/>
      <c r="Y58" s="43"/>
      <c r="Z58" s="43"/>
      <c r="AA58" s="43"/>
      <c r="AB58" s="43"/>
      <c r="AC58" s="43"/>
      <c r="AD58" s="43"/>
      <c r="AE58" s="43"/>
      <c r="AF58" s="43"/>
      <c r="AG58" s="43"/>
      <c r="AH58" s="43"/>
      <c r="AI58" s="43"/>
      <c r="AJ58" s="43"/>
      <c r="AK58" s="43"/>
      <c r="AL58" s="43"/>
      <c r="AM58" s="43"/>
      <c r="AN58" s="43"/>
      <c r="AO58" s="43"/>
      <c r="AP58" s="43"/>
      <c r="AQ58" s="43"/>
      <c r="AR58" s="43"/>
      <c r="AS58" s="43"/>
      <c r="AT58" s="43"/>
      <c r="AU58" s="43"/>
      <c r="AV58" s="43"/>
      <c r="AW58" s="43"/>
      <c r="AX58" s="43"/>
      <c r="AY58" s="43"/>
      <c r="AZ58" s="43"/>
      <c r="BA58" s="43"/>
      <c r="BB58" s="43"/>
      <c r="BC58" s="43"/>
      <c r="BD58" s="43"/>
      <c r="BE58" s="43"/>
      <c r="BF58" s="43"/>
      <c r="BG58" s="43"/>
      <c r="BH58" s="43"/>
      <c r="BI58" s="43"/>
      <c r="BJ58" s="43"/>
      <c r="BK58" s="43"/>
      <c r="BL58" s="43"/>
      <c r="BM58" s="43"/>
      <c r="BN58" s="43"/>
      <c r="BO58" s="43"/>
      <c r="BP58" s="43"/>
      <c r="BQ58" s="43"/>
      <c r="BR58" s="43"/>
      <c r="BS58" s="43"/>
      <c r="BT58" s="43"/>
      <c r="BU58" s="43"/>
      <c r="BV58" s="43"/>
      <c r="BW58" s="43"/>
      <c r="BX58" s="43"/>
      <c r="BY58" s="43"/>
      <c r="BZ58" s="43"/>
      <c r="CA58" s="43"/>
      <c r="CB58" s="43"/>
      <c r="CC58" s="43"/>
      <c r="CD58" s="43"/>
      <c r="CE58" s="43"/>
      <c r="CF58" s="43"/>
      <c r="CG58" s="43"/>
      <c r="CH58" s="43"/>
      <c r="CI58" s="43"/>
      <c r="CJ58" s="43"/>
      <c r="CK58" s="43"/>
      <c r="CL58" s="43"/>
      <c r="CM58" s="43"/>
      <c r="CN58" s="43"/>
      <c r="CO58" s="43"/>
      <c r="CP58" s="43"/>
      <c r="CQ58" s="43"/>
      <c r="CR58" s="43"/>
      <c r="CS58" s="43"/>
      <c r="CT58" s="43"/>
      <c r="CU58" s="43"/>
    </row>
    <row r="59" spans="2:99" s="44" customFormat="1" ht="54.95" hidden="1" customHeight="1">
      <c r="B59" s="89" t="s">
        <v>488</v>
      </c>
      <c r="C59" s="100" t="s">
        <v>480</v>
      </c>
      <c r="D59" s="101" t="s">
        <v>23</v>
      </c>
      <c r="E59" s="92">
        <v>79.95</v>
      </c>
      <c r="F59" s="225"/>
      <c r="G59" s="55">
        <f t="shared" si="3"/>
        <v>0</v>
      </c>
      <c r="H59" s="99">
        <v>812257016075</v>
      </c>
      <c r="I59" s="48"/>
      <c r="J59" s="48"/>
      <c r="K59" s="48"/>
      <c r="L59" s="48"/>
      <c r="M59" s="48"/>
      <c r="N59" s="48"/>
      <c r="O59" s="48"/>
      <c r="P59" s="48"/>
      <c r="Q59" s="48"/>
      <c r="R59" s="48"/>
      <c r="S59" s="48"/>
      <c r="T59" s="48"/>
      <c r="U59" s="63"/>
      <c r="V59" s="63"/>
      <c r="W59" s="43"/>
      <c r="X59" s="43"/>
      <c r="Y59" s="43"/>
      <c r="Z59" s="43"/>
      <c r="AA59" s="43"/>
      <c r="AB59" s="43"/>
      <c r="AC59" s="43"/>
      <c r="AD59" s="43"/>
      <c r="AE59" s="43"/>
      <c r="AF59" s="43"/>
      <c r="AG59" s="43"/>
      <c r="AH59" s="43"/>
      <c r="AI59" s="43"/>
      <c r="AJ59" s="43"/>
      <c r="AK59" s="43"/>
      <c r="AL59" s="43"/>
      <c r="AM59" s="43"/>
      <c r="AN59" s="43"/>
      <c r="AO59" s="43"/>
      <c r="AP59" s="43"/>
      <c r="AQ59" s="43"/>
      <c r="AR59" s="43"/>
      <c r="AS59" s="43"/>
      <c r="AT59" s="43"/>
      <c r="AU59" s="43"/>
      <c r="AV59" s="43"/>
      <c r="AW59" s="43"/>
      <c r="AX59" s="43"/>
      <c r="AY59" s="43"/>
      <c r="AZ59" s="43"/>
      <c r="BA59" s="43"/>
      <c r="BB59" s="43"/>
      <c r="BC59" s="43"/>
      <c r="BD59" s="43"/>
      <c r="BE59" s="43"/>
      <c r="BF59" s="43"/>
      <c r="BG59" s="43"/>
      <c r="BH59" s="43"/>
      <c r="BI59" s="43"/>
      <c r="BJ59" s="43"/>
      <c r="BK59" s="43"/>
      <c r="BL59" s="43"/>
      <c r="BM59" s="43"/>
      <c r="BN59" s="43"/>
      <c r="BO59" s="43"/>
      <c r="BP59" s="43"/>
      <c r="BQ59" s="43"/>
      <c r="BR59" s="43"/>
      <c r="BS59" s="43"/>
      <c r="BT59" s="43"/>
      <c r="BU59" s="43"/>
      <c r="BV59" s="43"/>
      <c r="BW59" s="43"/>
      <c r="BX59" s="43"/>
      <c r="BY59" s="43"/>
      <c r="BZ59" s="43"/>
      <c r="CA59" s="43"/>
      <c r="CB59" s="43"/>
      <c r="CC59" s="43"/>
      <c r="CD59" s="43"/>
      <c r="CE59" s="43"/>
      <c r="CF59" s="43"/>
      <c r="CG59" s="43"/>
      <c r="CH59" s="43"/>
      <c r="CI59" s="43"/>
      <c r="CJ59" s="43"/>
      <c r="CK59" s="43"/>
      <c r="CL59" s="43"/>
      <c r="CM59" s="43"/>
      <c r="CN59" s="43"/>
      <c r="CO59" s="43"/>
      <c r="CP59" s="43"/>
      <c r="CQ59" s="43"/>
      <c r="CR59" s="43"/>
      <c r="CS59" s="43"/>
      <c r="CT59" s="43"/>
      <c r="CU59" s="43"/>
    </row>
    <row r="60" spans="2:99" s="44" customFormat="1" ht="76.5" hidden="1" customHeight="1">
      <c r="B60" s="60" t="s">
        <v>27</v>
      </c>
      <c r="C60" s="65" t="s">
        <v>591</v>
      </c>
      <c r="D60" s="66" t="s">
        <v>23</v>
      </c>
      <c r="E60" s="55">
        <v>79.95</v>
      </c>
      <c r="F60" s="163"/>
      <c r="G60" s="55">
        <f t="shared" si="3"/>
        <v>0</v>
      </c>
      <c r="H60" s="48">
        <v>812257013623</v>
      </c>
      <c r="I60" s="48"/>
      <c r="J60" s="48"/>
      <c r="K60" s="48"/>
      <c r="L60" s="48"/>
      <c r="M60" s="48"/>
      <c r="N60" s="48"/>
      <c r="O60" s="48"/>
      <c r="P60" s="48"/>
      <c r="Q60" s="48"/>
      <c r="R60" s="48"/>
      <c r="S60" s="48"/>
      <c r="T60" s="48"/>
      <c r="U60" s="63"/>
      <c r="V60" s="63"/>
      <c r="W60" s="43"/>
      <c r="X60" s="43"/>
      <c r="Y60" s="43"/>
      <c r="Z60" s="43"/>
      <c r="AA60" s="43"/>
      <c r="AB60" s="43"/>
      <c r="AC60" s="43"/>
      <c r="AD60" s="43"/>
      <c r="AE60" s="43"/>
      <c r="AF60" s="43"/>
      <c r="AG60" s="43"/>
      <c r="AH60" s="43"/>
      <c r="AI60" s="43"/>
      <c r="AJ60" s="43"/>
      <c r="AK60" s="43"/>
      <c r="AL60" s="43"/>
      <c r="AM60" s="43"/>
      <c r="AN60" s="43"/>
      <c r="AO60" s="43"/>
      <c r="AP60" s="43"/>
      <c r="AQ60" s="43"/>
      <c r="AR60" s="43"/>
      <c r="AS60" s="43"/>
      <c r="AT60" s="43"/>
      <c r="AU60" s="43"/>
      <c r="AV60" s="43"/>
      <c r="AW60" s="43"/>
      <c r="AX60" s="43"/>
      <c r="AY60" s="43"/>
      <c r="AZ60" s="43"/>
      <c r="BA60" s="43"/>
      <c r="BB60" s="43"/>
      <c r="BC60" s="43"/>
      <c r="BD60" s="43"/>
      <c r="BE60" s="43"/>
      <c r="BF60" s="43"/>
      <c r="BG60" s="43"/>
      <c r="BH60" s="43"/>
      <c r="BI60" s="43"/>
      <c r="BJ60" s="43"/>
      <c r="BK60" s="43"/>
      <c r="BL60" s="43"/>
      <c r="BM60" s="43"/>
      <c r="BN60" s="43"/>
      <c r="BO60" s="43"/>
      <c r="BP60" s="43"/>
      <c r="BQ60" s="43"/>
      <c r="BR60" s="43"/>
      <c r="BS60" s="43"/>
      <c r="BT60" s="43"/>
      <c r="BU60" s="43"/>
      <c r="BV60" s="43"/>
      <c r="BW60" s="43"/>
      <c r="BX60" s="43"/>
      <c r="BY60" s="43"/>
      <c r="BZ60" s="43"/>
      <c r="CA60" s="43"/>
      <c r="CB60" s="43"/>
      <c r="CC60" s="43"/>
      <c r="CD60" s="43"/>
      <c r="CE60" s="43"/>
      <c r="CF60" s="43"/>
      <c r="CG60" s="43"/>
      <c r="CH60" s="43"/>
      <c r="CI60" s="43"/>
      <c r="CJ60" s="43"/>
      <c r="CK60" s="43"/>
      <c r="CL60" s="43"/>
      <c r="CM60" s="43"/>
      <c r="CN60" s="43"/>
      <c r="CO60" s="43"/>
      <c r="CP60" s="43"/>
      <c r="CQ60" s="43"/>
      <c r="CR60" s="43"/>
      <c r="CS60" s="43"/>
      <c r="CT60" s="43"/>
      <c r="CU60" s="43"/>
    </row>
    <row r="61" spans="2:99" s="44" customFormat="1" ht="50.25" customHeight="1">
      <c r="B61" s="52" t="s">
        <v>6</v>
      </c>
      <c r="C61" s="53"/>
      <c r="D61" s="54"/>
      <c r="E61" s="55"/>
      <c r="F61" s="163"/>
      <c r="G61" s="55">
        <f t="shared" ref="G61:G67" si="4">SUM(F61*E61)</f>
        <v>0</v>
      </c>
      <c r="H61" s="56"/>
      <c r="I61" s="48"/>
      <c r="J61" s="48"/>
      <c r="K61" s="48"/>
      <c r="L61" s="48"/>
      <c r="M61" s="48"/>
      <c r="N61" s="48"/>
      <c r="O61" s="48"/>
      <c r="P61" s="48"/>
      <c r="Q61" s="48"/>
      <c r="R61" s="48"/>
      <c r="S61" s="48"/>
      <c r="T61" s="48"/>
      <c r="U61" s="63"/>
      <c r="V61" s="63"/>
      <c r="W61" s="43"/>
      <c r="X61" s="43"/>
      <c r="Y61" s="43"/>
      <c r="Z61" s="43"/>
      <c r="AA61" s="43"/>
      <c r="AB61" s="43"/>
      <c r="AC61" s="43"/>
      <c r="AD61" s="43"/>
      <c r="AE61" s="43"/>
      <c r="AF61" s="43"/>
      <c r="AG61" s="43"/>
      <c r="AH61" s="43"/>
      <c r="AI61" s="43"/>
      <c r="AJ61" s="43"/>
      <c r="AK61" s="43"/>
      <c r="AL61" s="43"/>
      <c r="AM61" s="43"/>
      <c r="AN61" s="43"/>
      <c r="AO61" s="43"/>
      <c r="AP61" s="43"/>
      <c r="AQ61" s="43"/>
      <c r="AR61" s="43"/>
      <c r="AS61" s="43"/>
      <c r="AT61" s="43"/>
      <c r="AU61" s="43"/>
      <c r="AV61" s="43"/>
      <c r="AW61" s="43"/>
      <c r="AX61" s="43"/>
      <c r="AY61" s="43"/>
      <c r="AZ61" s="43"/>
      <c r="BA61" s="43"/>
      <c r="BB61" s="43"/>
      <c r="BC61" s="43"/>
      <c r="BD61" s="43"/>
      <c r="BE61" s="43"/>
      <c r="BF61" s="43"/>
      <c r="BG61" s="43"/>
      <c r="BH61" s="43"/>
      <c r="BI61" s="43"/>
      <c r="BJ61" s="43"/>
      <c r="BK61" s="43"/>
      <c r="BL61" s="43"/>
      <c r="BM61" s="43"/>
      <c r="BN61" s="43"/>
      <c r="BO61" s="43"/>
      <c r="BP61" s="43"/>
      <c r="BQ61" s="43"/>
      <c r="BR61" s="43"/>
      <c r="BS61" s="43"/>
      <c r="BT61" s="43"/>
      <c r="BU61" s="43"/>
      <c r="BV61" s="43"/>
      <c r="BW61" s="43"/>
      <c r="BX61" s="43"/>
      <c r="BY61" s="43"/>
      <c r="BZ61" s="43"/>
      <c r="CA61" s="43"/>
      <c r="CB61" s="43"/>
      <c r="CC61" s="43"/>
      <c r="CD61" s="43"/>
      <c r="CE61" s="43"/>
      <c r="CF61" s="43"/>
      <c r="CG61" s="43"/>
      <c r="CH61" s="43"/>
      <c r="CI61" s="43"/>
      <c r="CJ61" s="43"/>
      <c r="CK61" s="43"/>
      <c r="CL61" s="43"/>
      <c r="CM61" s="43"/>
      <c r="CN61" s="43"/>
      <c r="CO61" s="43"/>
      <c r="CP61" s="43"/>
      <c r="CQ61" s="43"/>
      <c r="CR61" s="43"/>
      <c r="CS61" s="43"/>
      <c r="CT61" s="43"/>
      <c r="CU61" s="43"/>
    </row>
    <row r="62" spans="2:99" s="44" customFormat="1" ht="54.95" customHeight="1">
      <c r="B62" s="60" t="s">
        <v>9</v>
      </c>
      <c r="C62" s="53" t="s">
        <v>598</v>
      </c>
      <c r="D62" s="54" t="s">
        <v>8</v>
      </c>
      <c r="E62" s="55">
        <v>24.95</v>
      </c>
      <c r="F62" s="163">
        <v>4</v>
      </c>
      <c r="G62" s="55">
        <f t="shared" si="4"/>
        <v>99.8</v>
      </c>
      <c r="H62" s="48">
        <v>400922152608</v>
      </c>
      <c r="I62" s="55"/>
      <c r="J62" s="55"/>
      <c r="K62" s="55"/>
      <c r="L62" s="55"/>
      <c r="M62" s="55"/>
      <c r="N62" s="55"/>
      <c r="O62" s="55"/>
      <c r="P62" s="55"/>
      <c r="Q62" s="55"/>
      <c r="R62" s="55"/>
      <c r="S62" s="55"/>
      <c r="T62" s="55"/>
      <c r="U62" s="51"/>
      <c r="V62" s="51"/>
      <c r="W62" s="43"/>
      <c r="X62" s="43"/>
      <c r="Y62" s="43"/>
      <c r="Z62" s="43"/>
      <c r="AA62" s="43"/>
      <c r="AB62" s="43"/>
      <c r="AC62" s="43"/>
      <c r="AD62" s="43"/>
      <c r="AE62" s="43"/>
      <c r="AF62" s="43"/>
      <c r="AG62" s="43"/>
      <c r="AH62" s="43"/>
      <c r="AI62" s="43"/>
      <c r="AJ62" s="43"/>
      <c r="AK62" s="43"/>
      <c r="AL62" s="43"/>
      <c r="AM62" s="43"/>
      <c r="AN62" s="43"/>
      <c r="AO62" s="43"/>
      <c r="AP62" s="43"/>
      <c r="AQ62" s="43"/>
      <c r="AR62" s="43"/>
      <c r="AS62" s="43"/>
      <c r="AT62" s="43"/>
      <c r="AU62" s="43"/>
      <c r="AV62" s="43"/>
      <c r="AW62" s="43"/>
      <c r="AX62" s="43"/>
      <c r="AY62" s="43"/>
      <c r="AZ62" s="43"/>
      <c r="BA62" s="43"/>
      <c r="BB62" s="43"/>
      <c r="BC62" s="43"/>
      <c r="BD62" s="43"/>
      <c r="BE62" s="43"/>
      <c r="BF62" s="43"/>
      <c r="BG62" s="43"/>
      <c r="BH62" s="43"/>
      <c r="BI62" s="43"/>
      <c r="BJ62" s="43"/>
      <c r="BK62" s="43"/>
      <c r="BL62" s="43"/>
      <c r="BM62" s="43"/>
      <c r="BN62" s="43"/>
      <c r="BO62" s="43"/>
      <c r="BP62" s="43"/>
      <c r="BQ62" s="43"/>
      <c r="BR62" s="43"/>
      <c r="BS62" s="43"/>
      <c r="BT62" s="43"/>
      <c r="BU62" s="43"/>
      <c r="BV62" s="43"/>
      <c r="BW62" s="43"/>
      <c r="BX62" s="43"/>
      <c r="BY62" s="43"/>
      <c r="BZ62" s="43"/>
      <c r="CA62" s="43"/>
      <c r="CB62" s="43"/>
      <c r="CC62" s="43"/>
      <c r="CD62" s="43"/>
      <c r="CE62" s="43"/>
      <c r="CF62" s="43"/>
      <c r="CG62" s="43"/>
      <c r="CH62" s="43"/>
      <c r="CI62" s="43"/>
      <c r="CJ62" s="43"/>
      <c r="CK62" s="43"/>
      <c r="CL62" s="43"/>
      <c r="CM62" s="43"/>
      <c r="CN62" s="43"/>
      <c r="CO62" s="43"/>
      <c r="CP62" s="43"/>
      <c r="CQ62" s="43"/>
      <c r="CR62" s="43"/>
      <c r="CS62" s="43"/>
      <c r="CT62" s="43"/>
      <c r="CU62" s="43"/>
    </row>
    <row r="63" spans="2:99" s="44" customFormat="1" ht="54.95" customHeight="1">
      <c r="B63" s="60" t="s">
        <v>7</v>
      </c>
      <c r="C63" s="53" t="s">
        <v>597</v>
      </c>
      <c r="D63" s="54" t="s">
        <v>8</v>
      </c>
      <c r="E63" s="55">
        <v>17.95</v>
      </c>
      <c r="F63" s="163">
        <v>4</v>
      </c>
      <c r="G63" s="55">
        <f>SUM(F63*E63)</f>
        <v>71.8</v>
      </c>
      <c r="H63" s="48">
        <v>812257013593</v>
      </c>
      <c r="I63" s="48"/>
      <c r="J63" s="48"/>
      <c r="K63" s="48"/>
      <c r="L63" s="48"/>
      <c r="M63" s="48"/>
      <c r="N63" s="48"/>
      <c r="O63" s="48"/>
      <c r="P63" s="48"/>
      <c r="Q63" s="48"/>
      <c r="R63" s="48"/>
      <c r="S63" s="48"/>
      <c r="T63" s="48"/>
      <c r="U63" s="63"/>
      <c r="V63" s="63"/>
      <c r="W63" s="43"/>
      <c r="X63" s="43"/>
      <c r="Y63" s="43"/>
      <c r="Z63" s="43"/>
      <c r="AA63" s="43"/>
      <c r="AB63" s="43"/>
      <c r="AC63" s="43"/>
      <c r="AD63" s="43"/>
      <c r="AE63" s="43"/>
      <c r="AF63" s="43"/>
      <c r="AG63" s="43"/>
      <c r="AH63" s="43"/>
      <c r="AI63" s="43"/>
      <c r="AJ63" s="43"/>
      <c r="AK63" s="43"/>
      <c r="AL63" s="43"/>
      <c r="AM63" s="43"/>
      <c r="AN63" s="43"/>
      <c r="AO63" s="43"/>
      <c r="AP63" s="43"/>
      <c r="AQ63" s="43"/>
      <c r="AR63" s="43"/>
      <c r="AS63" s="43"/>
      <c r="AT63" s="43"/>
      <c r="AU63" s="43"/>
      <c r="AV63" s="43"/>
      <c r="AW63" s="43"/>
      <c r="AX63" s="43"/>
      <c r="AY63" s="43"/>
      <c r="AZ63" s="43"/>
      <c r="BA63" s="43"/>
      <c r="BB63" s="43"/>
      <c r="BC63" s="43"/>
      <c r="BD63" s="43"/>
      <c r="BE63" s="43"/>
      <c r="BF63" s="43"/>
      <c r="BG63" s="43"/>
      <c r="BH63" s="43"/>
      <c r="BI63" s="43"/>
      <c r="BJ63" s="43"/>
      <c r="BK63" s="43"/>
      <c r="BL63" s="43"/>
      <c r="BM63" s="43"/>
      <c r="BN63" s="43"/>
      <c r="BO63" s="43"/>
      <c r="BP63" s="43"/>
      <c r="BQ63" s="43"/>
      <c r="BR63" s="43"/>
      <c r="BS63" s="43"/>
      <c r="BT63" s="43"/>
      <c r="BU63" s="43"/>
      <c r="BV63" s="43"/>
      <c r="BW63" s="43"/>
      <c r="BX63" s="43"/>
      <c r="BY63" s="43"/>
      <c r="BZ63" s="43"/>
      <c r="CA63" s="43"/>
      <c r="CB63" s="43"/>
      <c r="CC63" s="43"/>
      <c r="CD63" s="43"/>
      <c r="CE63" s="43"/>
      <c r="CF63" s="43"/>
      <c r="CG63" s="43"/>
      <c r="CH63" s="43"/>
      <c r="CI63" s="43"/>
      <c r="CJ63" s="43"/>
      <c r="CK63" s="43"/>
      <c r="CL63" s="43"/>
      <c r="CM63" s="43"/>
      <c r="CN63" s="43"/>
      <c r="CO63" s="43"/>
      <c r="CP63" s="43"/>
      <c r="CQ63" s="43"/>
      <c r="CR63" s="43"/>
      <c r="CS63" s="43"/>
      <c r="CT63" s="43"/>
      <c r="CU63" s="43"/>
    </row>
    <row r="64" spans="2:99" s="96" customFormat="1" ht="74.25" hidden="1" customHeight="1">
      <c r="B64" s="60" t="s">
        <v>10</v>
      </c>
      <c r="C64" s="53" t="s">
        <v>594</v>
      </c>
      <c r="D64" s="54" t="s">
        <v>8</v>
      </c>
      <c r="E64" s="55">
        <v>29.95</v>
      </c>
      <c r="F64" s="163"/>
      <c r="G64" s="55">
        <f t="shared" si="4"/>
        <v>0</v>
      </c>
      <c r="H64" s="48">
        <v>4007922152615</v>
      </c>
      <c r="I64" s="93"/>
      <c r="J64" s="93"/>
      <c r="K64" s="93"/>
      <c r="L64" s="93"/>
      <c r="M64" s="93"/>
      <c r="N64" s="93"/>
      <c r="O64" s="93"/>
      <c r="P64" s="93"/>
      <c r="Q64" s="93"/>
      <c r="R64" s="93"/>
      <c r="S64" s="93"/>
      <c r="T64" s="93"/>
      <c r="U64" s="102"/>
      <c r="V64" s="102"/>
      <c r="W64" s="95"/>
      <c r="X64" s="95"/>
      <c r="Y64" s="95"/>
      <c r="Z64" s="95"/>
      <c r="AA64" s="95"/>
      <c r="AB64" s="95"/>
      <c r="AC64" s="95"/>
      <c r="AD64" s="95"/>
      <c r="AE64" s="95"/>
      <c r="AF64" s="95"/>
      <c r="AG64" s="95"/>
      <c r="AH64" s="95"/>
      <c r="AI64" s="95"/>
      <c r="AJ64" s="95"/>
      <c r="AK64" s="95"/>
      <c r="AL64" s="95"/>
      <c r="AM64" s="95"/>
      <c r="AN64" s="95"/>
      <c r="AO64" s="95"/>
      <c r="AP64" s="95"/>
      <c r="AQ64" s="95"/>
      <c r="AR64" s="95"/>
      <c r="AS64" s="95"/>
      <c r="AT64" s="95"/>
      <c r="AU64" s="95"/>
      <c r="AV64" s="95"/>
      <c r="AW64" s="95"/>
      <c r="AX64" s="95"/>
      <c r="AY64" s="95"/>
      <c r="AZ64" s="95"/>
      <c r="BA64" s="95"/>
      <c r="BB64" s="95"/>
      <c r="BC64" s="95"/>
      <c r="BD64" s="95"/>
      <c r="BE64" s="95"/>
      <c r="BF64" s="95"/>
      <c r="BG64" s="95"/>
      <c r="BH64" s="95"/>
      <c r="BI64" s="95"/>
      <c r="BJ64" s="95"/>
      <c r="BK64" s="95"/>
      <c r="BL64" s="95"/>
      <c r="BM64" s="95"/>
      <c r="BN64" s="95"/>
      <c r="BO64" s="95"/>
      <c r="BP64" s="95"/>
      <c r="BQ64" s="95"/>
      <c r="BR64" s="95"/>
      <c r="BS64" s="95"/>
      <c r="BT64" s="95"/>
      <c r="BU64" s="95"/>
      <c r="BV64" s="95"/>
      <c r="BW64" s="95"/>
      <c r="BX64" s="95"/>
      <c r="BY64" s="95"/>
      <c r="BZ64" s="95"/>
      <c r="CA64" s="95"/>
      <c r="CB64" s="95"/>
      <c r="CC64" s="95"/>
      <c r="CD64" s="95"/>
      <c r="CE64" s="95"/>
      <c r="CF64" s="95"/>
      <c r="CG64" s="95"/>
      <c r="CH64" s="95"/>
      <c r="CI64" s="95"/>
      <c r="CJ64" s="95"/>
      <c r="CK64" s="95"/>
      <c r="CL64" s="95"/>
      <c r="CM64" s="95"/>
      <c r="CN64" s="95"/>
      <c r="CO64" s="95"/>
      <c r="CP64" s="95"/>
      <c r="CQ64" s="95"/>
      <c r="CR64" s="95"/>
      <c r="CS64" s="95"/>
      <c r="CT64" s="95"/>
      <c r="CU64" s="95"/>
    </row>
    <row r="65" spans="2:99" s="44" customFormat="1" ht="74.25" hidden="1" customHeight="1">
      <c r="B65" s="60" t="s">
        <v>12</v>
      </c>
      <c r="C65" s="53" t="s">
        <v>595</v>
      </c>
      <c r="D65" s="54" t="s">
        <v>8</v>
      </c>
      <c r="E65" s="55">
        <v>29.95</v>
      </c>
      <c r="F65" s="163"/>
      <c r="G65" s="55">
        <f t="shared" si="4"/>
        <v>0</v>
      </c>
      <c r="H65" s="48">
        <v>812257013265</v>
      </c>
      <c r="I65" s="48"/>
      <c r="J65" s="48"/>
      <c r="K65" s="48"/>
      <c r="L65" s="48"/>
      <c r="M65" s="48"/>
      <c r="N65" s="48"/>
      <c r="O65" s="48"/>
      <c r="P65" s="48"/>
      <c r="Q65" s="48"/>
      <c r="R65" s="48"/>
      <c r="S65" s="48"/>
      <c r="T65" s="48"/>
      <c r="U65" s="63"/>
      <c r="V65" s="63"/>
      <c r="W65" s="43"/>
      <c r="X65" s="43"/>
      <c r="Y65" s="43"/>
      <c r="Z65" s="43"/>
      <c r="AA65" s="43"/>
      <c r="AB65" s="43"/>
      <c r="AC65" s="43"/>
      <c r="AD65" s="43"/>
      <c r="AE65" s="43"/>
      <c r="AF65" s="43"/>
      <c r="AG65" s="43"/>
      <c r="AH65" s="43"/>
      <c r="AI65" s="43"/>
      <c r="AJ65" s="43"/>
      <c r="AK65" s="43"/>
      <c r="AL65" s="43"/>
      <c r="AM65" s="43"/>
      <c r="AN65" s="43"/>
      <c r="AO65" s="43"/>
      <c r="AP65" s="43"/>
      <c r="AQ65" s="43"/>
      <c r="AR65" s="43"/>
      <c r="AS65" s="43"/>
      <c r="AT65" s="43"/>
      <c r="AU65" s="43"/>
      <c r="AV65" s="43"/>
      <c r="AW65" s="43"/>
      <c r="AX65" s="43"/>
      <c r="AY65" s="43"/>
      <c r="AZ65" s="43"/>
      <c r="BA65" s="43"/>
      <c r="BB65" s="43"/>
      <c r="BC65" s="43"/>
      <c r="BD65" s="43"/>
      <c r="BE65" s="43"/>
      <c r="BF65" s="43"/>
      <c r="BG65" s="43"/>
      <c r="BH65" s="43"/>
      <c r="BI65" s="43"/>
      <c r="BJ65" s="43"/>
      <c r="BK65" s="43"/>
      <c r="BL65" s="43"/>
      <c r="BM65" s="43"/>
      <c r="BN65" s="43"/>
      <c r="BO65" s="43"/>
      <c r="BP65" s="43"/>
      <c r="BQ65" s="43"/>
      <c r="BR65" s="43"/>
      <c r="BS65" s="43"/>
      <c r="BT65" s="43"/>
      <c r="BU65" s="43"/>
      <c r="BV65" s="43"/>
      <c r="BW65" s="43"/>
      <c r="BX65" s="43"/>
      <c r="BY65" s="43"/>
      <c r="BZ65" s="43"/>
      <c r="CA65" s="43"/>
      <c r="CB65" s="43"/>
      <c r="CC65" s="43"/>
      <c r="CD65" s="43"/>
      <c r="CE65" s="43"/>
      <c r="CF65" s="43"/>
      <c r="CG65" s="43"/>
      <c r="CH65" s="43"/>
      <c r="CI65" s="43"/>
      <c r="CJ65" s="43"/>
      <c r="CK65" s="43"/>
      <c r="CL65" s="43"/>
      <c r="CM65" s="43"/>
      <c r="CN65" s="43"/>
      <c r="CO65" s="43"/>
      <c r="CP65" s="43"/>
      <c r="CQ65" s="43"/>
      <c r="CR65" s="43"/>
      <c r="CS65" s="43"/>
      <c r="CT65" s="43"/>
      <c r="CU65" s="43"/>
    </row>
    <row r="66" spans="2:99" s="44" customFormat="1" ht="54.95" customHeight="1">
      <c r="B66" s="60" t="s">
        <v>14</v>
      </c>
      <c r="C66" s="53" t="s">
        <v>596</v>
      </c>
      <c r="D66" s="54" t="s">
        <v>8</v>
      </c>
      <c r="E66" s="55">
        <v>68.95</v>
      </c>
      <c r="F66" s="163">
        <v>4</v>
      </c>
      <c r="G66" s="55">
        <f t="shared" si="4"/>
        <v>275.8</v>
      </c>
      <c r="H66" s="48">
        <v>812257013241</v>
      </c>
      <c r="I66" s="48"/>
      <c r="J66" s="48"/>
      <c r="K66" s="48"/>
      <c r="L66" s="48"/>
      <c r="M66" s="48"/>
      <c r="N66" s="48"/>
      <c r="O66" s="48"/>
      <c r="P66" s="48"/>
      <c r="Q66" s="48"/>
      <c r="R66" s="48"/>
      <c r="S66" s="48"/>
      <c r="T66" s="48"/>
      <c r="U66" s="63"/>
      <c r="V66" s="63"/>
      <c r="W66" s="43"/>
      <c r="X66" s="43"/>
      <c r="Y66" s="43"/>
      <c r="Z66" s="43"/>
      <c r="AA66" s="43"/>
      <c r="AB66" s="43"/>
      <c r="AC66" s="43"/>
      <c r="AD66" s="43"/>
      <c r="AE66" s="43"/>
      <c r="AF66" s="43"/>
      <c r="AG66" s="43"/>
      <c r="AH66" s="43"/>
      <c r="AI66" s="43"/>
      <c r="AJ66" s="43"/>
      <c r="AK66" s="43"/>
      <c r="AL66" s="43"/>
      <c r="AM66" s="43"/>
      <c r="AN66" s="43"/>
      <c r="AO66" s="43"/>
      <c r="AP66" s="43"/>
      <c r="AQ66" s="43"/>
      <c r="AR66" s="43"/>
      <c r="AS66" s="43"/>
      <c r="AT66" s="43"/>
      <c r="AU66" s="43"/>
      <c r="AV66" s="43"/>
      <c r="AW66" s="43"/>
      <c r="AX66" s="43"/>
      <c r="AY66" s="43"/>
      <c r="AZ66" s="43"/>
      <c r="BA66" s="43"/>
      <c r="BB66" s="43"/>
      <c r="BC66" s="43"/>
      <c r="BD66" s="43"/>
      <c r="BE66" s="43"/>
      <c r="BF66" s="43"/>
      <c r="BG66" s="43"/>
      <c r="BH66" s="43"/>
      <c r="BI66" s="43"/>
      <c r="BJ66" s="43"/>
      <c r="BK66" s="43"/>
      <c r="BL66" s="43"/>
      <c r="BM66" s="43"/>
      <c r="BN66" s="43"/>
      <c r="BO66" s="43"/>
      <c r="BP66" s="43"/>
      <c r="BQ66" s="43"/>
      <c r="BR66" s="43"/>
      <c r="BS66" s="43"/>
      <c r="BT66" s="43"/>
      <c r="BU66" s="43"/>
      <c r="BV66" s="43"/>
      <c r="BW66" s="43"/>
      <c r="BX66" s="43"/>
      <c r="BY66" s="43"/>
      <c r="BZ66" s="43"/>
      <c r="CA66" s="43"/>
      <c r="CB66" s="43"/>
      <c r="CC66" s="43"/>
      <c r="CD66" s="43"/>
      <c r="CE66" s="43"/>
      <c r="CF66" s="43"/>
      <c r="CG66" s="43"/>
      <c r="CH66" s="43"/>
      <c r="CI66" s="43"/>
      <c r="CJ66" s="43"/>
      <c r="CK66" s="43"/>
      <c r="CL66" s="43"/>
      <c r="CM66" s="43"/>
      <c r="CN66" s="43"/>
      <c r="CO66" s="43"/>
      <c r="CP66" s="43"/>
      <c r="CQ66" s="43"/>
      <c r="CR66" s="43"/>
      <c r="CS66" s="43"/>
      <c r="CT66" s="43"/>
      <c r="CU66" s="43"/>
    </row>
    <row r="67" spans="2:99" s="44" customFormat="1" ht="54.95" customHeight="1">
      <c r="B67" s="52" t="s">
        <v>703</v>
      </c>
      <c r="C67" s="77"/>
      <c r="D67" s="78"/>
      <c r="E67" s="68"/>
      <c r="F67" s="227"/>
      <c r="G67" s="55">
        <f t="shared" si="4"/>
        <v>0</v>
      </c>
      <c r="H67" s="72"/>
      <c r="I67" s="48"/>
      <c r="J67" s="48"/>
      <c r="K67" s="48"/>
      <c r="L67" s="48"/>
      <c r="M67" s="48"/>
      <c r="N67" s="48"/>
      <c r="O67" s="48"/>
      <c r="P67" s="48"/>
      <c r="Q67" s="48"/>
      <c r="R67" s="48"/>
      <c r="S67" s="48"/>
      <c r="T67" s="48"/>
      <c r="U67" s="63"/>
      <c r="V67" s="63"/>
      <c r="W67" s="43"/>
      <c r="X67" s="43"/>
      <c r="Y67" s="43"/>
      <c r="Z67" s="43"/>
      <c r="AA67" s="43"/>
      <c r="AB67" s="43"/>
      <c r="AC67" s="43"/>
      <c r="AD67" s="43"/>
      <c r="AE67" s="43"/>
      <c r="AF67" s="43"/>
      <c r="AG67" s="43"/>
      <c r="AH67" s="43"/>
      <c r="AI67" s="43"/>
      <c r="AJ67" s="43"/>
      <c r="AK67" s="43"/>
      <c r="AL67" s="43"/>
      <c r="AM67" s="43"/>
      <c r="AN67" s="43"/>
      <c r="AO67" s="43"/>
      <c r="AP67" s="43"/>
      <c r="AQ67" s="43"/>
      <c r="AR67" s="43"/>
      <c r="AS67" s="43"/>
      <c r="AT67" s="43"/>
      <c r="AU67" s="43"/>
      <c r="AV67" s="43"/>
      <c r="AW67" s="43"/>
      <c r="AX67" s="43"/>
      <c r="AY67" s="43"/>
      <c r="AZ67" s="43"/>
      <c r="BA67" s="43"/>
      <c r="BB67" s="43"/>
      <c r="BC67" s="43"/>
      <c r="BD67" s="43"/>
      <c r="BE67" s="43"/>
      <c r="BF67" s="43"/>
      <c r="BG67" s="43"/>
      <c r="BH67" s="43"/>
      <c r="BI67" s="43"/>
      <c r="BJ67" s="43"/>
      <c r="BK67" s="43"/>
      <c r="BL67" s="43"/>
      <c r="BM67" s="43"/>
      <c r="BN67" s="43"/>
      <c r="BO67" s="43"/>
      <c r="BP67" s="43"/>
      <c r="BQ67" s="43"/>
      <c r="BR67" s="43"/>
      <c r="BS67" s="43"/>
      <c r="BT67" s="43"/>
      <c r="BU67" s="43"/>
      <c r="BV67" s="43"/>
      <c r="BW67" s="43"/>
      <c r="BX67" s="43"/>
      <c r="BY67" s="43"/>
      <c r="BZ67" s="43"/>
      <c r="CA67" s="43"/>
      <c r="CB67" s="43"/>
      <c r="CC67" s="43"/>
      <c r="CD67" s="43"/>
      <c r="CE67" s="43"/>
      <c r="CF67" s="43"/>
      <c r="CG67" s="43"/>
      <c r="CH67" s="43"/>
      <c r="CI67" s="43"/>
      <c r="CJ67" s="43"/>
      <c r="CK67" s="43"/>
      <c r="CL67" s="43"/>
      <c r="CM67" s="43"/>
      <c r="CN67" s="43"/>
      <c r="CO67" s="43"/>
      <c r="CP67" s="43"/>
      <c r="CQ67" s="43"/>
      <c r="CR67" s="43"/>
      <c r="CS67" s="43"/>
      <c r="CT67" s="43"/>
      <c r="CU67" s="43"/>
    </row>
    <row r="68" spans="2:99" s="44" customFormat="1" ht="74.25" customHeight="1">
      <c r="B68" s="89" t="s">
        <v>112</v>
      </c>
      <c r="C68" s="105" t="s">
        <v>731</v>
      </c>
      <c r="D68" s="106">
        <v>12</v>
      </c>
      <c r="E68" s="92">
        <v>1.95</v>
      </c>
      <c r="F68" s="225">
        <v>12</v>
      </c>
      <c r="G68" s="55">
        <f t="shared" ref="G68:G92" si="5">SUM(F68*E68)</f>
        <v>23.4</v>
      </c>
      <c r="H68" s="99">
        <v>812257014439</v>
      </c>
      <c r="I68" s="48"/>
      <c r="J68" s="48"/>
      <c r="K68" s="48"/>
      <c r="L68" s="48"/>
      <c r="M68" s="48"/>
      <c r="N68" s="48"/>
      <c r="O68" s="48"/>
      <c r="P68" s="48"/>
      <c r="Q68" s="48"/>
      <c r="R68" s="48"/>
      <c r="S68" s="48"/>
      <c r="T68" s="48"/>
      <c r="U68" s="63"/>
      <c r="V68" s="63"/>
      <c r="W68" s="43"/>
      <c r="X68" s="43"/>
      <c r="Y68" s="43"/>
      <c r="Z68" s="43"/>
      <c r="AA68" s="43"/>
      <c r="AB68" s="43"/>
      <c r="AC68" s="43"/>
      <c r="AD68" s="43"/>
      <c r="AE68" s="43"/>
      <c r="AF68" s="43"/>
      <c r="AG68" s="43"/>
      <c r="AH68" s="43"/>
      <c r="AI68" s="43"/>
      <c r="AJ68" s="43"/>
      <c r="AK68" s="43"/>
      <c r="AL68" s="43"/>
      <c r="AM68" s="43"/>
      <c r="AN68" s="43"/>
      <c r="AO68" s="43"/>
      <c r="AP68" s="43"/>
      <c r="AQ68" s="43"/>
      <c r="AR68" s="43"/>
      <c r="AS68" s="43"/>
      <c r="AT68" s="43"/>
      <c r="AU68" s="43"/>
      <c r="AV68" s="43"/>
      <c r="AW68" s="43"/>
      <c r="AX68" s="43"/>
      <c r="AY68" s="43"/>
      <c r="AZ68" s="43"/>
      <c r="BA68" s="43"/>
      <c r="BB68" s="43"/>
      <c r="BC68" s="43"/>
      <c r="BD68" s="43"/>
      <c r="BE68" s="43"/>
      <c r="BF68" s="43"/>
      <c r="BG68" s="43"/>
      <c r="BH68" s="43"/>
      <c r="BI68" s="43"/>
      <c r="BJ68" s="43"/>
      <c r="BK68" s="43"/>
      <c r="BL68" s="43"/>
      <c r="BM68" s="43"/>
      <c r="BN68" s="43"/>
      <c r="BO68" s="43"/>
      <c r="BP68" s="43"/>
      <c r="BQ68" s="43"/>
      <c r="BR68" s="43"/>
      <c r="BS68" s="43"/>
      <c r="BT68" s="43"/>
      <c r="BU68" s="43"/>
      <c r="BV68" s="43"/>
      <c r="BW68" s="43"/>
      <c r="BX68" s="43"/>
      <c r="BY68" s="43"/>
      <c r="BZ68" s="43"/>
      <c r="CA68" s="43"/>
      <c r="CB68" s="43"/>
      <c r="CC68" s="43"/>
      <c r="CD68" s="43"/>
      <c r="CE68" s="43"/>
      <c r="CF68" s="43"/>
      <c r="CG68" s="43"/>
      <c r="CH68" s="43"/>
      <c r="CI68" s="43"/>
      <c r="CJ68" s="43"/>
      <c r="CK68" s="43"/>
      <c r="CL68" s="43"/>
      <c r="CM68" s="43"/>
      <c r="CN68" s="43"/>
      <c r="CO68" s="43"/>
      <c r="CP68" s="43"/>
      <c r="CQ68" s="43"/>
      <c r="CR68" s="43"/>
      <c r="CS68" s="43"/>
      <c r="CT68" s="43"/>
      <c r="CU68" s="43"/>
    </row>
    <row r="69" spans="2:99" s="44" customFormat="1" ht="71.25" customHeight="1">
      <c r="B69" s="89" t="s">
        <v>835</v>
      </c>
      <c r="C69" s="90" t="s">
        <v>832</v>
      </c>
      <c r="D69" s="96">
        <v>6</v>
      </c>
      <c r="E69" s="92">
        <v>2.95</v>
      </c>
      <c r="F69" s="225">
        <v>6</v>
      </c>
      <c r="G69" s="55">
        <f t="shared" si="5"/>
        <v>17.700000000000003</v>
      </c>
      <c r="H69" s="147">
        <v>812257019656</v>
      </c>
      <c r="I69" s="48"/>
      <c r="J69" s="48"/>
      <c r="K69" s="48"/>
      <c r="L69" s="48"/>
      <c r="M69" s="48"/>
      <c r="N69" s="48"/>
      <c r="O69" s="48"/>
      <c r="P69" s="48"/>
      <c r="Q69" s="48"/>
      <c r="R69" s="48"/>
      <c r="S69" s="48"/>
      <c r="T69" s="48"/>
      <c r="U69" s="63"/>
      <c r="V69" s="63"/>
      <c r="W69" s="43"/>
      <c r="X69" s="43"/>
      <c r="Y69" s="43"/>
      <c r="Z69" s="43"/>
      <c r="AA69" s="43"/>
      <c r="AB69" s="43"/>
      <c r="AC69" s="43"/>
      <c r="AD69" s="43"/>
      <c r="AE69" s="43"/>
      <c r="AF69" s="43"/>
      <c r="AG69" s="43"/>
      <c r="AH69" s="43"/>
      <c r="AI69" s="43"/>
      <c r="AJ69" s="43"/>
      <c r="AK69" s="43"/>
      <c r="AL69" s="43"/>
      <c r="AM69" s="43"/>
      <c r="AN69" s="43"/>
      <c r="AO69" s="43"/>
      <c r="AP69" s="43"/>
      <c r="AQ69" s="43"/>
      <c r="AR69" s="43"/>
      <c r="AS69" s="43"/>
      <c r="AT69" s="43"/>
      <c r="AU69" s="43"/>
      <c r="AV69" s="43"/>
      <c r="AW69" s="43"/>
      <c r="AX69" s="43"/>
      <c r="AY69" s="43"/>
      <c r="AZ69" s="43"/>
      <c r="BA69" s="43"/>
      <c r="BB69" s="43"/>
      <c r="BC69" s="43"/>
      <c r="BD69" s="43"/>
      <c r="BE69" s="43"/>
      <c r="BF69" s="43"/>
      <c r="BG69" s="43"/>
      <c r="BH69" s="43"/>
      <c r="BI69" s="43"/>
      <c r="BJ69" s="43"/>
      <c r="BK69" s="43"/>
      <c r="BL69" s="43"/>
      <c r="BM69" s="43"/>
      <c r="BN69" s="43"/>
      <c r="BO69" s="43"/>
      <c r="BP69" s="43"/>
      <c r="BQ69" s="43"/>
      <c r="BR69" s="43"/>
      <c r="BS69" s="43"/>
      <c r="BT69" s="43"/>
      <c r="BU69" s="43"/>
      <c r="BV69" s="43"/>
      <c r="BW69" s="43"/>
      <c r="BX69" s="43"/>
      <c r="BY69" s="43"/>
      <c r="BZ69" s="43"/>
      <c r="CA69" s="43"/>
      <c r="CB69" s="43"/>
      <c r="CC69" s="43"/>
      <c r="CD69" s="43"/>
      <c r="CE69" s="43"/>
      <c r="CF69" s="43"/>
      <c r="CG69" s="43"/>
      <c r="CH69" s="43"/>
      <c r="CI69" s="43"/>
      <c r="CJ69" s="43"/>
      <c r="CK69" s="43"/>
      <c r="CL69" s="43"/>
      <c r="CM69" s="43"/>
      <c r="CN69" s="43"/>
      <c r="CO69" s="43"/>
      <c r="CP69" s="43"/>
      <c r="CQ69" s="43"/>
      <c r="CR69" s="43"/>
      <c r="CS69" s="43"/>
      <c r="CT69" s="43"/>
      <c r="CU69" s="43"/>
    </row>
    <row r="70" spans="2:99" s="44" customFormat="1" ht="64.5" customHeight="1">
      <c r="B70" s="60" t="s">
        <v>456</v>
      </c>
      <c r="C70" s="61" t="s">
        <v>822</v>
      </c>
      <c r="D70" s="62">
        <v>6</v>
      </c>
      <c r="E70" s="55">
        <v>3.25</v>
      </c>
      <c r="F70" s="163">
        <v>6</v>
      </c>
      <c r="G70" s="55">
        <f t="shared" si="5"/>
        <v>19.5</v>
      </c>
      <c r="H70" s="48">
        <v>812257014187</v>
      </c>
      <c r="I70" s="50"/>
      <c r="J70" s="50"/>
      <c r="K70" s="50"/>
      <c r="L70" s="50"/>
      <c r="M70" s="50"/>
      <c r="N70" s="50"/>
      <c r="O70" s="50"/>
      <c r="P70" s="50"/>
      <c r="Q70" s="50"/>
      <c r="R70" s="50"/>
      <c r="S70" s="50"/>
      <c r="T70" s="50"/>
      <c r="U70" s="51"/>
      <c r="V70" s="51"/>
      <c r="W70" s="43"/>
      <c r="X70" s="43"/>
      <c r="Y70" s="43"/>
      <c r="Z70" s="43"/>
      <c r="AA70" s="43"/>
      <c r="AB70" s="43"/>
      <c r="AC70" s="43"/>
      <c r="AD70" s="43"/>
      <c r="AE70" s="43"/>
      <c r="AF70" s="43"/>
      <c r="AG70" s="43"/>
      <c r="AH70" s="43"/>
      <c r="AI70" s="43"/>
      <c r="AJ70" s="43"/>
      <c r="AK70" s="43"/>
      <c r="AL70" s="43"/>
      <c r="AM70" s="43"/>
      <c r="AN70" s="43"/>
      <c r="AO70" s="43"/>
      <c r="AP70" s="43"/>
      <c r="AQ70" s="43"/>
      <c r="AR70" s="43"/>
      <c r="AS70" s="43"/>
      <c r="AT70" s="43"/>
      <c r="AU70" s="43"/>
      <c r="AV70" s="43"/>
      <c r="AW70" s="43"/>
      <c r="AX70" s="43"/>
      <c r="AY70" s="43"/>
      <c r="AZ70" s="43"/>
      <c r="BA70" s="43"/>
      <c r="BB70" s="43"/>
      <c r="BC70" s="43"/>
      <c r="BD70" s="43"/>
      <c r="BE70" s="43"/>
      <c r="BF70" s="43"/>
      <c r="BG70" s="43"/>
      <c r="BH70" s="43"/>
      <c r="BI70" s="43"/>
      <c r="BJ70" s="43"/>
      <c r="BK70" s="43"/>
      <c r="BL70" s="43"/>
      <c r="BM70" s="43"/>
      <c r="BN70" s="43"/>
      <c r="BO70" s="43"/>
      <c r="BP70" s="43"/>
      <c r="BQ70" s="43"/>
      <c r="BR70" s="43"/>
      <c r="BS70" s="43"/>
      <c r="BT70" s="43"/>
      <c r="BU70" s="43"/>
      <c r="BV70" s="43"/>
      <c r="BW70" s="43"/>
      <c r="BX70" s="43"/>
      <c r="BY70" s="43"/>
      <c r="BZ70" s="43"/>
      <c r="CA70" s="43"/>
      <c r="CB70" s="43"/>
      <c r="CC70" s="43"/>
      <c r="CD70" s="43"/>
      <c r="CE70" s="43"/>
      <c r="CF70" s="43"/>
      <c r="CG70" s="43"/>
      <c r="CH70" s="43"/>
      <c r="CI70" s="43"/>
      <c r="CJ70" s="43"/>
      <c r="CK70" s="43"/>
      <c r="CL70" s="43"/>
      <c r="CM70" s="43"/>
      <c r="CN70" s="43"/>
      <c r="CO70" s="43"/>
      <c r="CP70" s="43"/>
      <c r="CQ70" s="43"/>
      <c r="CR70" s="43"/>
      <c r="CS70" s="43"/>
      <c r="CT70" s="43"/>
      <c r="CU70" s="43"/>
    </row>
    <row r="71" spans="2:99" s="44" customFormat="1" ht="45" customHeight="1">
      <c r="B71" s="89" t="s">
        <v>720</v>
      </c>
      <c r="C71" s="105" t="s">
        <v>712</v>
      </c>
      <c r="D71" s="106">
        <v>6</v>
      </c>
      <c r="E71" s="92">
        <v>5.95</v>
      </c>
      <c r="F71" s="225">
        <v>6</v>
      </c>
      <c r="G71" s="55">
        <f t="shared" si="5"/>
        <v>35.700000000000003</v>
      </c>
      <c r="H71" s="93">
        <v>812257015306</v>
      </c>
      <c r="I71" s="55"/>
      <c r="J71" s="55"/>
      <c r="K71" s="55"/>
      <c r="L71" s="55"/>
      <c r="M71" s="55"/>
      <c r="N71" s="55"/>
      <c r="O71" s="55"/>
      <c r="P71" s="55"/>
      <c r="Q71" s="55"/>
      <c r="R71" s="55"/>
      <c r="S71" s="55"/>
      <c r="T71" s="55"/>
      <c r="U71" s="51"/>
      <c r="V71" s="51"/>
      <c r="W71" s="43"/>
      <c r="X71" s="43"/>
      <c r="Y71" s="43"/>
      <c r="Z71" s="43"/>
      <c r="AA71" s="43"/>
      <c r="AB71" s="43"/>
      <c r="AC71" s="43"/>
      <c r="AD71" s="43"/>
      <c r="AE71" s="43"/>
      <c r="AF71" s="43"/>
      <c r="AG71" s="43"/>
      <c r="AH71" s="43"/>
      <c r="AI71" s="43"/>
      <c r="AJ71" s="43"/>
      <c r="AK71" s="43"/>
      <c r="AL71" s="43"/>
      <c r="AM71" s="43"/>
      <c r="AN71" s="43"/>
      <c r="AO71" s="43"/>
      <c r="AP71" s="43"/>
      <c r="AQ71" s="43"/>
      <c r="AR71" s="43"/>
      <c r="AS71" s="43"/>
      <c r="AT71" s="43"/>
      <c r="AU71" s="43"/>
      <c r="AV71" s="43"/>
      <c r="AW71" s="43"/>
      <c r="AX71" s="43"/>
      <c r="AY71" s="43"/>
      <c r="AZ71" s="43"/>
      <c r="BA71" s="43"/>
      <c r="BB71" s="43"/>
      <c r="BC71" s="43"/>
      <c r="BD71" s="43"/>
      <c r="BE71" s="43"/>
      <c r="BF71" s="43"/>
      <c r="BG71" s="43"/>
      <c r="BH71" s="43"/>
      <c r="BI71" s="43"/>
      <c r="BJ71" s="43"/>
      <c r="BK71" s="43"/>
      <c r="BL71" s="43"/>
      <c r="BM71" s="43"/>
      <c r="BN71" s="43"/>
      <c r="BO71" s="43"/>
      <c r="BP71" s="43"/>
      <c r="BQ71" s="43"/>
      <c r="BR71" s="43"/>
      <c r="BS71" s="43"/>
      <c r="BT71" s="43"/>
      <c r="BU71" s="43"/>
      <c r="BV71" s="43"/>
      <c r="BW71" s="43"/>
      <c r="BX71" s="43"/>
      <c r="BY71" s="43"/>
      <c r="BZ71" s="43"/>
      <c r="CA71" s="43"/>
      <c r="CB71" s="43"/>
      <c r="CC71" s="43"/>
      <c r="CD71" s="43"/>
      <c r="CE71" s="43"/>
      <c r="CF71" s="43"/>
      <c r="CG71" s="43"/>
      <c r="CH71" s="43"/>
      <c r="CI71" s="43"/>
      <c r="CJ71" s="43"/>
      <c r="CK71" s="43"/>
      <c r="CL71" s="43"/>
      <c r="CM71" s="43"/>
      <c r="CN71" s="43"/>
      <c r="CO71" s="43"/>
      <c r="CP71" s="43"/>
      <c r="CQ71" s="43"/>
      <c r="CR71" s="43"/>
      <c r="CS71" s="43"/>
      <c r="CT71" s="43"/>
      <c r="CU71" s="43"/>
    </row>
    <row r="72" spans="2:99" s="44" customFormat="1" ht="45" customHeight="1">
      <c r="B72" s="89" t="s">
        <v>721</v>
      </c>
      <c r="C72" s="105" t="s">
        <v>732</v>
      </c>
      <c r="D72" s="106">
        <v>6</v>
      </c>
      <c r="E72" s="92">
        <v>5.95</v>
      </c>
      <c r="F72" s="225">
        <v>6</v>
      </c>
      <c r="G72" s="55">
        <f t="shared" si="5"/>
        <v>35.700000000000003</v>
      </c>
      <c r="H72" s="93">
        <v>812257019113</v>
      </c>
      <c r="I72" s="48"/>
      <c r="J72" s="48"/>
      <c r="K72" s="48"/>
      <c r="L72" s="48"/>
      <c r="M72" s="48"/>
      <c r="N72" s="48"/>
      <c r="O72" s="48"/>
      <c r="P72" s="48"/>
      <c r="Q72" s="48"/>
      <c r="R72" s="48"/>
      <c r="S72" s="48"/>
      <c r="T72" s="48"/>
      <c r="U72" s="57"/>
      <c r="V72" s="57"/>
      <c r="W72" s="43"/>
      <c r="X72" s="43"/>
      <c r="Y72" s="43"/>
      <c r="Z72" s="43"/>
      <c r="AA72" s="43"/>
      <c r="AB72" s="43"/>
      <c r="AC72" s="43"/>
      <c r="AD72" s="43"/>
      <c r="AE72" s="43"/>
      <c r="AF72" s="43"/>
      <c r="AG72" s="43"/>
      <c r="AH72" s="43"/>
      <c r="AI72" s="43"/>
      <c r="AJ72" s="43"/>
      <c r="AK72" s="43"/>
      <c r="AL72" s="43"/>
      <c r="AM72" s="43"/>
      <c r="AN72" s="43"/>
      <c r="AO72" s="43"/>
      <c r="AP72" s="43"/>
      <c r="AQ72" s="43"/>
      <c r="AR72" s="43"/>
      <c r="AS72" s="43"/>
      <c r="AT72" s="43"/>
      <c r="AU72" s="43"/>
      <c r="AV72" s="43"/>
      <c r="AW72" s="43"/>
      <c r="AX72" s="43"/>
      <c r="AY72" s="43"/>
      <c r="AZ72" s="43"/>
      <c r="BA72" s="43"/>
      <c r="BB72" s="43"/>
      <c r="BC72" s="43"/>
      <c r="BD72" s="43"/>
      <c r="BE72" s="43"/>
      <c r="BF72" s="43"/>
      <c r="BG72" s="43"/>
      <c r="BH72" s="43"/>
      <c r="BI72" s="43"/>
      <c r="BJ72" s="43"/>
      <c r="BK72" s="43"/>
      <c r="BL72" s="43"/>
      <c r="BM72" s="43"/>
      <c r="BN72" s="43"/>
      <c r="BO72" s="43"/>
      <c r="BP72" s="43"/>
      <c r="BQ72" s="43"/>
      <c r="BR72" s="43"/>
      <c r="BS72" s="43"/>
      <c r="BT72" s="43"/>
      <c r="BU72" s="43"/>
      <c r="BV72" s="43"/>
      <c r="BW72" s="43"/>
      <c r="BX72" s="43"/>
      <c r="BY72" s="43"/>
      <c r="BZ72" s="43"/>
      <c r="CA72" s="43"/>
      <c r="CB72" s="43"/>
      <c r="CC72" s="43"/>
      <c r="CD72" s="43"/>
      <c r="CE72" s="43"/>
      <c r="CF72" s="43"/>
      <c r="CG72" s="43"/>
      <c r="CH72" s="43"/>
      <c r="CI72" s="43"/>
      <c r="CJ72" s="43"/>
      <c r="CK72" s="43"/>
      <c r="CL72" s="43"/>
      <c r="CM72" s="43"/>
      <c r="CN72" s="43"/>
      <c r="CO72" s="43"/>
      <c r="CP72" s="43"/>
      <c r="CQ72" s="43"/>
      <c r="CR72" s="43"/>
      <c r="CS72" s="43"/>
      <c r="CT72" s="43"/>
      <c r="CU72" s="43"/>
    </row>
    <row r="73" spans="2:99" s="44" customFormat="1" ht="55.5" customHeight="1">
      <c r="B73" s="66" t="s">
        <v>37</v>
      </c>
      <c r="C73" s="46" t="s">
        <v>600</v>
      </c>
      <c r="D73" s="45">
        <v>6</v>
      </c>
      <c r="E73" s="55">
        <v>8.9499999999999993</v>
      </c>
      <c r="F73" s="163">
        <v>6</v>
      </c>
      <c r="G73" s="55">
        <f t="shared" si="5"/>
        <v>53.699999999999996</v>
      </c>
      <c r="H73" s="56">
        <v>812257016129</v>
      </c>
      <c r="I73" s="48"/>
      <c r="J73" s="48"/>
      <c r="K73" s="48"/>
      <c r="L73" s="48"/>
      <c r="M73" s="48"/>
      <c r="N73" s="48"/>
      <c r="O73" s="48"/>
      <c r="P73" s="48"/>
      <c r="Q73" s="48"/>
      <c r="R73" s="48"/>
      <c r="S73" s="48"/>
      <c r="T73" s="48"/>
      <c r="U73" s="63"/>
      <c r="V73" s="63"/>
      <c r="W73" s="43"/>
      <c r="X73" s="43"/>
      <c r="Y73" s="43"/>
      <c r="Z73" s="43"/>
      <c r="AA73" s="43"/>
      <c r="AB73" s="43"/>
      <c r="AC73" s="43"/>
      <c r="AD73" s="43"/>
      <c r="AE73" s="43"/>
      <c r="AF73" s="43"/>
      <c r="AG73" s="43"/>
      <c r="AH73" s="43"/>
      <c r="AI73" s="43"/>
      <c r="AJ73" s="43"/>
      <c r="AK73" s="43"/>
      <c r="AL73" s="43"/>
      <c r="AM73" s="43"/>
      <c r="AN73" s="43"/>
      <c r="AO73" s="43"/>
      <c r="AP73" s="43"/>
      <c r="AQ73" s="43"/>
      <c r="AR73" s="43"/>
      <c r="AS73" s="43"/>
      <c r="AT73" s="43"/>
      <c r="AU73" s="43"/>
      <c r="AV73" s="43"/>
      <c r="AW73" s="43"/>
      <c r="AX73" s="43"/>
      <c r="AY73" s="43"/>
      <c r="AZ73" s="43"/>
      <c r="BA73" s="43"/>
      <c r="BB73" s="43"/>
      <c r="BC73" s="43"/>
      <c r="BD73" s="43"/>
      <c r="BE73" s="43"/>
      <c r="BF73" s="43"/>
      <c r="BG73" s="43"/>
      <c r="BH73" s="43"/>
      <c r="BI73" s="43"/>
      <c r="BJ73" s="43"/>
      <c r="BK73" s="43"/>
      <c r="BL73" s="43"/>
      <c r="BM73" s="43"/>
      <c r="BN73" s="43"/>
      <c r="BO73" s="43"/>
      <c r="BP73" s="43"/>
      <c r="BQ73" s="43"/>
      <c r="BR73" s="43"/>
      <c r="BS73" s="43"/>
      <c r="BT73" s="43"/>
      <c r="BU73" s="43"/>
      <c r="BV73" s="43"/>
      <c r="BW73" s="43"/>
      <c r="BX73" s="43"/>
      <c r="BY73" s="43"/>
      <c r="BZ73" s="43"/>
      <c r="CA73" s="43"/>
      <c r="CB73" s="43"/>
      <c r="CC73" s="43"/>
      <c r="CD73" s="43"/>
      <c r="CE73" s="43"/>
      <c r="CF73" s="43"/>
      <c r="CG73" s="43"/>
      <c r="CH73" s="43"/>
      <c r="CI73" s="43"/>
      <c r="CJ73" s="43"/>
      <c r="CK73" s="43"/>
      <c r="CL73" s="43"/>
      <c r="CM73" s="43"/>
      <c r="CN73" s="43"/>
      <c r="CO73" s="43"/>
      <c r="CP73" s="43"/>
      <c r="CQ73" s="43"/>
      <c r="CR73" s="43"/>
      <c r="CS73" s="43"/>
      <c r="CT73" s="43"/>
      <c r="CU73" s="43"/>
    </row>
    <row r="74" spans="2:99" s="44" customFormat="1" ht="57.75" customHeight="1">
      <c r="B74" s="60" t="s">
        <v>31</v>
      </c>
      <c r="C74" s="61" t="s">
        <v>32</v>
      </c>
      <c r="D74" s="62">
        <v>6</v>
      </c>
      <c r="E74" s="55">
        <v>10.4475</v>
      </c>
      <c r="F74" s="163">
        <v>6</v>
      </c>
      <c r="G74" s="55">
        <f t="shared" si="5"/>
        <v>62.685000000000002</v>
      </c>
      <c r="H74" s="81">
        <v>4007922152486</v>
      </c>
      <c r="I74" s="48"/>
      <c r="J74" s="48"/>
      <c r="K74" s="48"/>
      <c r="L74" s="48"/>
      <c r="M74" s="48"/>
      <c r="N74" s="48"/>
      <c r="O74" s="48"/>
      <c r="P74" s="48"/>
      <c r="Q74" s="48"/>
      <c r="R74" s="48"/>
      <c r="S74" s="48"/>
      <c r="T74" s="48"/>
      <c r="U74" s="74"/>
      <c r="V74" s="74"/>
      <c r="W74" s="43"/>
      <c r="X74" s="43"/>
      <c r="Y74" s="43"/>
      <c r="Z74" s="43"/>
      <c r="AA74" s="43"/>
      <c r="AB74" s="43"/>
      <c r="AC74" s="43"/>
      <c r="AD74" s="43"/>
      <c r="AE74" s="43"/>
      <c r="AF74" s="43"/>
      <c r="AG74" s="43"/>
      <c r="AH74" s="43"/>
      <c r="AI74" s="43"/>
      <c r="AJ74" s="43"/>
      <c r="AK74" s="43"/>
      <c r="AL74" s="43"/>
      <c r="AM74" s="43"/>
      <c r="AN74" s="43"/>
      <c r="AO74" s="43"/>
      <c r="AP74" s="43"/>
      <c r="AQ74" s="43"/>
      <c r="AR74" s="43"/>
      <c r="AS74" s="43"/>
      <c r="AT74" s="43"/>
      <c r="AU74" s="43"/>
      <c r="AV74" s="43"/>
      <c r="AW74" s="43"/>
      <c r="AX74" s="43"/>
      <c r="AY74" s="43"/>
      <c r="AZ74" s="43"/>
      <c r="BA74" s="43"/>
      <c r="BB74" s="43"/>
      <c r="BC74" s="43"/>
      <c r="BD74" s="43"/>
      <c r="BE74" s="43"/>
      <c r="BF74" s="43"/>
      <c r="BG74" s="43"/>
      <c r="BH74" s="43"/>
      <c r="BI74" s="43"/>
      <c r="BJ74" s="43"/>
      <c r="BK74" s="43"/>
      <c r="BL74" s="43"/>
      <c r="BM74" s="43"/>
      <c r="BN74" s="43"/>
      <c r="BO74" s="43"/>
      <c r="BP74" s="43"/>
      <c r="BQ74" s="43"/>
      <c r="BR74" s="43"/>
      <c r="BS74" s="43"/>
      <c r="BT74" s="43"/>
      <c r="BU74" s="43"/>
      <c r="BV74" s="43"/>
      <c r="BW74" s="43"/>
      <c r="BX74" s="43"/>
      <c r="BY74" s="43"/>
      <c r="BZ74" s="43"/>
      <c r="CA74" s="43"/>
      <c r="CB74" s="43"/>
      <c r="CC74" s="43"/>
      <c r="CD74" s="43"/>
      <c r="CE74" s="43"/>
      <c r="CF74" s="43"/>
      <c r="CG74" s="43"/>
      <c r="CH74" s="43"/>
      <c r="CI74" s="43"/>
      <c r="CJ74" s="43"/>
      <c r="CK74" s="43"/>
      <c r="CL74" s="43"/>
      <c r="CM74" s="43"/>
      <c r="CN74" s="43"/>
      <c r="CO74" s="43"/>
      <c r="CP74" s="43"/>
      <c r="CQ74" s="43"/>
      <c r="CR74" s="43"/>
      <c r="CS74" s="43"/>
      <c r="CT74" s="43"/>
      <c r="CU74" s="43"/>
    </row>
    <row r="75" spans="2:99" s="44" customFormat="1" ht="45" customHeight="1">
      <c r="B75" s="60" t="s">
        <v>41</v>
      </c>
      <c r="C75" s="61" t="s">
        <v>42</v>
      </c>
      <c r="D75" s="66" t="s">
        <v>8</v>
      </c>
      <c r="E75" s="55">
        <v>11.95</v>
      </c>
      <c r="F75" s="163">
        <v>4</v>
      </c>
      <c r="G75" s="55">
        <f t="shared" si="5"/>
        <v>47.8</v>
      </c>
      <c r="H75" s="48">
        <v>812257016037</v>
      </c>
      <c r="I75" s="48"/>
      <c r="J75" s="48"/>
      <c r="K75" s="48"/>
      <c r="L75" s="48"/>
      <c r="M75" s="48"/>
      <c r="N75" s="48"/>
      <c r="O75" s="48"/>
      <c r="P75" s="48"/>
      <c r="Q75" s="48"/>
      <c r="R75" s="48"/>
      <c r="S75" s="48"/>
      <c r="T75" s="48"/>
      <c r="U75" s="57"/>
      <c r="V75" s="57"/>
      <c r="W75" s="43"/>
      <c r="X75" s="43"/>
      <c r="Y75" s="43"/>
      <c r="Z75" s="43"/>
      <c r="AA75" s="43"/>
      <c r="AB75" s="43"/>
      <c r="AC75" s="43"/>
      <c r="AD75" s="43"/>
      <c r="AE75" s="43"/>
      <c r="AF75" s="43"/>
      <c r="AG75" s="43"/>
      <c r="AH75" s="43"/>
      <c r="AI75" s="43"/>
      <c r="AJ75" s="43"/>
      <c r="AK75" s="43"/>
      <c r="AL75" s="43"/>
      <c r="AM75" s="43"/>
      <c r="AN75" s="43"/>
      <c r="AO75" s="43"/>
      <c r="AP75" s="43"/>
      <c r="AQ75" s="43"/>
      <c r="AR75" s="43"/>
      <c r="AS75" s="43"/>
      <c r="AT75" s="43"/>
      <c r="AU75" s="43"/>
      <c r="AV75" s="43"/>
      <c r="AW75" s="43"/>
      <c r="AX75" s="43"/>
      <c r="AY75" s="43"/>
      <c r="AZ75" s="43"/>
      <c r="BA75" s="43"/>
      <c r="BB75" s="43"/>
      <c r="BC75" s="43"/>
      <c r="BD75" s="43"/>
      <c r="BE75" s="43"/>
      <c r="BF75" s="43"/>
      <c r="BG75" s="43"/>
      <c r="BH75" s="43"/>
      <c r="BI75" s="43"/>
      <c r="BJ75" s="43"/>
      <c r="BK75" s="43"/>
      <c r="BL75" s="43"/>
      <c r="BM75" s="43"/>
      <c r="BN75" s="43"/>
      <c r="BO75" s="43"/>
      <c r="BP75" s="43"/>
      <c r="BQ75" s="43"/>
      <c r="BR75" s="43"/>
      <c r="BS75" s="43"/>
      <c r="BT75" s="43"/>
      <c r="BU75" s="43"/>
      <c r="BV75" s="43"/>
      <c r="BW75" s="43"/>
      <c r="BX75" s="43"/>
      <c r="BY75" s="43"/>
      <c r="BZ75" s="43"/>
      <c r="CA75" s="43"/>
      <c r="CB75" s="43"/>
      <c r="CC75" s="43"/>
      <c r="CD75" s="43"/>
      <c r="CE75" s="43"/>
      <c r="CF75" s="43"/>
      <c r="CG75" s="43"/>
      <c r="CH75" s="43"/>
      <c r="CI75" s="43"/>
      <c r="CJ75" s="43"/>
      <c r="CK75" s="43"/>
      <c r="CL75" s="43"/>
      <c r="CM75" s="43"/>
      <c r="CN75" s="43"/>
      <c r="CO75" s="43"/>
      <c r="CP75" s="43"/>
      <c r="CQ75" s="43"/>
      <c r="CR75" s="43"/>
      <c r="CS75" s="43"/>
      <c r="CT75" s="43"/>
      <c r="CU75" s="43"/>
    </row>
    <row r="76" spans="2:99" s="44" customFormat="1" ht="45" customHeight="1">
      <c r="B76" s="89" t="s">
        <v>111</v>
      </c>
      <c r="C76" s="97" t="s">
        <v>725</v>
      </c>
      <c r="D76" s="91" t="s">
        <v>8</v>
      </c>
      <c r="E76" s="92">
        <v>16.95</v>
      </c>
      <c r="F76" s="225">
        <v>4</v>
      </c>
      <c r="G76" s="55">
        <f t="shared" si="5"/>
        <v>67.8</v>
      </c>
      <c r="H76" s="93">
        <v>812257019106</v>
      </c>
      <c r="I76" s="55"/>
      <c r="J76" s="55"/>
      <c r="K76" s="55"/>
      <c r="L76" s="55"/>
      <c r="M76" s="55"/>
      <c r="N76" s="55"/>
      <c r="O76" s="55"/>
      <c r="P76" s="55"/>
      <c r="Q76" s="55"/>
      <c r="R76" s="55"/>
      <c r="S76" s="55"/>
      <c r="T76" s="55"/>
      <c r="U76" s="57"/>
      <c r="V76" s="57"/>
      <c r="W76" s="43"/>
      <c r="X76" s="43"/>
      <c r="Y76" s="43"/>
      <c r="Z76" s="43"/>
      <c r="AA76" s="43"/>
      <c r="AB76" s="43"/>
      <c r="AC76" s="43"/>
      <c r="AD76" s="43"/>
      <c r="AE76" s="43"/>
      <c r="AF76" s="43"/>
      <c r="AG76" s="43"/>
      <c r="AH76" s="43"/>
      <c r="AI76" s="43"/>
      <c r="AJ76" s="43"/>
      <c r="AK76" s="43"/>
      <c r="AL76" s="43"/>
      <c r="AM76" s="43"/>
      <c r="AN76" s="43"/>
      <c r="AO76" s="43"/>
      <c r="AP76" s="43"/>
      <c r="AQ76" s="43"/>
      <c r="AR76" s="43"/>
      <c r="AS76" s="43"/>
      <c r="AT76" s="43"/>
      <c r="AU76" s="43"/>
      <c r="AV76" s="43"/>
      <c r="AW76" s="43"/>
      <c r="AX76" s="43"/>
      <c r="AY76" s="43"/>
      <c r="AZ76" s="43"/>
      <c r="BA76" s="43"/>
      <c r="BB76" s="43"/>
      <c r="BC76" s="43"/>
      <c r="BD76" s="43"/>
      <c r="BE76" s="43"/>
      <c r="BF76" s="43"/>
      <c r="BG76" s="43"/>
      <c r="BH76" s="43"/>
      <c r="BI76" s="43"/>
      <c r="BJ76" s="43"/>
      <c r="BK76" s="43"/>
      <c r="BL76" s="43"/>
      <c r="BM76" s="43"/>
      <c r="BN76" s="43"/>
      <c r="BO76" s="43"/>
      <c r="BP76" s="43"/>
      <c r="BQ76" s="43"/>
      <c r="BR76" s="43"/>
      <c r="BS76" s="43"/>
      <c r="BT76" s="43"/>
      <c r="BU76" s="43"/>
      <c r="BV76" s="43"/>
      <c r="BW76" s="43"/>
      <c r="BX76" s="43"/>
      <c r="BY76" s="43"/>
      <c r="BZ76" s="43"/>
      <c r="CA76" s="43"/>
      <c r="CB76" s="43"/>
      <c r="CC76" s="43"/>
      <c r="CD76" s="43"/>
      <c r="CE76" s="43"/>
      <c r="CF76" s="43"/>
      <c r="CG76" s="43"/>
      <c r="CH76" s="43"/>
      <c r="CI76" s="43"/>
      <c r="CJ76" s="43"/>
      <c r="CK76" s="43"/>
      <c r="CL76" s="43"/>
      <c r="CM76" s="43"/>
      <c r="CN76" s="43"/>
      <c r="CO76" s="43"/>
      <c r="CP76" s="43"/>
      <c r="CQ76" s="43"/>
      <c r="CR76" s="43"/>
      <c r="CS76" s="43"/>
      <c r="CT76" s="43"/>
      <c r="CU76" s="43"/>
    </row>
    <row r="77" spans="2:99" s="44" customFormat="1" ht="45" customHeight="1">
      <c r="B77" s="44" t="s">
        <v>439</v>
      </c>
      <c r="C77" s="80" t="s">
        <v>599</v>
      </c>
      <c r="D77" s="44">
        <v>6</v>
      </c>
      <c r="E77" s="55">
        <v>19.45</v>
      </c>
      <c r="F77" s="163">
        <v>6</v>
      </c>
      <c r="G77" s="55">
        <f t="shared" si="5"/>
        <v>116.69999999999999</v>
      </c>
      <c r="H77" s="48">
        <v>812257017317</v>
      </c>
      <c r="I77" s="48"/>
      <c r="J77" s="48"/>
      <c r="K77" s="48"/>
      <c r="L77" s="48"/>
      <c r="M77" s="48"/>
      <c r="N77" s="48"/>
      <c r="O77" s="48"/>
      <c r="P77" s="48"/>
      <c r="Q77" s="48"/>
      <c r="R77" s="48"/>
      <c r="S77" s="48"/>
      <c r="T77" s="48"/>
      <c r="U77" s="57"/>
      <c r="V77" s="57"/>
      <c r="W77" s="43"/>
      <c r="X77" s="43"/>
      <c r="Y77" s="43"/>
      <c r="Z77" s="43"/>
      <c r="AA77" s="43"/>
      <c r="AB77" s="43"/>
      <c r="AC77" s="43"/>
      <c r="AD77" s="43"/>
      <c r="AE77" s="43"/>
      <c r="AF77" s="43"/>
      <c r="AG77" s="43"/>
      <c r="AH77" s="43"/>
      <c r="AI77" s="43"/>
      <c r="AJ77" s="43"/>
      <c r="AK77" s="43"/>
      <c r="AL77" s="43"/>
      <c r="AM77" s="43"/>
      <c r="AN77" s="43"/>
      <c r="AO77" s="43"/>
      <c r="AP77" s="43"/>
      <c r="AQ77" s="43"/>
      <c r="AR77" s="43"/>
      <c r="AS77" s="43"/>
      <c r="AT77" s="43"/>
      <c r="AU77" s="43"/>
      <c r="AV77" s="43"/>
      <c r="AW77" s="43"/>
      <c r="AX77" s="43"/>
      <c r="AY77" s="43"/>
      <c r="AZ77" s="43"/>
      <c r="BA77" s="43"/>
      <c r="BB77" s="43"/>
      <c r="BC77" s="43"/>
      <c r="BD77" s="43"/>
      <c r="BE77" s="43"/>
      <c r="BF77" s="43"/>
      <c r="BG77" s="43"/>
      <c r="BH77" s="43"/>
      <c r="BI77" s="43"/>
      <c r="BJ77" s="43"/>
      <c r="BK77" s="43"/>
      <c r="BL77" s="43"/>
      <c r="BM77" s="43"/>
      <c r="BN77" s="43"/>
      <c r="BO77" s="43"/>
      <c r="BP77" s="43"/>
      <c r="BQ77" s="43"/>
      <c r="BR77" s="43"/>
      <c r="BS77" s="43"/>
      <c r="BT77" s="43"/>
      <c r="BU77" s="43"/>
      <c r="BV77" s="43"/>
      <c r="BW77" s="43"/>
      <c r="BX77" s="43"/>
      <c r="BY77" s="43"/>
      <c r="BZ77" s="43"/>
      <c r="CA77" s="43"/>
      <c r="CB77" s="43"/>
      <c r="CC77" s="43"/>
      <c r="CD77" s="43"/>
      <c r="CE77" s="43"/>
      <c r="CF77" s="43"/>
      <c r="CG77" s="43"/>
      <c r="CH77" s="43"/>
      <c r="CI77" s="43"/>
      <c r="CJ77" s="43"/>
      <c r="CK77" s="43"/>
      <c r="CL77" s="43"/>
      <c r="CM77" s="43"/>
      <c r="CN77" s="43"/>
      <c r="CO77" s="43"/>
      <c r="CP77" s="43"/>
      <c r="CQ77" s="43"/>
      <c r="CR77" s="43"/>
      <c r="CS77" s="43"/>
      <c r="CT77" s="43"/>
      <c r="CU77" s="43"/>
    </row>
    <row r="78" spans="2:99" s="44" customFormat="1" ht="45" customHeight="1">
      <c r="B78" s="96" t="s">
        <v>710</v>
      </c>
      <c r="C78" s="97" t="s">
        <v>701</v>
      </c>
      <c r="D78" s="96">
        <v>4</v>
      </c>
      <c r="E78" s="92">
        <v>21.95</v>
      </c>
      <c r="F78" s="225">
        <v>4</v>
      </c>
      <c r="G78" s="55">
        <f t="shared" si="5"/>
        <v>87.8</v>
      </c>
      <c r="H78" s="93">
        <v>812257019090</v>
      </c>
      <c r="I78" s="55"/>
      <c r="J78" s="55"/>
      <c r="K78" s="55"/>
      <c r="L78" s="55"/>
      <c r="M78" s="55"/>
      <c r="N78" s="55"/>
      <c r="O78" s="55"/>
      <c r="P78" s="55"/>
      <c r="Q78" s="55"/>
      <c r="R78" s="55"/>
      <c r="S78" s="55"/>
      <c r="T78" s="55"/>
      <c r="U78" s="57"/>
      <c r="V78" s="57"/>
      <c r="W78" s="43"/>
      <c r="X78" s="43"/>
      <c r="Y78" s="43"/>
      <c r="Z78" s="43"/>
      <c r="AA78" s="43"/>
      <c r="AB78" s="43"/>
      <c r="AC78" s="43"/>
      <c r="AD78" s="43"/>
      <c r="AE78" s="43"/>
      <c r="AF78" s="43"/>
      <c r="AG78" s="43"/>
      <c r="AH78" s="43"/>
      <c r="AI78" s="43"/>
      <c r="AJ78" s="43"/>
      <c r="AK78" s="43"/>
      <c r="AL78" s="43"/>
      <c r="AM78" s="43"/>
      <c r="AN78" s="43"/>
      <c r="AO78" s="43"/>
      <c r="AP78" s="43"/>
      <c r="AQ78" s="43"/>
      <c r="AR78" s="43"/>
      <c r="AS78" s="43"/>
      <c r="AT78" s="43"/>
      <c r="AU78" s="43"/>
      <c r="AV78" s="43"/>
      <c r="AW78" s="43"/>
      <c r="AX78" s="43"/>
      <c r="AY78" s="43"/>
      <c r="AZ78" s="43"/>
      <c r="BA78" s="43"/>
      <c r="BB78" s="43"/>
      <c r="BC78" s="43"/>
      <c r="BD78" s="43"/>
      <c r="BE78" s="43"/>
      <c r="BF78" s="43"/>
      <c r="BG78" s="43"/>
      <c r="BH78" s="43"/>
      <c r="BI78" s="43"/>
      <c r="BJ78" s="43"/>
      <c r="BK78" s="43"/>
      <c r="BL78" s="43"/>
      <c r="BM78" s="43"/>
      <c r="BN78" s="43"/>
      <c r="BO78" s="43"/>
      <c r="BP78" s="43"/>
      <c r="BQ78" s="43"/>
      <c r="BR78" s="43"/>
      <c r="BS78" s="43"/>
      <c r="BT78" s="43"/>
      <c r="BU78" s="43"/>
      <c r="BV78" s="43"/>
      <c r="BW78" s="43"/>
      <c r="BX78" s="43"/>
      <c r="BY78" s="43"/>
      <c r="BZ78" s="43"/>
      <c r="CA78" s="43"/>
      <c r="CB78" s="43"/>
      <c r="CC78" s="43"/>
      <c r="CD78" s="43"/>
      <c r="CE78" s="43"/>
      <c r="CF78" s="43"/>
      <c r="CG78" s="43"/>
      <c r="CH78" s="43"/>
      <c r="CI78" s="43"/>
      <c r="CJ78" s="43"/>
      <c r="CK78" s="43"/>
      <c r="CL78" s="43"/>
      <c r="CM78" s="43"/>
      <c r="CN78" s="43"/>
      <c r="CO78" s="43"/>
      <c r="CP78" s="43"/>
      <c r="CQ78" s="43"/>
      <c r="CR78" s="43"/>
      <c r="CS78" s="43"/>
      <c r="CT78" s="43"/>
      <c r="CU78" s="43"/>
    </row>
    <row r="79" spans="2:99" s="96" customFormat="1" ht="45" hidden="1" customHeight="1">
      <c r="B79" s="89" t="s">
        <v>722</v>
      </c>
      <c r="C79" s="105" t="s">
        <v>821</v>
      </c>
      <c r="D79" s="106">
        <v>4</v>
      </c>
      <c r="E79" s="92">
        <v>10.95</v>
      </c>
      <c r="F79" s="225"/>
      <c r="G79" s="55">
        <f t="shared" si="5"/>
        <v>0</v>
      </c>
      <c r="H79" s="93">
        <v>812257019120</v>
      </c>
      <c r="I79" s="92"/>
      <c r="J79" s="92"/>
      <c r="K79" s="92"/>
      <c r="L79" s="92"/>
      <c r="M79" s="92"/>
      <c r="N79" s="92"/>
      <c r="O79" s="92"/>
      <c r="P79" s="92"/>
      <c r="Q79" s="92"/>
      <c r="R79" s="92"/>
      <c r="S79" s="92"/>
      <c r="T79" s="92"/>
      <c r="U79" s="102"/>
      <c r="V79" s="102"/>
      <c r="W79" s="95"/>
      <c r="X79" s="95"/>
      <c r="Y79" s="95"/>
      <c r="Z79" s="95"/>
      <c r="AA79" s="95"/>
      <c r="AB79" s="95"/>
      <c r="AC79" s="95"/>
      <c r="AD79" s="95"/>
      <c r="AE79" s="95"/>
      <c r="AF79" s="95"/>
      <c r="AG79" s="95"/>
      <c r="AH79" s="95"/>
      <c r="AI79" s="95"/>
      <c r="AJ79" s="95"/>
      <c r="AK79" s="95"/>
      <c r="AL79" s="95"/>
      <c r="AM79" s="95"/>
      <c r="AN79" s="95"/>
      <c r="AO79" s="95"/>
      <c r="AP79" s="95"/>
      <c r="AQ79" s="95"/>
      <c r="AR79" s="95"/>
      <c r="AS79" s="95"/>
      <c r="AT79" s="95"/>
      <c r="AU79" s="95"/>
      <c r="AV79" s="95"/>
      <c r="AW79" s="95"/>
      <c r="AX79" s="95"/>
      <c r="AY79" s="95"/>
      <c r="AZ79" s="95"/>
      <c r="BA79" s="95"/>
      <c r="BB79" s="95"/>
      <c r="BC79" s="95"/>
      <c r="BD79" s="95"/>
      <c r="BE79" s="95"/>
      <c r="BF79" s="95"/>
      <c r="BG79" s="95"/>
      <c r="BH79" s="95"/>
      <c r="BI79" s="95"/>
      <c r="BJ79" s="95"/>
      <c r="BK79" s="95"/>
      <c r="BL79" s="95"/>
      <c r="BM79" s="95"/>
      <c r="BN79" s="95"/>
      <c r="BO79" s="95"/>
      <c r="BP79" s="95"/>
      <c r="BQ79" s="95"/>
      <c r="BR79" s="95"/>
      <c r="BS79" s="95"/>
      <c r="BT79" s="95"/>
      <c r="BU79" s="95"/>
      <c r="BV79" s="95"/>
      <c r="BW79" s="95"/>
      <c r="BX79" s="95"/>
      <c r="BY79" s="95"/>
      <c r="BZ79" s="95"/>
      <c r="CA79" s="95"/>
      <c r="CB79" s="95"/>
      <c r="CC79" s="95"/>
      <c r="CD79" s="95"/>
      <c r="CE79" s="95"/>
      <c r="CF79" s="95"/>
      <c r="CG79" s="95"/>
      <c r="CH79" s="95"/>
      <c r="CI79" s="95"/>
      <c r="CJ79" s="95"/>
      <c r="CK79" s="95"/>
      <c r="CL79" s="95"/>
      <c r="CM79" s="95"/>
      <c r="CN79" s="95"/>
      <c r="CO79" s="95"/>
      <c r="CP79" s="95"/>
      <c r="CQ79" s="95"/>
      <c r="CR79" s="95"/>
      <c r="CS79" s="95"/>
      <c r="CT79" s="95"/>
      <c r="CU79" s="95"/>
    </row>
    <row r="80" spans="2:99" s="44" customFormat="1" ht="62.25" hidden="1" customHeight="1">
      <c r="B80" s="52" t="s">
        <v>780</v>
      </c>
      <c r="C80" s="77"/>
      <c r="D80" s="78"/>
      <c r="E80" s="68"/>
      <c r="F80" s="227"/>
      <c r="G80" s="55">
        <f t="shared" si="5"/>
        <v>0</v>
      </c>
      <c r="H80" s="72"/>
      <c r="I80" s="48"/>
      <c r="J80" s="48"/>
      <c r="K80" s="48"/>
      <c r="L80" s="48"/>
      <c r="M80" s="48"/>
      <c r="N80" s="48"/>
      <c r="O80" s="48"/>
      <c r="P80" s="48"/>
      <c r="Q80" s="48"/>
      <c r="R80" s="48"/>
      <c r="S80" s="48"/>
      <c r="T80" s="48"/>
      <c r="U80" s="57"/>
      <c r="V80" s="57"/>
      <c r="W80" s="43"/>
      <c r="X80" s="43"/>
      <c r="Y80" s="43"/>
      <c r="Z80" s="43"/>
      <c r="AA80" s="43"/>
      <c r="AB80" s="43"/>
      <c r="AC80" s="43"/>
      <c r="AD80" s="43"/>
      <c r="AE80" s="43"/>
      <c r="AF80" s="43"/>
      <c r="AG80" s="43"/>
      <c r="AH80" s="43"/>
      <c r="AI80" s="43"/>
      <c r="AJ80" s="43"/>
      <c r="AK80" s="43"/>
      <c r="AL80" s="43"/>
      <c r="AM80" s="43"/>
      <c r="AN80" s="43"/>
      <c r="AO80" s="43"/>
      <c r="AP80" s="43"/>
      <c r="AQ80" s="43"/>
      <c r="AR80" s="43"/>
      <c r="AS80" s="43"/>
      <c r="AT80" s="43"/>
      <c r="AU80" s="43"/>
      <c r="AV80" s="43"/>
      <c r="AW80" s="43"/>
      <c r="AX80" s="43"/>
      <c r="AY80" s="43"/>
      <c r="AZ80" s="43"/>
      <c r="BA80" s="43"/>
      <c r="BB80" s="43"/>
      <c r="BC80" s="43"/>
      <c r="BD80" s="43"/>
      <c r="BE80" s="43"/>
      <c r="BF80" s="43"/>
      <c r="BG80" s="43"/>
      <c r="BH80" s="43"/>
      <c r="BI80" s="43"/>
      <c r="BJ80" s="43"/>
      <c r="BK80" s="43"/>
      <c r="BL80" s="43"/>
      <c r="BM80" s="43"/>
      <c r="BN80" s="43"/>
      <c r="BO80" s="43"/>
      <c r="BP80" s="43"/>
      <c r="BQ80" s="43"/>
      <c r="BR80" s="43"/>
      <c r="BS80" s="43"/>
      <c r="BT80" s="43"/>
      <c r="BU80" s="43"/>
      <c r="BV80" s="43"/>
      <c r="BW80" s="43"/>
      <c r="BX80" s="43"/>
      <c r="BY80" s="43"/>
      <c r="BZ80" s="43"/>
      <c r="CA80" s="43"/>
      <c r="CB80" s="43"/>
      <c r="CC80" s="43"/>
      <c r="CD80" s="43"/>
      <c r="CE80" s="43"/>
      <c r="CF80" s="43"/>
      <c r="CG80" s="43"/>
      <c r="CH80" s="43"/>
      <c r="CI80" s="43"/>
      <c r="CJ80" s="43"/>
      <c r="CK80" s="43"/>
      <c r="CL80" s="43"/>
      <c r="CM80" s="43"/>
      <c r="CN80" s="43"/>
      <c r="CO80" s="43"/>
      <c r="CP80" s="43"/>
      <c r="CQ80" s="43"/>
      <c r="CR80" s="43"/>
      <c r="CS80" s="43"/>
      <c r="CT80" s="43"/>
      <c r="CU80" s="43"/>
    </row>
    <row r="81" spans="2:99" s="44" customFormat="1" ht="62.25" hidden="1" customHeight="1">
      <c r="B81" s="96" t="s">
        <v>717</v>
      </c>
      <c r="C81" s="103" t="s">
        <v>716</v>
      </c>
      <c r="D81" s="96">
        <v>6</v>
      </c>
      <c r="E81" s="92">
        <v>22.95</v>
      </c>
      <c r="F81" s="225"/>
      <c r="G81" s="55">
        <f t="shared" si="5"/>
        <v>0</v>
      </c>
      <c r="H81" s="93">
        <v>812257019144</v>
      </c>
      <c r="I81" s="48"/>
      <c r="J81" s="48"/>
      <c r="K81" s="48"/>
      <c r="L81" s="48"/>
      <c r="M81" s="48"/>
      <c r="N81" s="48"/>
      <c r="O81" s="48"/>
      <c r="P81" s="48"/>
      <c r="Q81" s="48"/>
      <c r="R81" s="48"/>
      <c r="S81" s="48"/>
      <c r="T81" s="48"/>
      <c r="U81" s="57"/>
      <c r="V81" s="57"/>
      <c r="W81" s="43"/>
      <c r="X81" s="43"/>
      <c r="Y81" s="43"/>
      <c r="Z81" s="43"/>
      <c r="AA81" s="43"/>
      <c r="AB81" s="43"/>
      <c r="AC81" s="43"/>
      <c r="AD81" s="43"/>
      <c r="AE81" s="43"/>
      <c r="AF81" s="43"/>
      <c r="AG81" s="43"/>
      <c r="AH81" s="43"/>
      <c r="AI81" s="43"/>
      <c r="AJ81" s="43"/>
      <c r="AK81" s="43"/>
      <c r="AL81" s="43"/>
      <c r="AM81" s="43"/>
      <c r="AN81" s="43"/>
      <c r="AO81" s="43"/>
      <c r="AP81" s="43"/>
      <c r="AQ81" s="43"/>
      <c r="AR81" s="43"/>
      <c r="AS81" s="43"/>
      <c r="AT81" s="43"/>
      <c r="AU81" s="43"/>
      <c r="AV81" s="43"/>
      <c r="AW81" s="43"/>
      <c r="AX81" s="43"/>
      <c r="AY81" s="43"/>
      <c r="AZ81" s="43"/>
      <c r="BA81" s="43"/>
      <c r="BB81" s="43"/>
      <c r="BC81" s="43"/>
      <c r="BD81" s="43"/>
      <c r="BE81" s="43"/>
      <c r="BF81" s="43"/>
      <c r="BG81" s="43"/>
      <c r="BH81" s="43"/>
      <c r="BI81" s="43"/>
      <c r="BJ81" s="43"/>
      <c r="BK81" s="43"/>
      <c r="BL81" s="43"/>
      <c r="BM81" s="43"/>
      <c r="BN81" s="43"/>
      <c r="BO81" s="43"/>
      <c r="BP81" s="43"/>
      <c r="BQ81" s="43"/>
      <c r="BR81" s="43"/>
      <c r="BS81" s="43"/>
      <c r="BT81" s="43"/>
      <c r="BU81" s="43"/>
      <c r="BV81" s="43"/>
      <c r="BW81" s="43"/>
      <c r="BX81" s="43"/>
      <c r="BY81" s="43"/>
      <c r="BZ81" s="43"/>
      <c r="CA81" s="43"/>
      <c r="CB81" s="43"/>
      <c r="CC81" s="43"/>
      <c r="CD81" s="43"/>
      <c r="CE81" s="43"/>
      <c r="CF81" s="43"/>
      <c r="CG81" s="43"/>
      <c r="CH81" s="43"/>
      <c r="CI81" s="43"/>
      <c r="CJ81" s="43"/>
      <c r="CK81" s="43"/>
      <c r="CL81" s="43"/>
      <c r="CM81" s="43"/>
      <c r="CN81" s="43"/>
      <c r="CO81" s="43"/>
      <c r="CP81" s="43"/>
      <c r="CQ81" s="43"/>
      <c r="CR81" s="43"/>
      <c r="CS81" s="43"/>
      <c r="CT81" s="43"/>
      <c r="CU81" s="43"/>
    </row>
    <row r="82" spans="2:99" s="44" customFormat="1" ht="45" hidden="1" customHeight="1">
      <c r="B82" s="52" t="s">
        <v>554</v>
      </c>
      <c r="C82" s="53"/>
      <c r="D82" s="54"/>
      <c r="E82" s="55"/>
      <c r="F82" s="163"/>
      <c r="G82" s="55">
        <f t="shared" si="5"/>
        <v>0</v>
      </c>
      <c r="H82" s="56"/>
      <c r="I82" s="48"/>
      <c r="J82" s="48"/>
      <c r="K82" s="48"/>
      <c r="L82" s="48"/>
      <c r="M82" s="48"/>
      <c r="N82" s="48"/>
      <c r="O82" s="48"/>
      <c r="P82" s="48"/>
      <c r="Q82" s="48"/>
      <c r="R82" s="48"/>
      <c r="S82" s="48"/>
      <c r="T82" s="48"/>
      <c r="U82" s="57"/>
      <c r="V82" s="57"/>
      <c r="W82" s="43"/>
      <c r="X82" s="43"/>
      <c r="Y82" s="43"/>
      <c r="Z82" s="43"/>
      <c r="AA82" s="43"/>
      <c r="AB82" s="43"/>
      <c r="AC82" s="43"/>
      <c r="AD82" s="43"/>
      <c r="AE82" s="43"/>
      <c r="AF82" s="43"/>
      <c r="AG82" s="43"/>
      <c r="AH82" s="43"/>
      <c r="AI82" s="43"/>
      <c r="AJ82" s="43"/>
      <c r="AK82" s="43"/>
      <c r="AL82" s="43"/>
      <c r="AM82" s="43"/>
      <c r="AN82" s="43"/>
      <c r="AO82" s="43"/>
      <c r="AP82" s="43"/>
      <c r="AQ82" s="43"/>
      <c r="AR82" s="43"/>
      <c r="AS82" s="43"/>
      <c r="AT82" s="43"/>
      <c r="AU82" s="43"/>
      <c r="AV82" s="43"/>
      <c r="AW82" s="43"/>
      <c r="AX82" s="43"/>
      <c r="AY82" s="43"/>
      <c r="AZ82" s="43"/>
      <c r="BA82" s="43"/>
      <c r="BB82" s="43"/>
      <c r="BC82" s="43"/>
      <c r="BD82" s="43"/>
      <c r="BE82" s="43"/>
      <c r="BF82" s="43"/>
      <c r="BG82" s="43"/>
      <c r="BH82" s="43"/>
      <c r="BI82" s="43"/>
      <c r="BJ82" s="43"/>
      <c r="BK82" s="43"/>
      <c r="BL82" s="43"/>
      <c r="BM82" s="43"/>
      <c r="BN82" s="43"/>
      <c r="BO82" s="43"/>
      <c r="BP82" s="43"/>
      <c r="BQ82" s="43"/>
      <c r="BR82" s="43"/>
      <c r="BS82" s="43"/>
      <c r="BT82" s="43"/>
      <c r="BU82" s="43"/>
      <c r="BV82" s="43"/>
      <c r="BW82" s="43"/>
      <c r="BX82" s="43"/>
      <c r="BY82" s="43"/>
      <c r="BZ82" s="43"/>
      <c r="CA82" s="43"/>
      <c r="CB82" s="43"/>
      <c r="CC82" s="43"/>
      <c r="CD82" s="43"/>
      <c r="CE82" s="43"/>
      <c r="CF82" s="43"/>
      <c r="CG82" s="43"/>
      <c r="CH82" s="43"/>
      <c r="CI82" s="43"/>
      <c r="CJ82" s="43"/>
      <c r="CK82" s="43"/>
      <c r="CL82" s="43"/>
      <c r="CM82" s="43"/>
      <c r="CN82" s="43"/>
      <c r="CO82" s="43"/>
      <c r="CP82" s="43"/>
      <c r="CQ82" s="43"/>
      <c r="CR82" s="43"/>
      <c r="CS82" s="43"/>
      <c r="CT82" s="43"/>
      <c r="CU82" s="43"/>
    </row>
    <row r="83" spans="2:99" s="44" customFormat="1" ht="45" hidden="1" customHeight="1">
      <c r="B83" s="96" t="s">
        <v>719</v>
      </c>
      <c r="C83" s="97" t="s">
        <v>818</v>
      </c>
      <c r="D83" s="96">
        <v>4</v>
      </c>
      <c r="E83" s="92">
        <v>24.95</v>
      </c>
      <c r="F83" s="225"/>
      <c r="G83" s="55">
        <f t="shared" si="5"/>
        <v>0</v>
      </c>
      <c r="H83" s="93">
        <v>812257019083</v>
      </c>
      <c r="I83" s="48"/>
      <c r="J83" s="48"/>
      <c r="K83" s="48"/>
      <c r="L83" s="48"/>
      <c r="M83" s="48"/>
      <c r="N83" s="48"/>
      <c r="O83" s="48"/>
      <c r="P83" s="48"/>
      <c r="Q83" s="48"/>
      <c r="R83" s="48"/>
      <c r="S83" s="48"/>
      <c r="T83" s="48"/>
      <c r="U83" s="57"/>
      <c r="V83" s="57"/>
      <c r="W83" s="43"/>
      <c r="X83" s="43"/>
      <c r="Y83" s="43"/>
      <c r="Z83" s="43"/>
      <c r="AA83" s="43"/>
      <c r="AB83" s="43"/>
      <c r="AC83" s="43"/>
      <c r="AD83" s="43"/>
      <c r="AE83" s="43"/>
      <c r="AF83" s="43"/>
      <c r="AG83" s="43"/>
      <c r="AH83" s="43"/>
      <c r="AI83" s="43"/>
      <c r="AJ83" s="43"/>
      <c r="AK83" s="43"/>
      <c r="AL83" s="43"/>
      <c r="AM83" s="43"/>
      <c r="AN83" s="43"/>
      <c r="AO83" s="43"/>
      <c r="AP83" s="43"/>
      <c r="AQ83" s="43"/>
      <c r="AR83" s="43"/>
      <c r="AS83" s="43"/>
      <c r="AT83" s="43"/>
      <c r="AU83" s="43"/>
      <c r="AV83" s="43"/>
      <c r="AW83" s="43"/>
      <c r="AX83" s="43"/>
      <c r="AY83" s="43"/>
      <c r="AZ83" s="43"/>
      <c r="BA83" s="43"/>
      <c r="BB83" s="43"/>
      <c r="BC83" s="43"/>
      <c r="BD83" s="43"/>
      <c r="BE83" s="43"/>
      <c r="BF83" s="43"/>
      <c r="BG83" s="43"/>
      <c r="BH83" s="43"/>
      <c r="BI83" s="43"/>
      <c r="BJ83" s="43"/>
      <c r="BK83" s="43"/>
      <c r="BL83" s="43"/>
      <c r="BM83" s="43"/>
      <c r="BN83" s="43"/>
      <c r="BO83" s="43"/>
      <c r="BP83" s="43"/>
      <c r="BQ83" s="43"/>
      <c r="BR83" s="43"/>
      <c r="BS83" s="43"/>
      <c r="BT83" s="43"/>
      <c r="BU83" s="43"/>
      <c r="BV83" s="43"/>
      <c r="BW83" s="43"/>
      <c r="BX83" s="43"/>
      <c r="BY83" s="43"/>
      <c r="BZ83" s="43"/>
      <c r="CA83" s="43"/>
      <c r="CB83" s="43"/>
      <c r="CC83" s="43"/>
      <c r="CD83" s="43"/>
      <c r="CE83" s="43"/>
      <c r="CF83" s="43"/>
      <c r="CG83" s="43"/>
      <c r="CH83" s="43"/>
      <c r="CI83" s="43"/>
      <c r="CJ83" s="43"/>
      <c r="CK83" s="43"/>
      <c r="CL83" s="43"/>
      <c r="CM83" s="43"/>
      <c r="CN83" s="43"/>
      <c r="CO83" s="43"/>
      <c r="CP83" s="43"/>
      <c r="CQ83" s="43"/>
      <c r="CR83" s="43"/>
      <c r="CS83" s="43"/>
      <c r="CT83" s="43"/>
      <c r="CU83" s="43"/>
    </row>
    <row r="84" spans="2:99" s="44" customFormat="1" ht="45" hidden="1" customHeight="1">
      <c r="B84" s="91" t="s">
        <v>759</v>
      </c>
      <c r="C84" s="97" t="s">
        <v>819</v>
      </c>
      <c r="D84" s="96">
        <v>4</v>
      </c>
      <c r="E84" s="92">
        <v>29.95</v>
      </c>
      <c r="F84" s="225"/>
      <c r="G84" s="55">
        <f t="shared" si="5"/>
        <v>0</v>
      </c>
      <c r="H84" s="147">
        <v>812257019472</v>
      </c>
      <c r="I84" s="48"/>
      <c r="J84" s="48"/>
      <c r="K84" s="48"/>
      <c r="L84" s="48"/>
      <c r="M84" s="48"/>
      <c r="N84" s="48"/>
      <c r="O84" s="48"/>
      <c r="P84" s="48"/>
      <c r="Q84" s="48"/>
      <c r="R84" s="48"/>
      <c r="S84" s="48"/>
      <c r="T84" s="48"/>
      <c r="U84" s="57"/>
      <c r="V84" s="57"/>
      <c r="W84" s="43"/>
      <c r="X84" s="43"/>
      <c r="Y84" s="43"/>
      <c r="Z84" s="43"/>
      <c r="AA84" s="43"/>
      <c r="AB84" s="43"/>
      <c r="AC84" s="43"/>
      <c r="AD84" s="43"/>
      <c r="AE84" s="43"/>
      <c r="AF84" s="43"/>
      <c r="AG84" s="43"/>
      <c r="AH84" s="43"/>
      <c r="AI84" s="43"/>
      <c r="AJ84" s="43"/>
      <c r="AK84" s="43"/>
      <c r="AL84" s="43"/>
      <c r="AM84" s="43"/>
      <c r="AN84" s="43"/>
      <c r="AO84" s="43"/>
      <c r="AP84" s="43"/>
      <c r="AQ84" s="43"/>
      <c r="AR84" s="43"/>
      <c r="AS84" s="43"/>
      <c r="AT84" s="43"/>
      <c r="AU84" s="43"/>
      <c r="AV84" s="43"/>
      <c r="AW84" s="43"/>
      <c r="AX84" s="43"/>
      <c r="AY84" s="43"/>
      <c r="AZ84" s="43"/>
      <c r="BA84" s="43"/>
      <c r="BB84" s="43"/>
      <c r="BC84" s="43"/>
      <c r="BD84" s="43"/>
      <c r="BE84" s="43"/>
      <c r="BF84" s="43"/>
      <c r="BG84" s="43"/>
      <c r="BH84" s="43"/>
      <c r="BI84" s="43"/>
      <c r="BJ84" s="43"/>
      <c r="BK84" s="43"/>
      <c r="BL84" s="43"/>
      <c r="BM84" s="43"/>
      <c r="BN84" s="43"/>
      <c r="BO84" s="43"/>
      <c r="BP84" s="43"/>
      <c r="BQ84" s="43"/>
      <c r="BR84" s="43"/>
      <c r="BS84" s="43"/>
      <c r="BT84" s="43"/>
      <c r="BU84" s="43"/>
      <c r="BV84" s="43"/>
      <c r="BW84" s="43"/>
      <c r="BX84" s="43"/>
      <c r="BY84" s="43"/>
      <c r="BZ84" s="43"/>
      <c r="CA84" s="43"/>
      <c r="CB84" s="43"/>
      <c r="CC84" s="43"/>
      <c r="CD84" s="43"/>
      <c r="CE84" s="43"/>
      <c r="CF84" s="43"/>
      <c r="CG84" s="43"/>
      <c r="CH84" s="43"/>
      <c r="CI84" s="43"/>
      <c r="CJ84" s="43"/>
      <c r="CK84" s="43"/>
      <c r="CL84" s="43"/>
      <c r="CM84" s="43"/>
      <c r="CN84" s="43"/>
      <c r="CO84" s="43"/>
      <c r="CP84" s="43"/>
      <c r="CQ84" s="43"/>
      <c r="CR84" s="43"/>
      <c r="CS84" s="43"/>
      <c r="CT84" s="43"/>
      <c r="CU84" s="43"/>
    </row>
    <row r="85" spans="2:99" s="44" customFormat="1" ht="45" hidden="1" customHeight="1">
      <c r="B85" s="91" t="s">
        <v>760</v>
      </c>
      <c r="C85" s="97" t="s">
        <v>820</v>
      </c>
      <c r="D85" s="96">
        <v>4</v>
      </c>
      <c r="E85" s="92">
        <v>34.950000000000003</v>
      </c>
      <c r="F85" s="225"/>
      <c r="G85" s="55">
        <f t="shared" si="5"/>
        <v>0</v>
      </c>
      <c r="H85" s="147">
        <v>812257019489</v>
      </c>
      <c r="I85" s="55"/>
      <c r="J85" s="55"/>
      <c r="K85" s="55"/>
      <c r="L85" s="55"/>
      <c r="M85" s="55"/>
      <c r="N85" s="55"/>
      <c r="O85" s="55"/>
      <c r="P85" s="55"/>
      <c r="Q85" s="55"/>
      <c r="R85" s="55"/>
      <c r="S85" s="55"/>
      <c r="T85" s="55"/>
      <c r="U85" s="51"/>
      <c r="V85" s="51"/>
      <c r="W85" s="43"/>
      <c r="X85" s="43"/>
      <c r="Y85" s="43"/>
      <c r="Z85" s="43"/>
      <c r="AA85" s="43"/>
      <c r="AB85" s="43"/>
      <c r="AC85" s="43"/>
      <c r="AD85" s="43"/>
      <c r="AE85" s="43"/>
      <c r="AF85" s="43"/>
      <c r="AG85" s="43"/>
      <c r="AH85" s="43"/>
      <c r="AI85" s="43"/>
      <c r="AJ85" s="43"/>
      <c r="AK85" s="43"/>
      <c r="AL85" s="43"/>
      <c r="AM85" s="43"/>
      <c r="AN85" s="43"/>
      <c r="AO85" s="43"/>
      <c r="AP85" s="43"/>
      <c r="AQ85" s="43"/>
      <c r="AR85" s="43"/>
      <c r="AS85" s="43"/>
      <c r="AT85" s="43"/>
      <c r="AU85" s="43"/>
      <c r="AV85" s="43"/>
      <c r="AW85" s="43"/>
      <c r="AX85" s="43"/>
      <c r="AY85" s="43"/>
      <c r="AZ85" s="43"/>
      <c r="BA85" s="43"/>
      <c r="BB85" s="43"/>
      <c r="BC85" s="43"/>
      <c r="BD85" s="43"/>
      <c r="BE85" s="43"/>
      <c r="BF85" s="43"/>
      <c r="BG85" s="43"/>
      <c r="BH85" s="43"/>
      <c r="BI85" s="43"/>
      <c r="BJ85" s="43"/>
      <c r="BK85" s="43"/>
      <c r="BL85" s="43"/>
      <c r="BM85" s="43"/>
      <c r="BN85" s="43"/>
      <c r="BO85" s="43"/>
      <c r="BP85" s="43"/>
      <c r="BQ85" s="43"/>
      <c r="BR85" s="43"/>
      <c r="BS85" s="43"/>
      <c r="BT85" s="43"/>
      <c r="BU85" s="43"/>
      <c r="BV85" s="43"/>
      <c r="BW85" s="43"/>
      <c r="BX85" s="43"/>
      <c r="BY85" s="43"/>
      <c r="BZ85" s="43"/>
      <c r="CA85" s="43"/>
      <c r="CB85" s="43"/>
      <c r="CC85" s="43"/>
      <c r="CD85" s="43"/>
      <c r="CE85" s="43"/>
      <c r="CF85" s="43"/>
      <c r="CG85" s="43"/>
      <c r="CH85" s="43"/>
      <c r="CI85" s="43"/>
      <c r="CJ85" s="43"/>
      <c r="CK85" s="43"/>
      <c r="CL85" s="43"/>
      <c r="CM85" s="43"/>
      <c r="CN85" s="43"/>
      <c r="CO85" s="43"/>
      <c r="CP85" s="43"/>
      <c r="CQ85" s="43"/>
      <c r="CR85" s="43"/>
      <c r="CS85" s="43"/>
      <c r="CT85" s="43"/>
      <c r="CU85" s="43"/>
    </row>
    <row r="86" spans="2:99" s="44" customFormat="1" ht="45" hidden="1" customHeight="1">
      <c r="B86" s="66" t="s">
        <v>30</v>
      </c>
      <c r="C86" s="61" t="s">
        <v>457</v>
      </c>
      <c r="D86" s="62">
        <v>24</v>
      </c>
      <c r="E86" s="55">
        <v>3.25</v>
      </c>
      <c r="F86" s="163"/>
      <c r="G86" s="55">
        <f t="shared" si="5"/>
        <v>0</v>
      </c>
      <c r="H86" s="48">
        <v>812257012664</v>
      </c>
      <c r="I86" s="55"/>
      <c r="J86" s="55"/>
      <c r="K86" s="55"/>
      <c r="L86" s="55"/>
      <c r="M86" s="55"/>
      <c r="N86" s="55"/>
      <c r="O86" s="55"/>
      <c r="P86" s="55"/>
      <c r="Q86" s="55"/>
      <c r="R86" s="55"/>
      <c r="S86" s="55"/>
      <c r="T86" s="55"/>
      <c r="U86" s="51"/>
      <c r="V86" s="51"/>
      <c r="W86" s="43"/>
      <c r="X86" s="43"/>
      <c r="Y86" s="43"/>
      <c r="Z86" s="43"/>
      <c r="AA86" s="43"/>
      <c r="AB86" s="43"/>
      <c r="AC86" s="43"/>
      <c r="AD86" s="43"/>
      <c r="AE86" s="43"/>
      <c r="AF86" s="43"/>
      <c r="AG86" s="43"/>
      <c r="AH86" s="43"/>
      <c r="AI86" s="43"/>
      <c r="AJ86" s="43"/>
      <c r="AK86" s="43"/>
      <c r="AL86" s="43"/>
      <c r="AM86" s="43"/>
      <c r="AN86" s="43"/>
      <c r="AO86" s="43"/>
      <c r="AP86" s="43"/>
      <c r="AQ86" s="43"/>
      <c r="AR86" s="43"/>
      <c r="AS86" s="43"/>
      <c r="AT86" s="43"/>
      <c r="AU86" s="43"/>
      <c r="AV86" s="43"/>
      <c r="AW86" s="43"/>
      <c r="AX86" s="43"/>
      <c r="AY86" s="43"/>
      <c r="AZ86" s="43"/>
      <c r="BA86" s="43"/>
      <c r="BB86" s="43"/>
      <c r="BC86" s="43"/>
      <c r="BD86" s="43"/>
      <c r="BE86" s="43"/>
      <c r="BF86" s="43"/>
      <c r="BG86" s="43"/>
      <c r="BH86" s="43"/>
      <c r="BI86" s="43"/>
      <c r="BJ86" s="43"/>
      <c r="BK86" s="43"/>
      <c r="BL86" s="43"/>
      <c r="BM86" s="43"/>
      <c r="BN86" s="43"/>
      <c r="BO86" s="43"/>
      <c r="BP86" s="43"/>
      <c r="BQ86" s="43"/>
      <c r="BR86" s="43"/>
      <c r="BS86" s="43"/>
      <c r="BT86" s="43"/>
      <c r="BU86" s="43"/>
      <c r="BV86" s="43"/>
      <c r="BW86" s="43"/>
      <c r="BX86" s="43"/>
      <c r="BY86" s="43"/>
      <c r="BZ86" s="43"/>
      <c r="CA86" s="43"/>
      <c r="CB86" s="43"/>
      <c r="CC86" s="43"/>
      <c r="CD86" s="43"/>
      <c r="CE86" s="43"/>
      <c r="CF86" s="43"/>
      <c r="CG86" s="43"/>
      <c r="CH86" s="43"/>
      <c r="CI86" s="43"/>
      <c r="CJ86" s="43"/>
      <c r="CK86" s="43"/>
      <c r="CL86" s="43"/>
      <c r="CM86" s="43"/>
      <c r="CN86" s="43"/>
      <c r="CO86" s="43"/>
      <c r="CP86" s="43"/>
      <c r="CQ86" s="43"/>
      <c r="CR86" s="43"/>
      <c r="CS86" s="43"/>
      <c r="CT86" s="43"/>
      <c r="CU86" s="43"/>
    </row>
    <row r="87" spans="2:99" s="44" customFormat="1" ht="45" hidden="1" customHeight="1">
      <c r="B87" s="89" t="s">
        <v>723</v>
      </c>
      <c r="C87" s="105" t="s">
        <v>714</v>
      </c>
      <c r="D87" s="91" t="s">
        <v>713</v>
      </c>
      <c r="E87" s="92">
        <v>4.45</v>
      </c>
      <c r="F87" s="225"/>
      <c r="G87" s="55">
        <f t="shared" si="5"/>
        <v>0</v>
      </c>
      <c r="H87" s="93">
        <v>812257018901</v>
      </c>
      <c r="I87" s="48"/>
      <c r="J87" s="48"/>
      <c r="K87" s="48"/>
      <c r="L87" s="48"/>
      <c r="M87" s="48"/>
      <c r="N87" s="48"/>
      <c r="O87" s="48"/>
      <c r="P87" s="48"/>
      <c r="Q87" s="48"/>
      <c r="R87" s="48"/>
      <c r="S87" s="48"/>
      <c r="T87" s="48"/>
      <c r="U87" s="63"/>
      <c r="V87" s="63"/>
      <c r="W87" s="43"/>
      <c r="X87" s="43"/>
      <c r="Y87" s="43"/>
      <c r="Z87" s="43"/>
      <c r="AA87" s="43"/>
      <c r="AB87" s="43"/>
      <c r="AC87" s="43"/>
      <c r="AD87" s="43"/>
      <c r="AE87" s="43"/>
      <c r="AF87" s="43"/>
      <c r="AG87" s="43"/>
      <c r="AH87" s="43"/>
      <c r="AI87" s="43"/>
      <c r="AJ87" s="43"/>
      <c r="AK87" s="43"/>
      <c r="AL87" s="43"/>
      <c r="AM87" s="43"/>
      <c r="AN87" s="43"/>
      <c r="AO87" s="43"/>
      <c r="AP87" s="43"/>
      <c r="AQ87" s="43"/>
      <c r="AR87" s="43"/>
      <c r="AS87" s="43"/>
      <c r="AT87" s="43"/>
      <c r="AU87" s="43"/>
      <c r="AV87" s="43"/>
      <c r="AW87" s="43"/>
      <c r="AX87" s="43"/>
      <c r="AY87" s="43"/>
      <c r="AZ87" s="43"/>
      <c r="BA87" s="43"/>
      <c r="BB87" s="43"/>
      <c r="BC87" s="43"/>
      <c r="BD87" s="43"/>
      <c r="BE87" s="43"/>
      <c r="BF87" s="43"/>
      <c r="BG87" s="43"/>
      <c r="BH87" s="43"/>
      <c r="BI87" s="43"/>
      <c r="BJ87" s="43"/>
      <c r="BK87" s="43"/>
      <c r="BL87" s="43"/>
      <c r="BM87" s="43"/>
      <c r="BN87" s="43"/>
      <c r="BO87" s="43"/>
      <c r="BP87" s="43"/>
      <c r="BQ87" s="43"/>
      <c r="BR87" s="43"/>
      <c r="BS87" s="43"/>
      <c r="BT87" s="43"/>
      <c r="BU87" s="43"/>
      <c r="BV87" s="43"/>
      <c r="BW87" s="43"/>
      <c r="BX87" s="43"/>
      <c r="BY87" s="43"/>
      <c r="BZ87" s="43"/>
      <c r="CA87" s="43"/>
      <c r="CB87" s="43"/>
      <c r="CC87" s="43"/>
      <c r="CD87" s="43"/>
      <c r="CE87" s="43"/>
      <c r="CF87" s="43"/>
      <c r="CG87" s="43"/>
      <c r="CH87" s="43"/>
      <c r="CI87" s="43"/>
      <c r="CJ87" s="43"/>
      <c r="CK87" s="43"/>
      <c r="CL87" s="43"/>
      <c r="CM87" s="43"/>
      <c r="CN87" s="43"/>
      <c r="CO87" s="43"/>
      <c r="CP87" s="43"/>
      <c r="CQ87" s="43"/>
      <c r="CR87" s="43"/>
      <c r="CS87" s="43"/>
      <c r="CT87" s="43"/>
      <c r="CU87" s="43"/>
    </row>
    <row r="88" spans="2:99" s="44" customFormat="1" ht="45" hidden="1" customHeight="1">
      <c r="B88" s="60" t="s">
        <v>34</v>
      </c>
      <c r="C88" s="61" t="s">
        <v>35</v>
      </c>
      <c r="D88" s="62">
        <v>20</v>
      </c>
      <c r="E88" s="55">
        <v>5.95</v>
      </c>
      <c r="F88" s="163"/>
      <c r="G88" s="55">
        <f t="shared" si="5"/>
        <v>0</v>
      </c>
      <c r="H88" s="48">
        <v>4007922153766</v>
      </c>
      <c r="I88" s="48"/>
      <c r="J88" s="48"/>
      <c r="K88" s="48"/>
      <c r="L88" s="48"/>
      <c r="M88" s="48"/>
      <c r="N88" s="48"/>
      <c r="O88" s="48"/>
      <c r="P88" s="48"/>
      <c r="Q88" s="48"/>
      <c r="R88" s="48"/>
      <c r="S88" s="48"/>
      <c r="T88" s="48"/>
      <c r="U88" s="57"/>
      <c r="V88" s="57"/>
      <c r="W88" s="43"/>
      <c r="X88" s="43"/>
      <c r="Y88" s="43"/>
      <c r="Z88" s="43"/>
      <c r="AA88" s="43"/>
      <c r="AB88" s="43"/>
      <c r="AC88" s="43"/>
      <c r="AD88" s="43"/>
      <c r="AE88" s="43"/>
      <c r="AF88" s="43"/>
      <c r="AG88" s="43"/>
      <c r="AH88" s="43"/>
      <c r="AI88" s="43"/>
      <c r="AJ88" s="43"/>
      <c r="AK88" s="43"/>
      <c r="AL88" s="43"/>
      <c r="AM88" s="43"/>
      <c r="AN88" s="43"/>
      <c r="AO88" s="43"/>
      <c r="AP88" s="43"/>
      <c r="AQ88" s="43"/>
      <c r="AR88" s="43"/>
      <c r="AS88" s="43"/>
      <c r="AT88" s="43"/>
      <c r="AU88" s="43"/>
      <c r="AV88" s="43"/>
      <c r="AW88" s="43"/>
      <c r="AX88" s="43"/>
      <c r="AY88" s="43"/>
      <c r="AZ88" s="43"/>
      <c r="BA88" s="43"/>
      <c r="BB88" s="43"/>
      <c r="BC88" s="43"/>
      <c r="BD88" s="43"/>
      <c r="BE88" s="43"/>
      <c r="BF88" s="43"/>
      <c r="BG88" s="43"/>
      <c r="BH88" s="43"/>
      <c r="BI88" s="43"/>
      <c r="BJ88" s="43"/>
      <c r="BK88" s="43"/>
      <c r="BL88" s="43"/>
      <c r="BM88" s="43"/>
      <c r="BN88" s="43"/>
      <c r="BO88" s="43"/>
      <c r="BP88" s="43"/>
      <c r="BQ88" s="43"/>
      <c r="BR88" s="43"/>
      <c r="BS88" s="43"/>
      <c r="BT88" s="43"/>
      <c r="BU88" s="43"/>
      <c r="BV88" s="43"/>
      <c r="BW88" s="43"/>
      <c r="BX88" s="43"/>
      <c r="BY88" s="43"/>
      <c r="BZ88" s="43"/>
      <c r="CA88" s="43"/>
      <c r="CB88" s="43"/>
      <c r="CC88" s="43"/>
      <c r="CD88" s="43"/>
      <c r="CE88" s="43"/>
      <c r="CF88" s="43"/>
      <c r="CG88" s="43"/>
      <c r="CH88" s="43"/>
      <c r="CI88" s="43"/>
      <c r="CJ88" s="43"/>
      <c r="CK88" s="43"/>
      <c r="CL88" s="43"/>
      <c r="CM88" s="43"/>
      <c r="CN88" s="43"/>
      <c r="CO88" s="43"/>
      <c r="CP88" s="43"/>
      <c r="CQ88" s="43"/>
      <c r="CR88" s="43"/>
      <c r="CS88" s="43"/>
      <c r="CT88" s="43"/>
      <c r="CU88" s="43"/>
    </row>
    <row r="89" spans="2:99" s="44" customFormat="1" ht="45" hidden="1" customHeight="1">
      <c r="B89" s="60" t="s">
        <v>34</v>
      </c>
      <c r="C89" s="61" t="s">
        <v>833</v>
      </c>
      <c r="D89" s="62">
        <v>6</v>
      </c>
      <c r="E89" s="55">
        <v>5.95</v>
      </c>
      <c r="F89" s="163"/>
      <c r="G89" s="55">
        <f t="shared" si="5"/>
        <v>0</v>
      </c>
      <c r="H89" s="48">
        <v>4007922153766</v>
      </c>
      <c r="I89" s="48"/>
      <c r="J89" s="48"/>
      <c r="K89" s="48"/>
      <c r="L89" s="48"/>
      <c r="M89" s="48"/>
      <c r="N89" s="48"/>
      <c r="O89" s="48"/>
      <c r="P89" s="48"/>
      <c r="Q89" s="48"/>
      <c r="R89" s="48"/>
      <c r="S89" s="48"/>
      <c r="T89" s="48"/>
      <c r="U89" s="57"/>
      <c r="V89" s="57"/>
      <c r="W89" s="43"/>
      <c r="X89" s="43"/>
      <c r="Y89" s="43"/>
      <c r="Z89" s="43"/>
      <c r="AA89" s="43"/>
      <c r="AB89" s="43"/>
      <c r="AC89" s="43"/>
      <c r="AD89" s="43"/>
      <c r="AE89" s="43"/>
      <c r="AF89" s="43"/>
      <c r="AG89" s="43"/>
      <c r="AH89" s="43"/>
      <c r="AI89" s="43"/>
      <c r="AJ89" s="43"/>
      <c r="AK89" s="43"/>
      <c r="AL89" s="43"/>
      <c r="AM89" s="43"/>
      <c r="AN89" s="43"/>
      <c r="AO89" s="43"/>
      <c r="AP89" s="43"/>
      <c r="AQ89" s="43"/>
      <c r="AR89" s="43"/>
      <c r="AS89" s="43"/>
      <c r="AT89" s="43"/>
      <c r="AU89" s="43"/>
      <c r="AV89" s="43"/>
      <c r="AW89" s="43"/>
      <c r="AX89" s="43"/>
      <c r="AY89" s="43"/>
      <c r="AZ89" s="43"/>
      <c r="BA89" s="43"/>
      <c r="BB89" s="43"/>
      <c r="BC89" s="43"/>
      <c r="BD89" s="43"/>
      <c r="BE89" s="43"/>
      <c r="BF89" s="43"/>
      <c r="BG89" s="43"/>
      <c r="BH89" s="43"/>
      <c r="BI89" s="43"/>
      <c r="BJ89" s="43"/>
      <c r="BK89" s="43"/>
      <c r="BL89" s="43"/>
      <c r="BM89" s="43"/>
      <c r="BN89" s="43"/>
      <c r="BO89" s="43"/>
      <c r="BP89" s="43"/>
      <c r="BQ89" s="43"/>
      <c r="BR89" s="43"/>
      <c r="BS89" s="43"/>
      <c r="BT89" s="43"/>
      <c r="BU89" s="43"/>
      <c r="BV89" s="43"/>
      <c r="BW89" s="43"/>
      <c r="BX89" s="43"/>
      <c r="BY89" s="43"/>
      <c r="BZ89" s="43"/>
      <c r="CA89" s="43"/>
      <c r="CB89" s="43"/>
      <c r="CC89" s="43"/>
      <c r="CD89" s="43"/>
      <c r="CE89" s="43"/>
      <c r="CF89" s="43"/>
      <c r="CG89" s="43"/>
      <c r="CH89" s="43"/>
      <c r="CI89" s="43"/>
      <c r="CJ89" s="43"/>
      <c r="CK89" s="43"/>
      <c r="CL89" s="43"/>
      <c r="CM89" s="43"/>
      <c r="CN89" s="43"/>
      <c r="CO89" s="43"/>
      <c r="CP89" s="43"/>
      <c r="CQ89" s="43"/>
      <c r="CR89" s="43"/>
      <c r="CS89" s="43"/>
      <c r="CT89" s="43"/>
      <c r="CU89" s="43"/>
    </row>
    <row r="90" spans="2:99" s="44" customFormat="1" ht="45" hidden="1" customHeight="1">
      <c r="B90" s="60" t="s">
        <v>36</v>
      </c>
      <c r="C90" s="61" t="s">
        <v>601</v>
      </c>
      <c r="D90" s="62">
        <v>10</v>
      </c>
      <c r="E90" s="55">
        <v>14.647499999999999</v>
      </c>
      <c r="F90" s="163"/>
      <c r="G90" s="55">
        <f t="shared" si="5"/>
        <v>0</v>
      </c>
      <c r="H90" s="48">
        <v>4007922152523</v>
      </c>
      <c r="I90" s="48"/>
      <c r="J90" s="48"/>
      <c r="K90" s="48"/>
      <c r="L90" s="48"/>
      <c r="M90" s="48"/>
      <c r="N90" s="48"/>
      <c r="O90" s="48"/>
      <c r="P90" s="48"/>
      <c r="Q90" s="48"/>
      <c r="R90" s="48"/>
      <c r="S90" s="48"/>
      <c r="T90" s="48"/>
      <c r="U90" s="57"/>
      <c r="V90" s="57"/>
      <c r="W90" s="43"/>
      <c r="X90" s="43"/>
      <c r="Y90" s="43"/>
      <c r="Z90" s="43"/>
      <c r="AA90" s="43"/>
      <c r="AB90" s="43"/>
      <c r="AC90" s="43"/>
      <c r="AD90" s="43"/>
      <c r="AE90" s="43"/>
      <c r="AF90" s="43"/>
      <c r="AG90" s="43"/>
      <c r="AH90" s="43"/>
      <c r="AI90" s="43"/>
      <c r="AJ90" s="43"/>
      <c r="AK90" s="43"/>
      <c r="AL90" s="43"/>
      <c r="AM90" s="43"/>
      <c r="AN90" s="43"/>
      <c r="AO90" s="43"/>
      <c r="AP90" s="43"/>
      <c r="AQ90" s="43"/>
      <c r="AR90" s="43"/>
      <c r="AS90" s="43"/>
      <c r="AT90" s="43"/>
      <c r="AU90" s="43"/>
      <c r="AV90" s="43"/>
      <c r="AW90" s="43"/>
      <c r="AX90" s="43"/>
      <c r="AY90" s="43"/>
      <c r="AZ90" s="43"/>
      <c r="BA90" s="43"/>
      <c r="BB90" s="43"/>
      <c r="BC90" s="43"/>
      <c r="BD90" s="43"/>
      <c r="BE90" s="43"/>
      <c r="BF90" s="43"/>
      <c r="BG90" s="43"/>
      <c r="BH90" s="43"/>
      <c r="BI90" s="43"/>
      <c r="BJ90" s="43"/>
      <c r="BK90" s="43"/>
      <c r="BL90" s="43"/>
      <c r="BM90" s="43"/>
      <c r="BN90" s="43"/>
      <c r="BO90" s="43"/>
      <c r="BP90" s="43"/>
      <c r="BQ90" s="43"/>
      <c r="BR90" s="43"/>
      <c r="BS90" s="43"/>
      <c r="BT90" s="43"/>
      <c r="BU90" s="43"/>
      <c r="BV90" s="43"/>
      <c r="BW90" s="43"/>
      <c r="BX90" s="43"/>
      <c r="BY90" s="43"/>
      <c r="BZ90" s="43"/>
      <c r="CA90" s="43"/>
      <c r="CB90" s="43"/>
      <c r="CC90" s="43"/>
      <c r="CD90" s="43"/>
      <c r="CE90" s="43"/>
      <c r="CF90" s="43"/>
      <c r="CG90" s="43"/>
      <c r="CH90" s="43"/>
      <c r="CI90" s="43"/>
      <c r="CJ90" s="43"/>
      <c r="CK90" s="43"/>
      <c r="CL90" s="43"/>
      <c r="CM90" s="43"/>
      <c r="CN90" s="43"/>
      <c r="CO90" s="43"/>
      <c r="CP90" s="43"/>
      <c r="CQ90" s="43"/>
      <c r="CR90" s="43"/>
      <c r="CS90" s="43"/>
      <c r="CT90" s="43"/>
      <c r="CU90" s="43"/>
    </row>
    <row r="91" spans="2:99" s="67" customFormat="1" ht="45" hidden="1" customHeight="1">
      <c r="B91" s="60" t="s">
        <v>39</v>
      </c>
      <c r="C91" s="61" t="s">
        <v>40</v>
      </c>
      <c r="D91" s="62">
        <v>4</v>
      </c>
      <c r="E91" s="55">
        <v>26.95</v>
      </c>
      <c r="F91" s="163"/>
      <c r="G91" s="55">
        <f t="shared" si="5"/>
        <v>0</v>
      </c>
      <c r="H91" s="48">
        <v>812257015252</v>
      </c>
      <c r="I91" s="68"/>
      <c r="J91" s="68"/>
      <c r="K91" s="68"/>
      <c r="L91" s="68"/>
      <c r="M91" s="68"/>
      <c r="N91" s="68"/>
      <c r="O91" s="68"/>
      <c r="P91" s="68"/>
      <c r="Q91" s="68"/>
      <c r="R91" s="68"/>
      <c r="S91" s="68"/>
      <c r="T91" s="68"/>
      <c r="U91" s="79"/>
      <c r="V91" s="79"/>
      <c r="W91" s="71"/>
      <c r="X91" s="71"/>
      <c r="Y91" s="71"/>
      <c r="Z91" s="71"/>
      <c r="AA91" s="71"/>
      <c r="AB91" s="71"/>
      <c r="AC91" s="71"/>
      <c r="AD91" s="71"/>
      <c r="AE91" s="71"/>
      <c r="AF91" s="71"/>
      <c r="AG91" s="71"/>
      <c r="AH91" s="71"/>
      <c r="AI91" s="71"/>
      <c r="AJ91" s="71"/>
      <c r="AK91" s="71"/>
      <c r="AL91" s="71"/>
      <c r="AM91" s="71"/>
      <c r="AN91" s="71"/>
      <c r="AO91" s="71"/>
      <c r="AP91" s="71"/>
      <c r="AQ91" s="71"/>
      <c r="AR91" s="71"/>
      <c r="AS91" s="71"/>
      <c r="AT91" s="71"/>
      <c r="AU91" s="71"/>
      <c r="AV91" s="71"/>
      <c r="AW91" s="71"/>
      <c r="AX91" s="71"/>
      <c r="AY91" s="71"/>
      <c r="AZ91" s="71"/>
      <c r="BA91" s="71"/>
      <c r="BB91" s="71"/>
      <c r="BC91" s="71"/>
      <c r="BD91" s="71"/>
      <c r="BE91" s="71"/>
      <c r="BF91" s="71"/>
      <c r="BG91" s="71"/>
      <c r="BH91" s="71"/>
      <c r="BI91" s="71"/>
      <c r="BJ91" s="71"/>
      <c r="BK91" s="71"/>
      <c r="BL91" s="71"/>
      <c r="BM91" s="71"/>
      <c r="BN91" s="71"/>
      <c r="BO91" s="71"/>
      <c r="BP91" s="71"/>
      <c r="BQ91" s="71"/>
      <c r="BR91" s="71"/>
      <c r="BS91" s="71"/>
      <c r="BT91" s="71"/>
      <c r="BU91" s="71"/>
      <c r="BV91" s="71"/>
      <c r="BW91" s="71"/>
      <c r="BX91" s="71"/>
      <c r="BY91" s="71"/>
      <c r="BZ91" s="71"/>
      <c r="CA91" s="71"/>
      <c r="CB91" s="71"/>
      <c r="CC91" s="71"/>
      <c r="CD91" s="71"/>
      <c r="CE91" s="71"/>
      <c r="CF91" s="71"/>
      <c r="CG91" s="71"/>
      <c r="CH91" s="71"/>
      <c r="CI91" s="71"/>
      <c r="CJ91" s="71"/>
      <c r="CK91" s="71"/>
      <c r="CL91" s="71"/>
      <c r="CM91" s="71"/>
      <c r="CN91" s="71"/>
      <c r="CO91" s="71"/>
      <c r="CP91" s="71"/>
      <c r="CQ91" s="71"/>
      <c r="CR91" s="71"/>
      <c r="CS91" s="71"/>
      <c r="CT91" s="71"/>
      <c r="CU91" s="71"/>
    </row>
    <row r="92" spans="2:99" s="96" customFormat="1" ht="45" hidden="1" customHeight="1">
      <c r="B92" s="60" t="s">
        <v>46</v>
      </c>
      <c r="C92" s="61" t="s">
        <v>602</v>
      </c>
      <c r="D92" s="62">
        <v>4</v>
      </c>
      <c r="E92" s="55">
        <v>19.95</v>
      </c>
      <c r="F92" s="163"/>
      <c r="G92" s="55">
        <f t="shared" si="5"/>
        <v>0</v>
      </c>
      <c r="H92" s="48">
        <v>812257015337</v>
      </c>
      <c r="I92" s="99"/>
      <c r="J92" s="99"/>
      <c r="K92" s="99"/>
      <c r="L92" s="99"/>
      <c r="M92" s="99"/>
      <c r="N92" s="99"/>
      <c r="O92" s="99"/>
      <c r="P92" s="99"/>
      <c r="Q92" s="99"/>
      <c r="R92" s="99"/>
      <c r="S92" s="99"/>
      <c r="T92" s="99"/>
      <c r="U92" s="94"/>
      <c r="V92" s="94"/>
      <c r="W92" s="95"/>
      <c r="X92" s="95"/>
      <c r="Y92" s="95"/>
      <c r="Z92" s="95"/>
      <c r="AA92" s="95"/>
      <c r="AB92" s="95"/>
      <c r="AC92" s="95"/>
      <c r="AD92" s="95"/>
      <c r="AE92" s="95"/>
      <c r="AF92" s="95"/>
      <c r="AG92" s="95"/>
      <c r="AH92" s="95"/>
      <c r="AI92" s="95"/>
      <c r="AJ92" s="95"/>
      <c r="AK92" s="95"/>
      <c r="AL92" s="95"/>
      <c r="AM92" s="95"/>
      <c r="AN92" s="95"/>
      <c r="AO92" s="95"/>
      <c r="AP92" s="95"/>
      <c r="AQ92" s="95"/>
      <c r="AR92" s="95"/>
      <c r="AS92" s="95"/>
      <c r="AT92" s="95"/>
      <c r="AU92" s="95"/>
      <c r="AV92" s="95"/>
      <c r="AW92" s="95"/>
      <c r="AX92" s="95"/>
      <c r="AY92" s="95"/>
      <c r="AZ92" s="95"/>
      <c r="BA92" s="95"/>
      <c r="BB92" s="95"/>
      <c r="BC92" s="95"/>
      <c r="BD92" s="95"/>
      <c r="BE92" s="95"/>
      <c r="BF92" s="95"/>
      <c r="BG92" s="95"/>
      <c r="BH92" s="95"/>
      <c r="BI92" s="95"/>
      <c r="BJ92" s="95"/>
      <c r="BK92" s="95"/>
      <c r="BL92" s="95"/>
      <c r="BM92" s="95"/>
      <c r="BN92" s="95"/>
      <c r="BO92" s="95"/>
      <c r="BP92" s="95"/>
      <c r="BQ92" s="95"/>
      <c r="BR92" s="95"/>
      <c r="BS92" s="95"/>
      <c r="BT92" s="95"/>
      <c r="BU92" s="95"/>
      <c r="BV92" s="95"/>
      <c r="BW92" s="95"/>
      <c r="BX92" s="95"/>
      <c r="BY92" s="95"/>
      <c r="BZ92" s="95"/>
      <c r="CA92" s="95"/>
      <c r="CB92" s="95"/>
      <c r="CC92" s="95"/>
      <c r="CD92" s="95"/>
      <c r="CE92" s="95"/>
      <c r="CF92" s="95"/>
      <c r="CG92" s="95"/>
      <c r="CH92" s="95"/>
      <c r="CI92" s="95"/>
      <c r="CJ92" s="95"/>
      <c r="CK92" s="95"/>
      <c r="CL92" s="95"/>
      <c r="CM92" s="95"/>
      <c r="CN92" s="95"/>
      <c r="CO92" s="95"/>
      <c r="CP92" s="95"/>
      <c r="CQ92" s="95"/>
      <c r="CR92" s="95"/>
      <c r="CS92" s="95"/>
      <c r="CT92" s="95"/>
      <c r="CU92" s="95"/>
    </row>
    <row r="93" spans="2:99" s="96" customFormat="1" ht="45" customHeight="1">
      <c r="B93" s="214" t="s">
        <v>856</v>
      </c>
      <c r="C93" s="236"/>
      <c r="D93" s="237"/>
      <c r="E93" s="41"/>
      <c r="F93" s="233">
        <f>SUM(F47:F92)</f>
        <v>102</v>
      </c>
      <c r="G93" s="41">
        <f>SUM(G47:G92)</f>
        <v>1773.6824999999999</v>
      </c>
      <c r="H93" s="238"/>
      <c r="I93" s="99"/>
      <c r="J93" s="99"/>
      <c r="K93" s="99"/>
      <c r="L93" s="99"/>
      <c r="M93" s="99"/>
      <c r="N93" s="99"/>
      <c r="O93" s="99"/>
      <c r="P93" s="99"/>
      <c r="Q93" s="99"/>
      <c r="R93" s="99"/>
      <c r="S93" s="99"/>
      <c r="T93" s="99"/>
      <c r="U93" s="94"/>
      <c r="V93" s="94"/>
      <c r="W93" s="95"/>
      <c r="X93" s="95"/>
      <c r="Y93" s="95"/>
      <c r="Z93" s="95"/>
      <c r="AA93" s="95"/>
      <c r="AB93" s="95"/>
      <c r="AC93" s="95"/>
      <c r="AD93" s="95"/>
      <c r="AE93" s="95"/>
      <c r="AF93" s="95"/>
      <c r="AG93" s="95"/>
      <c r="AH93" s="95"/>
      <c r="AI93" s="95"/>
      <c r="AJ93" s="95"/>
      <c r="AK93" s="95"/>
      <c r="AL93" s="95"/>
      <c r="AM93" s="95"/>
      <c r="AN93" s="95"/>
      <c r="AO93" s="95"/>
      <c r="AP93" s="95"/>
      <c r="AQ93" s="95"/>
      <c r="AR93" s="95"/>
      <c r="AS93" s="95"/>
      <c r="AT93" s="95"/>
      <c r="AU93" s="95"/>
      <c r="AV93" s="95"/>
      <c r="AW93" s="95"/>
      <c r="AX93" s="95"/>
      <c r="AY93" s="95"/>
      <c r="AZ93" s="95"/>
      <c r="BA93" s="95"/>
      <c r="BB93" s="95"/>
      <c r="BC93" s="95"/>
      <c r="BD93" s="95"/>
      <c r="BE93" s="95"/>
      <c r="BF93" s="95"/>
      <c r="BG93" s="95"/>
      <c r="BH93" s="95"/>
      <c r="BI93" s="95"/>
      <c r="BJ93" s="95"/>
      <c r="BK93" s="95"/>
      <c r="BL93" s="95"/>
      <c r="BM93" s="95"/>
      <c r="BN93" s="95"/>
      <c r="BO93" s="95"/>
      <c r="BP93" s="95"/>
      <c r="BQ93" s="95"/>
      <c r="BR93" s="95"/>
      <c r="BS93" s="95"/>
      <c r="BT93" s="95"/>
      <c r="BU93" s="95"/>
      <c r="BV93" s="95"/>
      <c r="BW93" s="95"/>
      <c r="BX93" s="95"/>
      <c r="BY93" s="95"/>
      <c r="BZ93" s="95"/>
      <c r="CA93" s="95"/>
      <c r="CB93" s="95"/>
      <c r="CC93" s="95"/>
      <c r="CD93" s="95"/>
      <c r="CE93" s="95"/>
      <c r="CF93" s="95"/>
      <c r="CG93" s="95"/>
      <c r="CH93" s="95"/>
      <c r="CI93" s="95"/>
      <c r="CJ93" s="95"/>
      <c r="CK93" s="95"/>
      <c r="CL93" s="95"/>
      <c r="CM93" s="95"/>
      <c r="CN93" s="95"/>
      <c r="CO93" s="95"/>
      <c r="CP93" s="95"/>
      <c r="CQ93" s="95"/>
      <c r="CR93" s="95"/>
      <c r="CS93" s="95"/>
      <c r="CT93" s="95"/>
      <c r="CU93" s="95"/>
    </row>
    <row r="94" spans="2:99" s="44" customFormat="1" ht="45" customHeight="1">
      <c r="B94" s="208" t="s">
        <v>503</v>
      </c>
      <c r="C94" s="209"/>
      <c r="D94" s="209"/>
      <c r="E94" s="209"/>
      <c r="F94" s="241"/>
      <c r="G94" s="209"/>
      <c r="H94" s="210"/>
      <c r="I94" s="56"/>
      <c r="J94" s="56"/>
      <c r="K94" s="56"/>
      <c r="L94" s="56"/>
      <c r="M94" s="56"/>
      <c r="N94" s="56"/>
      <c r="O94" s="56"/>
      <c r="P94" s="56"/>
      <c r="Q94" s="56"/>
      <c r="R94" s="56"/>
      <c r="S94" s="56"/>
      <c r="T94" s="56"/>
      <c r="U94" s="43"/>
      <c r="V94" s="43"/>
      <c r="W94" s="43"/>
      <c r="X94" s="43"/>
      <c r="Y94" s="43"/>
      <c r="Z94" s="43"/>
      <c r="AA94" s="43"/>
      <c r="AB94" s="43"/>
      <c r="AC94" s="43"/>
      <c r="AD94" s="43"/>
      <c r="AE94" s="43"/>
      <c r="AF94" s="43"/>
      <c r="AG94" s="43"/>
      <c r="AH94" s="43"/>
      <c r="AI94" s="43"/>
      <c r="AJ94" s="43"/>
      <c r="AK94" s="43"/>
      <c r="AL94" s="43"/>
      <c r="AM94" s="43"/>
      <c r="AN94" s="43"/>
      <c r="AO94" s="43"/>
      <c r="AP94" s="43"/>
      <c r="AQ94" s="43"/>
      <c r="AR94" s="43"/>
      <c r="AS94" s="43"/>
      <c r="AT94" s="43"/>
      <c r="AU94" s="43"/>
      <c r="AV94" s="43"/>
      <c r="AW94" s="43"/>
      <c r="AX94" s="43"/>
      <c r="AY94" s="43"/>
      <c r="AZ94" s="43"/>
      <c r="BA94" s="43"/>
      <c r="BB94" s="43"/>
      <c r="BC94" s="43"/>
      <c r="BD94" s="43"/>
      <c r="BE94" s="43"/>
      <c r="BF94" s="43"/>
      <c r="BG94" s="43"/>
      <c r="BH94" s="43"/>
      <c r="BI94" s="43"/>
      <c r="BJ94" s="43"/>
      <c r="BK94" s="43"/>
      <c r="BL94" s="43"/>
      <c r="BM94" s="43"/>
      <c r="BN94" s="43"/>
      <c r="BO94" s="43"/>
      <c r="BP94" s="43"/>
      <c r="BQ94" s="43"/>
      <c r="BR94" s="43"/>
      <c r="BS94" s="43"/>
      <c r="BT94" s="43"/>
      <c r="BU94" s="43"/>
      <c r="BV94" s="43"/>
      <c r="BW94" s="43"/>
      <c r="BX94" s="43"/>
      <c r="BY94" s="43"/>
      <c r="BZ94" s="43"/>
      <c r="CA94" s="43"/>
      <c r="CB94" s="43"/>
      <c r="CC94" s="43"/>
      <c r="CD94" s="43"/>
      <c r="CE94" s="43"/>
      <c r="CF94" s="43"/>
      <c r="CG94" s="43"/>
      <c r="CH94" s="43"/>
      <c r="CI94" s="43"/>
      <c r="CJ94" s="43"/>
      <c r="CK94" s="43"/>
      <c r="CL94" s="43"/>
      <c r="CM94" s="43"/>
      <c r="CN94" s="43"/>
      <c r="CO94" s="43"/>
      <c r="CP94" s="43"/>
      <c r="CQ94" s="43"/>
      <c r="CR94" s="43"/>
      <c r="CS94" s="43"/>
      <c r="CT94" s="43"/>
      <c r="CU94" s="43"/>
    </row>
    <row r="95" spans="2:99" s="96" customFormat="1" ht="45" customHeight="1">
      <c r="B95" s="52" t="s">
        <v>544</v>
      </c>
      <c r="C95" s="53"/>
      <c r="D95" s="54"/>
      <c r="E95" s="55"/>
      <c r="F95" s="163"/>
      <c r="G95" s="55"/>
      <c r="H95" s="56"/>
      <c r="I95" s="99"/>
      <c r="J95" s="99"/>
      <c r="K95" s="99"/>
      <c r="L95" s="99"/>
      <c r="M95" s="99"/>
      <c r="N95" s="99"/>
      <c r="O95" s="99"/>
      <c r="P95" s="99"/>
      <c r="Q95" s="99"/>
      <c r="R95" s="99"/>
      <c r="S95" s="99"/>
      <c r="T95" s="99"/>
      <c r="U95" s="94"/>
      <c r="V95" s="94"/>
      <c r="W95" s="95"/>
      <c r="X95" s="95"/>
      <c r="Y95" s="95"/>
      <c r="Z95" s="95"/>
      <c r="AA95" s="95"/>
      <c r="AB95" s="95"/>
      <c r="AC95" s="95"/>
      <c r="AD95" s="95"/>
      <c r="AE95" s="95"/>
      <c r="AF95" s="95"/>
      <c r="AG95" s="95"/>
      <c r="AH95" s="95"/>
      <c r="AI95" s="95"/>
      <c r="AJ95" s="95"/>
      <c r="AK95" s="95"/>
      <c r="AL95" s="95"/>
      <c r="AM95" s="95"/>
      <c r="AN95" s="95"/>
      <c r="AO95" s="95"/>
      <c r="AP95" s="95"/>
      <c r="AQ95" s="95"/>
      <c r="AR95" s="95"/>
      <c r="AS95" s="95"/>
      <c r="AT95" s="95"/>
      <c r="AU95" s="95"/>
      <c r="AV95" s="95"/>
      <c r="AW95" s="95"/>
      <c r="AX95" s="95"/>
      <c r="AY95" s="95"/>
      <c r="AZ95" s="95"/>
      <c r="BA95" s="95"/>
      <c r="BB95" s="95"/>
      <c r="BC95" s="95"/>
      <c r="BD95" s="95"/>
      <c r="BE95" s="95"/>
      <c r="BF95" s="95"/>
      <c r="BG95" s="95"/>
      <c r="BH95" s="95"/>
      <c r="BI95" s="95"/>
      <c r="BJ95" s="95"/>
      <c r="BK95" s="95"/>
      <c r="BL95" s="95"/>
      <c r="BM95" s="95"/>
      <c r="BN95" s="95"/>
      <c r="BO95" s="95"/>
      <c r="BP95" s="95"/>
      <c r="BQ95" s="95"/>
      <c r="BR95" s="95"/>
      <c r="BS95" s="95"/>
      <c r="BT95" s="95"/>
      <c r="BU95" s="95"/>
      <c r="BV95" s="95"/>
      <c r="BW95" s="95"/>
      <c r="BX95" s="95"/>
      <c r="BY95" s="95"/>
      <c r="BZ95" s="95"/>
      <c r="CA95" s="95"/>
      <c r="CB95" s="95"/>
      <c r="CC95" s="95"/>
      <c r="CD95" s="95"/>
      <c r="CE95" s="95"/>
      <c r="CF95" s="95"/>
      <c r="CG95" s="95"/>
      <c r="CH95" s="95"/>
      <c r="CI95" s="95"/>
      <c r="CJ95" s="95"/>
      <c r="CK95" s="95"/>
      <c r="CL95" s="95"/>
      <c r="CM95" s="95"/>
      <c r="CN95" s="95"/>
      <c r="CO95" s="95"/>
      <c r="CP95" s="95"/>
      <c r="CQ95" s="95"/>
      <c r="CR95" s="95"/>
      <c r="CS95" s="95"/>
      <c r="CT95" s="95"/>
      <c r="CU95" s="95"/>
    </row>
    <row r="96" spans="2:99" s="96" customFormat="1" ht="45" customHeight="1">
      <c r="B96" s="44" t="s">
        <v>482</v>
      </c>
      <c r="C96" s="46" t="s">
        <v>569</v>
      </c>
      <c r="D96" s="44"/>
      <c r="E96" s="55">
        <v>7.45</v>
      </c>
      <c r="F96" s="163">
        <v>4</v>
      </c>
      <c r="G96" s="55">
        <f t="shared" ref="G96:G122" si="6">SUM(F96*E96)</f>
        <v>29.8</v>
      </c>
      <c r="H96" s="56">
        <v>812257018475</v>
      </c>
      <c r="I96" s="99"/>
      <c r="J96" s="99"/>
      <c r="K96" s="99"/>
      <c r="L96" s="99"/>
      <c r="M96" s="99"/>
      <c r="N96" s="99"/>
      <c r="O96" s="99"/>
      <c r="P96" s="99"/>
      <c r="Q96" s="99"/>
      <c r="R96" s="99"/>
      <c r="S96" s="99"/>
      <c r="T96" s="99"/>
      <c r="U96" s="94"/>
      <c r="V96" s="94"/>
      <c r="W96" s="95"/>
      <c r="X96" s="95"/>
      <c r="Y96" s="95"/>
      <c r="Z96" s="95"/>
      <c r="AA96" s="95"/>
      <c r="AB96" s="95"/>
      <c r="AC96" s="95"/>
      <c r="AD96" s="95"/>
      <c r="AE96" s="95"/>
      <c r="AF96" s="95"/>
      <c r="AG96" s="95"/>
      <c r="AH96" s="95"/>
      <c r="AI96" s="95"/>
      <c r="AJ96" s="95"/>
      <c r="AK96" s="95"/>
      <c r="AL96" s="95"/>
      <c r="AM96" s="95"/>
      <c r="AN96" s="95"/>
      <c r="AO96" s="95"/>
      <c r="AP96" s="95"/>
      <c r="AQ96" s="95"/>
      <c r="AR96" s="95"/>
      <c r="AS96" s="95"/>
      <c r="AT96" s="95"/>
      <c r="AU96" s="95"/>
      <c r="AV96" s="95"/>
      <c r="AW96" s="95"/>
      <c r="AX96" s="95"/>
      <c r="AY96" s="95"/>
      <c r="AZ96" s="95"/>
      <c r="BA96" s="95"/>
      <c r="BB96" s="95"/>
      <c r="BC96" s="95"/>
      <c r="BD96" s="95"/>
      <c r="BE96" s="95"/>
      <c r="BF96" s="95"/>
      <c r="BG96" s="95"/>
      <c r="BH96" s="95"/>
      <c r="BI96" s="95"/>
      <c r="BJ96" s="95"/>
      <c r="BK96" s="95"/>
      <c r="BL96" s="95"/>
      <c r="BM96" s="95"/>
      <c r="BN96" s="95"/>
      <c r="BO96" s="95"/>
      <c r="BP96" s="95"/>
      <c r="BQ96" s="95"/>
      <c r="BR96" s="95"/>
      <c r="BS96" s="95"/>
      <c r="BT96" s="95"/>
      <c r="BU96" s="95"/>
      <c r="BV96" s="95"/>
      <c r="BW96" s="95"/>
      <c r="BX96" s="95"/>
      <c r="BY96" s="95"/>
      <c r="BZ96" s="95"/>
      <c r="CA96" s="95"/>
      <c r="CB96" s="95"/>
      <c r="CC96" s="95"/>
      <c r="CD96" s="95"/>
      <c r="CE96" s="95"/>
      <c r="CF96" s="95"/>
      <c r="CG96" s="95"/>
      <c r="CH96" s="95"/>
      <c r="CI96" s="95"/>
      <c r="CJ96" s="95"/>
      <c r="CK96" s="95"/>
      <c r="CL96" s="95"/>
      <c r="CM96" s="95"/>
      <c r="CN96" s="95"/>
      <c r="CO96" s="95"/>
      <c r="CP96" s="95"/>
      <c r="CQ96" s="95"/>
      <c r="CR96" s="95"/>
      <c r="CS96" s="95"/>
      <c r="CT96" s="95"/>
      <c r="CU96" s="95"/>
    </row>
    <row r="97" spans="2:99" s="96" customFormat="1" ht="45" customHeight="1">
      <c r="B97" s="44" t="s">
        <v>92</v>
      </c>
      <c r="C97" s="46" t="s">
        <v>507</v>
      </c>
      <c r="D97" s="44">
        <v>6</v>
      </c>
      <c r="E97" s="55">
        <v>4.95</v>
      </c>
      <c r="F97" s="163">
        <v>6</v>
      </c>
      <c r="G97" s="55">
        <f t="shared" si="6"/>
        <v>29.700000000000003</v>
      </c>
      <c r="H97" s="48">
        <v>812257016953</v>
      </c>
      <c r="I97" s="99"/>
      <c r="J97" s="99"/>
      <c r="K97" s="99"/>
      <c r="L97" s="99"/>
      <c r="M97" s="99"/>
      <c r="N97" s="99"/>
      <c r="O97" s="99"/>
      <c r="P97" s="99"/>
      <c r="Q97" s="99"/>
      <c r="R97" s="99"/>
      <c r="S97" s="99"/>
      <c r="T97" s="99"/>
      <c r="U97" s="94"/>
      <c r="V97" s="94"/>
      <c r="W97" s="95"/>
      <c r="X97" s="95"/>
      <c r="Y97" s="95"/>
      <c r="Z97" s="95"/>
      <c r="AA97" s="95"/>
      <c r="AB97" s="95"/>
      <c r="AC97" s="95"/>
      <c r="AD97" s="95"/>
      <c r="AE97" s="95"/>
      <c r="AF97" s="95"/>
      <c r="AG97" s="95"/>
      <c r="AH97" s="95"/>
      <c r="AI97" s="95"/>
      <c r="AJ97" s="95"/>
      <c r="AK97" s="95"/>
      <c r="AL97" s="95"/>
      <c r="AM97" s="95"/>
      <c r="AN97" s="95"/>
      <c r="AO97" s="95"/>
      <c r="AP97" s="95"/>
      <c r="AQ97" s="95"/>
      <c r="AR97" s="95"/>
      <c r="AS97" s="95"/>
      <c r="AT97" s="95"/>
      <c r="AU97" s="95"/>
      <c r="AV97" s="95"/>
      <c r="AW97" s="95"/>
      <c r="AX97" s="95"/>
      <c r="AY97" s="95"/>
      <c r="AZ97" s="95"/>
      <c r="BA97" s="95"/>
      <c r="BB97" s="95"/>
      <c r="BC97" s="95"/>
      <c r="BD97" s="95"/>
      <c r="BE97" s="95"/>
      <c r="BF97" s="95"/>
      <c r="BG97" s="95"/>
      <c r="BH97" s="95"/>
      <c r="BI97" s="95"/>
      <c r="BJ97" s="95"/>
      <c r="BK97" s="95"/>
      <c r="BL97" s="95"/>
      <c r="BM97" s="95"/>
      <c r="BN97" s="95"/>
      <c r="BO97" s="95"/>
      <c r="BP97" s="95"/>
      <c r="BQ97" s="95"/>
      <c r="BR97" s="95"/>
      <c r="BS97" s="95"/>
      <c r="BT97" s="95"/>
      <c r="BU97" s="95"/>
      <c r="BV97" s="95"/>
      <c r="BW97" s="95"/>
      <c r="BX97" s="95"/>
      <c r="BY97" s="95"/>
      <c r="BZ97" s="95"/>
      <c r="CA97" s="95"/>
      <c r="CB97" s="95"/>
      <c r="CC97" s="95"/>
      <c r="CD97" s="95"/>
      <c r="CE97" s="95"/>
      <c r="CF97" s="95"/>
      <c r="CG97" s="95"/>
      <c r="CH97" s="95"/>
      <c r="CI97" s="95"/>
      <c r="CJ97" s="95"/>
      <c r="CK97" s="95"/>
      <c r="CL97" s="95"/>
      <c r="CM97" s="95"/>
      <c r="CN97" s="95"/>
      <c r="CO97" s="95"/>
      <c r="CP97" s="95"/>
      <c r="CQ97" s="95"/>
      <c r="CR97" s="95"/>
      <c r="CS97" s="95"/>
      <c r="CT97" s="95"/>
      <c r="CU97" s="95"/>
    </row>
    <row r="98" spans="2:99" s="96" customFormat="1" ht="45" customHeight="1">
      <c r="B98" s="44" t="s">
        <v>489</v>
      </c>
      <c r="C98" s="46" t="s">
        <v>567</v>
      </c>
      <c r="D98" s="44">
        <v>4</v>
      </c>
      <c r="E98" s="55">
        <v>5.95</v>
      </c>
      <c r="F98" s="163">
        <v>4</v>
      </c>
      <c r="G98" s="55">
        <f t="shared" si="6"/>
        <v>23.8</v>
      </c>
      <c r="H98" s="56">
        <v>812257018499</v>
      </c>
      <c r="I98" s="99"/>
      <c r="J98" s="99"/>
      <c r="K98" s="99"/>
      <c r="L98" s="99"/>
      <c r="M98" s="99"/>
      <c r="N98" s="99"/>
      <c r="O98" s="99"/>
      <c r="P98" s="99"/>
      <c r="Q98" s="99"/>
      <c r="R98" s="99"/>
      <c r="S98" s="99"/>
      <c r="T98" s="99"/>
      <c r="U98" s="94"/>
      <c r="V98" s="94"/>
      <c r="W98" s="95"/>
      <c r="X98" s="95"/>
      <c r="Y98" s="95"/>
      <c r="Z98" s="95"/>
      <c r="AA98" s="95"/>
      <c r="AB98" s="95"/>
      <c r="AC98" s="95"/>
      <c r="AD98" s="95"/>
      <c r="AE98" s="95"/>
      <c r="AF98" s="95"/>
      <c r="AG98" s="95"/>
      <c r="AH98" s="95"/>
      <c r="AI98" s="95"/>
      <c r="AJ98" s="95"/>
      <c r="AK98" s="95"/>
      <c r="AL98" s="95"/>
      <c r="AM98" s="95"/>
      <c r="AN98" s="95"/>
      <c r="AO98" s="95"/>
      <c r="AP98" s="95"/>
      <c r="AQ98" s="95"/>
      <c r="AR98" s="95"/>
      <c r="AS98" s="95"/>
      <c r="AT98" s="95"/>
      <c r="AU98" s="95"/>
      <c r="AV98" s="95"/>
      <c r="AW98" s="95"/>
      <c r="AX98" s="95"/>
      <c r="AY98" s="95"/>
      <c r="AZ98" s="95"/>
      <c r="BA98" s="95"/>
      <c r="BB98" s="95"/>
      <c r="BC98" s="95"/>
      <c r="BD98" s="95"/>
      <c r="BE98" s="95"/>
      <c r="BF98" s="95"/>
      <c r="BG98" s="95"/>
      <c r="BH98" s="95"/>
      <c r="BI98" s="95"/>
      <c r="BJ98" s="95"/>
      <c r="BK98" s="95"/>
      <c r="BL98" s="95"/>
      <c r="BM98" s="95"/>
      <c r="BN98" s="95"/>
      <c r="BO98" s="95"/>
      <c r="BP98" s="95"/>
      <c r="BQ98" s="95"/>
      <c r="BR98" s="95"/>
      <c r="BS98" s="95"/>
      <c r="BT98" s="95"/>
      <c r="BU98" s="95"/>
      <c r="BV98" s="95"/>
      <c r="BW98" s="95"/>
      <c r="BX98" s="95"/>
      <c r="BY98" s="95"/>
      <c r="BZ98" s="95"/>
      <c r="CA98" s="95"/>
      <c r="CB98" s="95"/>
      <c r="CC98" s="95"/>
      <c r="CD98" s="95"/>
      <c r="CE98" s="95"/>
      <c r="CF98" s="95"/>
      <c r="CG98" s="95"/>
      <c r="CH98" s="95"/>
      <c r="CI98" s="95"/>
      <c r="CJ98" s="95"/>
      <c r="CK98" s="95"/>
      <c r="CL98" s="95"/>
      <c r="CM98" s="95"/>
      <c r="CN98" s="95"/>
      <c r="CO98" s="95"/>
      <c r="CP98" s="95"/>
      <c r="CQ98" s="95"/>
      <c r="CR98" s="95"/>
      <c r="CS98" s="95"/>
      <c r="CT98" s="95"/>
      <c r="CU98" s="95"/>
    </row>
    <row r="99" spans="2:99" s="67" customFormat="1" ht="45" customHeight="1">
      <c r="B99" s="44" t="s">
        <v>485</v>
      </c>
      <c r="C99" s="46" t="s">
        <v>568</v>
      </c>
      <c r="D99" s="44">
        <v>6</v>
      </c>
      <c r="E99" s="55">
        <v>3.45</v>
      </c>
      <c r="F99" s="163">
        <v>6</v>
      </c>
      <c r="G99" s="55">
        <f t="shared" si="6"/>
        <v>20.700000000000003</v>
      </c>
      <c r="H99" s="56">
        <v>812257018482</v>
      </c>
      <c r="I99" s="68"/>
      <c r="J99" s="68"/>
      <c r="K99" s="68"/>
      <c r="L99" s="68"/>
      <c r="M99" s="68"/>
      <c r="N99" s="68"/>
      <c r="O99" s="68"/>
      <c r="P99" s="68"/>
      <c r="Q99" s="68"/>
      <c r="R99" s="68"/>
      <c r="S99" s="68"/>
      <c r="T99" s="68"/>
      <c r="U99" s="79"/>
      <c r="V99" s="79"/>
      <c r="W99" s="71"/>
      <c r="X99" s="71"/>
      <c r="Y99" s="71"/>
      <c r="Z99" s="71"/>
      <c r="AA99" s="71"/>
      <c r="AB99" s="71"/>
      <c r="AC99" s="71"/>
      <c r="AD99" s="71"/>
      <c r="AE99" s="71"/>
      <c r="AF99" s="71"/>
      <c r="AG99" s="71"/>
      <c r="AH99" s="71"/>
      <c r="AI99" s="71"/>
      <c r="AJ99" s="71"/>
      <c r="AK99" s="71"/>
      <c r="AL99" s="71"/>
      <c r="AM99" s="71"/>
      <c r="AN99" s="71"/>
      <c r="AO99" s="71"/>
      <c r="AP99" s="71"/>
      <c r="AQ99" s="71"/>
      <c r="AR99" s="71"/>
      <c r="AS99" s="71"/>
      <c r="AT99" s="71"/>
      <c r="AU99" s="71"/>
      <c r="AV99" s="71"/>
      <c r="AW99" s="71"/>
      <c r="AX99" s="71"/>
      <c r="AY99" s="71"/>
      <c r="AZ99" s="71"/>
      <c r="BA99" s="71"/>
      <c r="BB99" s="71"/>
      <c r="BC99" s="71"/>
      <c r="BD99" s="71"/>
      <c r="BE99" s="71"/>
      <c r="BF99" s="71"/>
      <c r="BG99" s="71"/>
      <c r="BH99" s="71"/>
      <c r="BI99" s="71"/>
      <c r="BJ99" s="71"/>
      <c r="BK99" s="71"/>
      <c r="BL99" s="71"/>
      <c r="BM99" s="71"/>
      <c r="BN99" s="71"/>
      <c r="BO99" s="71"/>
      <c r="BP99" s="71"/>
      <c r="BQ99" s="71"/>
      <c r="BR99" s="71"/>
      <c r="BS99" s="71"/>
      <c r="BT99" s="71"/>
      <c r="BU99" s="71"/>
      <c r="BV99" s="71"/>
      <c r="BW99" s="71"/>
      <c r="BX99" s="71"/>
      <c r="BY99" s="71"/>
      <c r="BZ99" s="71"/>
      <c r="CA99" s="71"/>
      <c r="CB99" s="71"/>
      <c r="CC99" s="71"/>
      <c r="CD99" s="71"/>
      <c r="CE99" s="71"/>
      <c r="CF99" s="71"/>
      <c r="CG99" s="71"/>
      <c r="CH99" s="71"/>
      <c r="CI99" s="71"/>
      <c r="CJ99" s="71"/>
      <c r="CK99" s="71"/>
      <c r="CL99" s="71"/>
      <c r="CM99" s="71"/>
      <c r="CN99" s="71"/>
      <c r="CO99" s="71"/>
      <c r="CP99" s="71"/>
      <c r="CQ99" s="71"/>
      <c r="CR99" s="71"/>
      <c r="CS99" s="71"/>
      <c r="CT99" s="71"/>
      <c r="CU99" s="71"/>
    </row>
    <row r="100" spans="2:99" s="44" customFormat="1" ht="45" customHeight="1">
      <c r="B100" s="52" t="s">
        <v>15</v>
      </c>
      <c r="C100" s="53"/>
      <c r="D100" s="54"/>
      <c r="E100" s="55"/>
      <c r="F100" s="163"/>
      <c r="G100" s="55">
        <f t="shared" si="6"/>
        <v>0</v>
      </c>
      <c r="H100" s="56"/>
      <c r="I100" s="55"/>
      <c r="J100" s="55"/>
      <c r="K100" s="55"/>
      <c r="L100" s="55"/>
      <c r="M100" s="55"/>
      <c r="N100" s="55"/>
      <c r="O100" s="55"/>
      <c r="P100" s="55"/>
      <c r="Q100" s="55"/>
      <c r="R100" s="55"/>
      <c r="S100" s="55"/>
      <c r="T100" s="55"/>
      <c r="U100" s="51"/>
      <c r="V100" s="51"/>
      <c r="W100" s="43"/>
      <c r="X100" s="43"/>
      <c r="Y100" s="43"/>
      <c r="Z100" s="43"/>
      <c r="AA100" s="43"/>
      <c r="AB100" s="43"/>
      <c r="AC100" s="43"/>
      <c r="AD100" s="43"/>
      <c r="AE100" s="43"/>
      <c r="AF100" s="43"/>
      <c r="AG100" s="43"/>
      <c r="AH100" s="43"/>
      <c r="AI100" s="43"/>
      <c r="AJ100" s="43"/>
      <c r="AK100" s="43"/>
      <c r="AL100" s="43"/>
      <c r="AM100" s="43"/>
      <c r="AN100" s="43"/>
      <c r="AO100" s="43"/>
      <c r="AP100" s="43"/>
      <c r="AQ100" s="43"/>
      <c r="AR100" s="43"/>
      <c r="AS100" s="43"/>
      <c r="AT100" s="43"/>
      <c r="AU100" s="43"/>
      <c r="AV100" s="43"/>
      <c r="AW100" s="43"/>
      <c r="AX100" s="43"/>
      <c r="AY100" s="43"/>
      <c r="AZ100" s="43"/>
      <c r="BA100" s="43"/>
      <c r="BB100" s="43"/>
      <c r="BC100" s="43"/>
      <c r="BD100" s="43"/>
      <c r="BE100" s="43"/>
      <c r="BF100" s="43"/>
      <c r="BG100" s="43"/>
      <c r="BH100" s="43"/>
      <c r="BI100" s="43"/>
      <c r="BJ100" s="43"/>
      <c r="BK100" s="43"/>
      <c r="BL100" s="43"/>
      <c r="BM100" s="43"/>
      <c r="BN100" s="43"/>
      <c r="BO100" s="43"/>
      <c r="BP100" s="43"/>
      <c r="BQ100" s="43"/>
      <c r="BR100" s="43"/>
      <c r="BS100" s="43"/>
      <c r="BT100" s="43"/>
      <c r="BU100" s="43"/>
      <c r="BV100" s="43"/>
      <c r="BW100" s="43"/>
      <c r="BX100" s="43"/>
      <c r="BY100" s="43"/>
      <c r="BZ100" s="43"/>
      <c r="CA100" s="43"/>
      <c r="CB100" s="43"/>
      <c r="CC100" s="43"/>
      <c r="CD100" s="43"/>
      <c r="CE100" s="43"/>
      <c r="CF100" s="43"/>
      <c r="CG100" s="43"/>
      <c r="CH100" s="43"/>
      <c r="CI100" s="43"/>
      <c r="CJ100" s="43"/>
      <c r="CK100" s="43"/>
      <c r="CL100" s="43"/>
      <c r="CM100" s="43"/>
      <c r="CN100" s="43"/>
      <c r="CO100" s="43"/>
      <c r="CP100" s="43"/>
      <c r="CQ100" s="43"/>
      <c r="CR100" s="43"/>
      <c r="CS100" s="43"/>
      <c r="CT100" s="43"/>
      <c r="CU100" s="43"/>
    </row>
    <row r="101" spans="2:99" s="96" customFormat="1" ht="45" customHeight="1">
      <c r="B101" s="60" t="s">
        <v>542</v>
      </c>
      <c r="C101" s="61" t="s">
        <v>572</v>
      </c>
      <c r="D101" s="62">
        <v>4</v>
      </c>
      <c r="E101" s="55">
        <v>19.45</v>
      </c>
      <c r="F101" s="163">
        <v>4</v>
      </c>
      <c r="G101" s="55">
        <f>SUM(F101*E101)</f>
        <v>77.8</v>
      </c>
      <c r="H101" s="48">
        <v>812257015405</v>
      </c>
      <c r="I101" s="99"/>
      <c r="J101" s="99"/>
      <c r="K101" s="99"/>
      <c r="L101" s="99"/>
      <c r="M101" s="99"/>
      <c r="N101" s="99"/>
      <c r="O101" s="99"/>
      <c r="P101" s="99"/>
      <c r="Q101" s="99"/>
      <c r="R101" s="99"/>
      <c r="S101" s="99"/>
      <c r="T101" s="99"/>
      <c r="U101" s="102"/>
      <c r="V101" s="102"/>
      <c r="W101" s="95"/>
      <c r="X101" s="95"/>
      <c r="Y101" s="95"/>
      <c r="Z101" s="95"/>
      <c r="AA101" s="95"/>
      <c r="AB101" s="95"/>
      <c r="AC101" s="95"/>
      <c r="AD101" s="95"/>
      <c r="AE101" s="95"/>
      <c r="AF101" s="95"/>
      <c r="AG101" s="95"/>
      <c r="AH101" s="95"/>
      <c r="AI101" s="95"/>
      <c r="AJ101" s="95"/>
      <c r="AK101" s="95"/>
      <c r="AL101" s="95"/>
      <c r="AM101" s="95"/>
      <c r="AN101" s="95"/>
      <c r="AO101" s="95"/>
      <c r="AP101" s="95"/>
      <c r="AQ101" s="95"/>
      <c r="AR101" s="95"/>
      <c r="AS101" s="95"/>
      <c r="AT101" s="95"/>
      <c r="AU101" s="95"/>
      <c r="AV101" s="95"/>
      <c r="AW101" s="95"/>
      <c r="AX101" s="95"/>
      <c r="AY101" s="95"/>
      <c r="AZ101" s="95"/>
      <c r="BA101" s="95"/>
      <c r="BB101" s="95"/>
      <c r="BC101" s="95"/>
      <c r="BD101" s="95"/>
      <c r="BE101" s="95"/>
      <c r="BF101" s="95"/>
      <c r="BG101" s="95"/>
      <c r="BH101" s="95"/>
      <c r="BI101" s="95"/>
      <c r="BJ101" s="95"/>
      <c r="BK101" s="95"/>
      <c r="BL101" s="95"/>
      <c r="BM101" s="95"/>
      <c r="BN101" s="95"/>
      <c r="BO101" s="95"/>
      <c r="BP101" s="95"/>
      <c r="BQ101" s="95"/>
      <c r="BR101" s="95"/>
      <c r="BS101" s="95"/>
      <c r="BT101" s="95"/>
      <c r="BU101" s="95"/>
      <c r="BV101" s="95"/>
      <c r="BW101" s="95"/>
      <c r="BX101" s="95"/>
      <c r="BY101" s="95"/>
      <c r="BZ101" s="95"/>
      <c r="CA101" s="95"/>
      <c r="CB101" s="95"/>
      <c r="CC101" s="95"/>
      <c r="CD101" s="95"/>
      <c r="CE101" s="95"/>
      <c r="CF101" s="95"/>
      <c r="CG101" s="95"/>
      <c r="CH101" s="95"/>
      <c r="CI101" s="95"/>
      <c r="CJ101" s="95"/>
      <c r="CK101" s="95"/>
      <c r="CL101" s="95"/>
      <c r="CM101" s="95"/>
      <c r="CN101" s="95"/>
      <c r="CO101" s="95"/>
      <c r="CP101" s="95"/>
      <c r="CQ101" s="95"/>
      <c r="CR101" s="95"/>
      <c r="CS101" s="95"/>
      <c r="CT101" s="95"/>
      <c r="CU101" s="95"/>
    </row>
    <row r="102" spans="2:99" s="96" customFormat="1" ht="45" customHeight="1">
      <c r="B102" s="44" t="s">
        <v>541</v>
      </c>
      <c r="C102" s="46" t="s">
        <v>573</v>
      </c>
      <c r="D102" s="54" t="s">
        <v>8</v>
      </c>
      <c r="E102" s="55">
        <v>34.950000000000003</v>
      </c>
      <c r="F102" s="163">
        <v>4</v>
      </c>
      <c r="G102" s="55">
        <f>SUM(F102*E102)</f>
        <v>139.80000000000001</v>
      </c>
      <c r="H102" s="48">
        <v>812257015320</v>
      </c>
      <c r="I102" s="99"/>
      <c r="J102" s="99"/>
      <c r="K102" s="99"/>
      <c r="L102" s="99"/>
      <c r="M102" s="99"/>
      <c r="N102" s="99"/>
      <c r="O102" s="99"/>
      <c r="P102" s="99"/>
      <c r="Q102" s="99"/>
      <c r="R102" s="99"/>
      <c r="S102" s="99"/>
      <c r="T102" s="99"/>
      <c r="U102" s="102"/>
      <c r="V102" s="102"/>
      <c r="W102" s="95"/>
      <c r="X102" s="95"/>
      <c r="Y102" s="95"/>
      <c r="Z102" s="95"/>
      <c r="AA102" s="95"/>
      <c r="AB102" s="95"/>
      <c r="AC102" s="95"/>
      <c r="AD102" s="95"/>
      <c r="AE102" s="95"/>
      <c r="AF102" s="95"/>
      <c r="AG102" s="95"/>
      <c r="AH102" s="95"/>
      <c r="AI102" s="95"/>
      <c r="AJ102" s="95"/>
      <c r="AK102" s="95"/>
      <c r="AL102" s="95"/>
      <c r="AM102" s="95"/>
      <c r="AN102" s="95"/>
      <c r="AO102" s="95"/>
      <c r="AP102" s="95"/>
      <c r="AQ102" s="95"/>
      <c r="AR102" s="95"/>
      <c r="AS102" s="95"/>
      <c r="AT102" s="95"/>
      <c r="AU102" s="95"/>
      <c r="AV102" s="95"/>
      <c r="AW102" s="95"/>
      <c r="AX102" s="95"/>
      <c r="AY102" s="95"/>
      <c r="AZ102" s="95"/>
      <c r="BA102" s="95"/>
      <c r="BB102" s="95"/>
      <c r="BC102" s="95"/>
      <c r="BD102" s="95"/>
      <c r="BE102" s="95"/>
      <c r="BF102" s="95"/>
      <c r="BG102" s="95"/>
      <c r="BH102" s="95"/>
      <c r="BI102" s="95"/>
      <c r="BJ102" s="95"/>
      <c r="BK102" s="95"/>
      <c r="BL102" s="95"/>
      <c r="BM102" s="95"/>
      <c r="BN102" s="95"/>
      <c r="BO102" s="95"/>
      <c r="BP102" s="95"/>
      <c r="BQ102" s="95"/>
      <c r="BR102" s="95"/>
      <c r="BS102" s="95"/>
      <c r="BT102" s="95"/>
      <c r="BU102" s="95"/>
      <c r="BV102" s="95"/>
      <c r="BW102" s="95"/>
      <c r="BX102" s="95"/>
      <c r="BY102" s="95"/>
      <c r="BZ102" s="95"/>
      <c r="CA102" s="95"/>
      <c r="CB102" s="95"/>
      <c r="CC102" s="95"/>
      <c r="CD102" s="95"/>
      <c r="CE102" s="95"/>
      <c r="CF102" s="95"/>
      <c r="CG102" s="95"/>
      <c r="CH102" s="95"/>
      <c r="CI102" s="95"/>
      <c r="CJ102" s="95"/>
      <c r="CK102" s="95"/>
      <c r="CL102" s="95"/>
      <c r="CM102" s="95"/>
      <c r="CN102" s="95"/>
      <c r="CO102" s="95"/>
      <c r="CP102" s="95"/>
      <c r="CQ102" s="95"/>
      <c r="CR102" s="95"/>
      <c r="CS102" s="95"/>
      <c r="CT102" s="95"/>
      <c r="CU102" s="95"/>
    </row>
    <row r="103" spans="2:99" s="144" customFormat="1" ht="44.25" customHeight="1">
      <c r="B103" s="60" t="s">
        <v>536</v>
      </c>
      <c r="C103" s="61" t="s">
        <v>539</v>
      </c>
      <c r="D103" s="62">
        <v>4</v>
      </c>
      <c r="E103" s="55">
        <v>14.45</v>
      </c>
      <c r="F103" s="163">
        <v>4</v>
      </c>
      <c r="G103" s="55">
        <f t="shared" si="6"/>
        <v>57.8</v>
      </c>
      <c r="H103" s="48">
        <v>812257018550</v>
      </c>
      <c r="I103" s="93"/>
      <c r="J103" s="93"/>
      <c r="K103" s="93"/>
      <c r="L103" s="93"/>
      <c r="M103" s="93"/>
      <c r="N103" s="93"/>
      <c r="O103" s="93"/>
      <c r="P103" s="93"/>
      <c r="Q103" s="93"/>
      <c r="R103" s="93"/>
      <c r="S103" s="93"/>
      <c r="T103" s="93"/>
      <c r="U103" s="94"/>
      <c r="V103" s="94"/>
      <c r="W103" s="143"/>
      <c r="X103" s="143"/>
      <c r="Y103" s="143"/>
      <c r="Z103" s="143"/>
      <c r="AA103" s="143"/>
      <c r="AB103" s="143"/>
      <c r="AC103" s="143"/>
      <c r="AD103" s="143"/>
      <c r="AE103" s="143"/>
      <c r="AF103" s="143"/>
      <c r="AG103" s="143"/>
      <c r="AH103" s="143"/>
      <c r="AI103" s="143"/>
      <c r="AJ103" s="143"/>
      <c r="AK103" s="143"/>
      <c r="AL103" s="143"/>
      <c r="AM103" s="143"/>
      <c r="AN103" s="143"/>
      <c r="AO103" s="143"/>
      <c r="AP103" s="143"/>
      <c r="AQ103" s="143"/>
      <c r="AR103" s="143"/>
      <c r="AS103" s="143"/>
      <c r="AT103" s="143"/>
      <c r="AU103" s="143"/>
      <c r="AV103" s="143"/>
      <c r="AW103" s="143"/>
      <c r="AX103" s="143"/>
      <c r="AY103" s="143"/>
      <c r="AZ103" s="143"/>
      <c r="BA103" s="143"/>
      <c r="BB103" s="143"/>
      <c r="BC103" s="143"/>
      <c r="BD103" s="143"/>
      <c r="BE103" s="143"/>
      <c r="BF103" s="143"/>
      <c r="BG103" s="143"/>
      <c r="BH103" s="143"/>
      <c r="BI103" s="143"/>
      <c r="BJ103" s="143"/>
      <c r="BK103" s="143"/>
      <c r="BL103" s="143"/>
      <c r="BM103" s="143"/>
      <c r="BN103" s="143"/>
      <c r="BO103" s="143"/>
      <c r="BP103" s="143"/>
      <c r="BQ103" s="143"/>
      <c r="BR103" s="143"/>
      <c r="BS103" s="143"/>
      <c r="BT103" s="143"/>
      <c r="BU103" s="143"/>
      <c r="BV103" s="143"/>
      <c r="BW103" s="143"/>
      <c r="BX103" s="143"/>
      <c r="BY103" s="143"/>
      <c r="BZ103" s="143"/>
      <c r="CA103" s="143"/>
      <c r="CB103" s="143"/>
      <c r="CC103" s="143"/>
      <c r="CD103" s="143"/>
      <c r="CE103" s="143"/>
      <c r="CF103" s="143"/>
      <c r="CG103" s="143"/>
      <c r="CH103" s="143"/>
      <c r="CI103" s="143"/>
      <c r="CJ103" s="143"/>
      <c r="CK103" s="143"/>
      <c r="CL103" s="143"/>
      <c r="CM103" s="143"/>
      <c r="CN103" s="143"/>
      <c r="CO103" s="143"/>
      <c r="CP103" s="143"/>
      <c r="CQ103" s="143"/>
      <c r="CR103" s="143"/>
      <c r="CS103" s="143"/>
      <c r="CT103" s="143"/>
      <c r="CU103" s="143"/>
    </row>
    <row r="104" spans="2:99" s="144" customFormat="1" ht="44.25" hidden="1" customHeight="1">
      <c r="B104" s="44" t="s">
        <v>96</v>
      </c>
      <c r="C104" s="46" t="s">
        <v>578</v>
      </c>
      <c r="D104" s="44">
        <v>4</v>
      </c>
      <c r="E104" s="55">
        <v>24.95</v>
      </c>
      <c r="F104" s="163"/>
      <c r="G104" s="55">
        <f t="shared" si="6"/>
        <v>0</v>
      </c>
      <c r="H104" s="48">
        <v>812257016877</v>
      </c>
      <c r="I104" s="93"/>
      <c r="J104" s="93"/>
      <c r="K104" s="93"/>
      <c r="L104" s="93"/>
      <c r="M104" s="93"/>
      <c r="N104" s="93"/>
      <c r="O104" s="93"/>
      <c r="P104" s="93"/>
      <c r="Q104" s="93"/>
      <c r="R104" s="93"/>
      <c r="S104" s="93"/>
      <c r="T104" s="93"/>
      <c r="U104" s="94"/>
      <c r="V104" s="94"/>
      <c r="W104" s="143"/>
      <c r="X104" s="143"/>
      <c r="Y104" s="143"/>
      <c r="Z104" s="143"/>
      <c r="AA104" s="143"/>
      <c r="AB104" s="143"/>
      <c r="AC104" s="143"/>
      <c r="AD104" s="143"/>
      <c r="AE104" s="143"/>
      <c r="AF104" s="143"/>
      <c r="AG104" s="143"/>
      <c r="AH104" s="143"/>
      <c r="AI104" s="143"/>
      <c r="AJ104" s="143"/>
      <c r="AK104" s="143"/>
      <c r="AL104" s="143"/>
      <c r="AM104" s="143"/>
      <c r="AN104" s="143"/>
      <c r="AO104" s="143"/>
      <c r="AP104" s="143"/>
      <c r="AQ104" s="143"/>
      <c r="AR104" s="143"/>
      <c r="AS104" s="143"/>
      <c r="AT104" s="143"/>
      <c r="AU104" s="143"/>
      <c r="AV104" s="143"/>
      <c r="AW104" s="143"/>
      <c r="AX104" s="143"/>
      <c r="AY104" s="143"/>
      <c r="AZ104" s="143"/>
      <c r="BA104" s="143"/>
      <c r="BB104" s="143"/>
      <c r="BC104" s="143"/>
      <c r="BD104" s="143"/>
      <c r="BE104" s="143"/>
      <c r="BF104" s="143"/>
      <c r="BG104" s="143"/>
      <c r="BH104" s="143"/>
      <c r="BI104" s="143"/>
      <c r="BJ104" s="143"/>
      <c r="BK104" s="143"/>
      <c r="BL104" s="143"/>
      <c r="BM104" s="143"/>
      <c r="BN104" s="143"/>
      <c r="BO104" s="143"/>
      <c r="BP104" s="143"/>
      <c r="BQ104" s="143"/>
      <c r="BR104" s="143"/>
      <c r="BS104" s="143"/>
      <c r="BT104" s="143"/>
      <c r="BU104" s="143"/>
      <c r="BV104" s="143"/>
      <c r="BW104" s="143"/>
      <c r="BX104" s="143"/>
      <c r="BY104" s="143"/>
      <c r="BZ104" s="143"/>
      <c r="CA104" s="143"/>
      <c r="CB104" s="143"/>
      <c r="CC104" s="143"/>
      <c r="CD104" s="143"/>
      <c r="CE104" s="143"/>
      <c r="CF104" s="143"/>
      <c r="CG104" s="143"/>
      <c r="CH104" s="143"/>
      <c r="CI104" s="143"/>
      <c r="CJ104" s="143"/>
      <c r="CK104" s="143"/>
      <c r="CL104" s="143"/>
      <c r="CM104" s="143"/>
      <c r="CN104" s="143"/>
      <c r="CO104" s="143"/>
      <c r="CP104" s="143"/>
      <c r="CQ104" s="143"/>
      <c r="CR104" s="143"/>
      <c r="CS104" s="143"/>
      <c r="CT104" s="143"/>
      <c r="CU104" s="143"/>
    </row>
    <row r="105" spans="2:99" s="140" customFormat="1" ht="44.25" customHeight="1">
      <c r="B105" s="44" t="s">
        <v>97</v>
      </c>
      <c r="C105" s="46" t="s">
        <v>579</v>
      </c>
      <c r="D105" s="44">
        <v>4</v>
      </c>
      <c r="E105" s="55">
        <v>37.950000000000003</v>
      </c>
      <c r="F105" s="163">
        <v>4</v>
      </c>
      <c r="G105" s="55">
        <f t="shared" si="6"/>
        <v>151.80000000000001</v>
      </c>
      <c r="H105" s="48">
        <v>812257016884</v>
      </c>
      <c r="I105" s="141"/>
      <c r="J105" s="141"/>
      <c r="K105" s="141"/>
      <c r="L105" s="141"/>
      <c r="M105" s="141"/>
      <c r="N105" s="141"/>
      <c r="O105" s="141"/>
      <c r="P105" s="141"/>
      <c r="Q105" s="141"/>
      <c r="R105" s="141"/>
      <c r="S105" s="141"/>
      <c r="T105" s="141"/>
      <c r="U105" s="145"/>
      <c r="V105" s="145"/>
      <c r="W105" s="142"/>
      <c r="X105" s="142"/>
      <c r="Y105" s="142"/>
      <c r="Z105" s="142"/>
      <c r="AA105" s="142"/>
      <c r="AB105" s="142"/>
      <c r="AC105" s="142"/>
      <c r="AD105" s="142"/>
      <c r="AE105" s="142"/>
      <c r="AF105" s="142"/>
      <c r="AG105" s="142"/>
      <c r="AH105" s="142"/>
      <c r="AI105" s="142"/>
      <c r="AJ105" s="142"/>
      <c r="AK105" s="142"/>
      <c r="AL105" s="142"/>
      <c r="AM105" s="142"/>
      <c r="AN105" s="142"/>
      <c r="AO105" s="142"/>
      <c r="AP105" s="142"/>
      <c r="AQ105" s="142"/>
      <c r="AR105" s="142"/>
      <c r="AS105" s="142"/>
      <c r="AT105" s="142"/>
      <c r="AU105" s="142"/>
      <c r="AV105" s="142"/>
      <c r="AW105" s="142"/>
      <c r="AX105" s="142"/>
      <c r="AY105" s="142"/>
      <c r="AZ105" s="142"/>
      <c r="BA105" s="142"/>
      <c r="BB105" s="142"/>
      <c r="BC105" s="142"/>
      <c r="BD105" s="142"/>
      <c r="BE105" s="142"/>
      <c r="BF105" s="142"/>
      <c r="BG105" s="142"/>
      <c r="BH105" s="142"/>
      <c r="BI105" s="142"/>
      <c r="BJ105" s="142"/>
      <c r="BK105" s="142"/>
      <c r="BL105" s="142"/>
      <c r="BM105" s="142"/>
      <c r="BN105" s="142"/>
      <c r="BO105" s="142"/>
      <c r="BP105" s="142"/>
      <c r="BQ105" s="142"/>
      <c r="BR105" s="142"/>
      <c r="BS105" s="142"/>
      <c r="BT105" s="142"/>
      <c r="BU105" s="142"/>
      <c r="BV105" s="142"/>
      <c r="BW105" s="142"/>
      <c r="BX105" s="142"/>
      <c r="BY105" s="142"/>
      <c r="BZ105" s="142"/>
      <c r="CA105" s="142"/>
      <c r="CB105" s="142"/>
      <c r="CC105" s="142"/>
      <c r="CD105" s="142"/>
      <c r="CE105" s="142"/>
      <c r="CF105" s="142"/>
      <c r="CG105" s="142"/>
      <c r="CH105" s="142"/>
      <c r="CI105" s="142"/>
      <c r="CJ105" s="142"/>
      <c r="CK105" s="142"/>
      <c r="CL105" s="142"/>
      <c r="CM105" s="142"/>
      <c r="CN105" s="142"/>
      <c r="CO105" s="142"/>
      <c r="CP105" s="142"/>
      <c r="CQ105" s="142"/>
      <c r="CR105" s="142"/>
      <c r="CS105" s="142"/>
      <c r="CT105" s="142"/>
      <c r="CU105" s="142"/>
    </row>
    <row r="106" spans="2:99" s="140" customFormat="1" ht="44.25" customHeight="1">
      <c r="B106" s="44" t="s">
        <v>98</v>
      </c>
      <c r="C106" s="46" t="s">
        <v>580</v>
      </c>
      <c r="D106" s="44">
        <v>2</v>
      </c>
      <c r="E106" s="55">
        <v>44.95</v>
      </c>
      <c r="F106" s="163">
        <v>2</v>
      </c>
      <c r="G106" s="55">
        <f t="shared" si="6"/>
        <v>89.9</v>
      </c>
      <c r="H106" s="48">
        <v>812257016891</v>
      </c>
      <c r="I106" s="141"/>
      <c r="J106" s="141"/>
      <c r="K106" s="141"/>
      <c r="L106" s="141"/>
      <c r="M106" s="141"/>
      <c r="N106" s="141"/>
      <c r="O106" s="141"/>
      <c r="P106" s="141"/>
      <c r="Q106" s="141"/>
      <c r="R106" s="141"/>
      <c r="S106" s="141"/>
      <c r="T106" s="141"/>
      <c r="U106" s="145"/>
      <c r="V106" s="145"/>
      <c r="W106" s="142"/>
      <c r="X106" s="142"/>
      <c r="Y106" s="142"/>
      <c r="Z106" s="142"/>
      <c r="AA106" s="142"/>
      <c r="AB106" s="142"/>
      <c r="AC106" s="142"/>
      <c r="AD106" s="142"/>
      <c r="AE106" s="142"/>
      <c r="AF106" s="142"/>
      <c r="AG106" s="142"/>
      <c r="AH106" s="142"/>
      <c r="AI106" s="142"/>
      <c r="AJ106" s="142"/>
      <c r="AK106" s="142"/>
      <c r="AL106" s="142"/>
      <c r="AM106" s="142"/>
      <c r="AN106" s="142"/>
      <c r="AO106" s="142"/>
      <c r="AP106" s="142"/>
      <c r="AQ106" s="142"/>
      <c r="AR106" s="142"/>
      <c r="AS106" s="142"/>
      <c r="AT106" s="142"/>
      <c r="AU106" s="142"/>
      <c r="AV106" s="142"/>
      <c r="AW106" s="142"/>
      <c r="AX106" s="142"/>
      <c r="AY106" s="142"/>
      <c r="AZ106" s="142"/>
      <c r="BA106" s="142"/>
      <c r="BB106" s="142"/>
      <c r="BC106" s="142"/>
      <c r="BD106" s="142"/>
      <c r="BE106" s="142"/>
      <c r="BF106" s="142"/>
      <c r="BG106" s="142"/>
      <c r="BH106" s="142"/>
      <c r="BI106" s="142"/>
      <c r="BJ106" s="142"/>
      <c r="BK106" s="142"/>
      <c r="BL106" s="142"/>
      <c r="BM106" s="142"/>
      <c r="BN106" s="142"/>
      <c r="BO106" s="142"/>
      <c r="BP106" s="142"/>
      <c r="BQ106" s="142"/>
      <c r="BR106" s="142"/>
      <c r="BS106" s="142"/>
      <c r="BT106" s="142"/>
      <c r="BU106" s="142"/>
      <c r="BV106" s="142"/>
      <c r="BW106" s="142"/>
      <c r="BX106" s="142"/>
      <c r="BY106" s="142"/>
      <c r="BZ106" s="142"/>
      <c r="CA106" s="142"/>
      <c r="CB106" s="142"/>
      <c r="CC106" s="142"/>
      <c r="CD106" s="142"/>
      <c r="CE106" s="142"/>
      <c r="CF106" s="142"/>
      <c r="CG106" s="142"/>
      <c r="CH106" s="142"/>
      <c r="CI106" s="142"/>
      <c r="CJ106" s="142"/>
      <c r="CK106" s="142"/>
      <c r="CL106" s="142"/>
      <c r="CM106" s="142"/>
      <c r="CN106" s="142"/>
      <c r="CO106" s="142"/>
      <c r="CP106" s="142"/>
      <c r="CQ106" s="142"/>
      <c r="CR106" s="142"/>
      <c r="CS106" s="142"/>
      <c r="CT106" s="142"/>
      <c r="CU106" s="142"/>
    </row>
    <row r="107" spans="2:99" s="140" customFormat="1" ht="44.25" customHeight="1">
      <c r="B107" s="44" t="s">
        <v>99</v>
      </c>
      <c r="C107" s="46" t="s">
        <v>512</v>
      </c>
      <c r="D107" s="44">
        <v>1</v>
      </c>
      <c r="E107" s="55">
        <v>87.95</v>
      </c>
      <c r="F107" s="163">
        <v>1</v>
      </c>
      <c r="G107" s="55">
        <f t="shared" si="6"/>
        <v>87.95</v>
      </c>
      <c r="H107" s="48">
        <v>812257017362</v>
      </c>
      <c r="I107" s="141"/>
      <c r="J107" s="141"/>
      <c r="K107" s="141"/>
      <c r="L107" s="141"/>
      <c r="M107" s="141"/>
      <c r="N107" s="141"/>
      <c r="O107" s="141"/>
      <c r="P107" s="141"/>
      <c r="Q107" s="141"/>
      <c r="R107" s="141"/>
      <c r="S107" s="141"/>
      <c r="T107" s="141"/>
      <c r="U107" s="145"/>
      <c r="V107" s="145"/>
      <c r="W107" s="142"/>
      <c r="X107" s="142"/>
      <c r="Y107" s="142"/>
      <c r="Z107" s="142"/>
      <c r="AA107" s="142"/>
      <c r="AB107" s="142"/>
      <c r="AC107" s="142"/>
      <c r="AD107" s="142"/>
      <c r="AE107" s="142"/>
      <c r="AF107" s="142"/>
      <c r="AG107" s="142"/>
      <c r="AH107" s="142"/>
      <c r="AI107" s="142"/>
      <c r="AJ107" s="142"/>
      <c r="AK107" s="142"/>
      <c r="AL107" s="142"/>
      <c r="AM107" s="142"/>
      <c r="AN107" s="142"/>
      <c r="AO107" s="142"/>
      <c r="AP107" s="142"/>
      <c r="AQ107" s="142"/>
      <c r="AR107" s="142"/>
      <c r="AS107" s="142"/>
      <c r="AT107" s="142"/>
      <c r="AU107" s="142"/>
      <c r="AV107" s="142"/>
      <c r="AW107" s="142"/>
      <c r="AX107" s="142"/>
      <c r="AY107" s="142"/>
      <c r="AZ107" s="142"/>
      <c r="BA107" s="142"/>
      <c r="BB107" s="142"/>
      <c r="BC107" s="142"/>
      <c r="BD107" s="142"/>
      <c r="BE107" s="142"/>
      <c r="BF107" s="142"/>
      <c r="BG107" s="142"/>
      <c r="BH107" s="142"/>
      <c r="BI107" s="142"/>
      <c r="BJ107" s="142"/>
      <c r="BK107" s="142"/>
      <c r="BL107" s="142"/>
      <c r="BM107" s="142"/>
      <c r="BN107" s="142"/>
      <c r="BO107" s="142"/>
      <c r="BP107" s="142"/>
      <c r="BQ107" s="142"/>
      <c r="BR107" s="142"/>
      <c r="BS107" s="142"/>
      <c r="BT107" s="142"/>
      <c r="BU107" s="142"/>
      <c r="BV107" s="142"/>
      <c r="BW107" s="142"/>
      <c r="BX107" s="142"/>
      <c r="BY107" s="142"/>
      <c r="BZ107" s="142"/>
      <c r="CA107" s="142"/>
      <c r="CB107" s="142"/>
      <c r="CC107" s="142"/>
      <c r="CD107" s="142"/>
      <c r="CE107" s="142"/>
      <c r="CF107" s="142"/>
      <c r="CG107" s="142"/>
      <c r="CH107" s="142"/>
      <c r="CI107" s="142"/>
      <c r="CJ107" s="142"/>
      <c r="CK107" s="142"/>
      <c r="CL107" s="142"/>
      <c r="CM107" s="142"/>
      <c r="CN107" s="142"/>
      <c r="CO107" s="142"/>
      <c r="CP107" s="142"/>
      <c r="CQ107" s="142"/>
      <c r="CR107" s="142"/>
      <c r="CS107" s="142"/>
      <c r="CT107" s="142"/>
      <c r="CU107" s="142"/>
    </row>
    <row r="108" spans="2:99" s="96" customFormat="1" ht="45" hidden="1" customHeight="1">
      <c r="B108" s="44" t="s">
        <v>100</v>
      </c>
      <c r="C108" s="46" t="s">
        <v>786</v>
      </c>
      <c r="D108" s="44">
        <v>2</v>
      </c>
      <c r="E108" s="55">
        <v>74.95</v>
      </c>
      <c r="F108" s="163"/>
      <c r="G108" s="55">
        <f t="shared" si="6"/>
        <v>0</v>
      </c>
      <c r="H108" s="48">
        <v>812257017324</v>
      </c>
      <c r="I108" s="99"/>
      <c r="J108" s="99"/>
      <c r="K108" s="99"/>
      <c r="L108" s="99"/>
      <c r="M108" s="99"/>
      <c r="N108" s="99"/>
      <c r="O108" s="99"/>
      <c r="P108" s="99"/>
      <c r="Q108" s="99"/>
      <c r="R108" s="99"/>
      <c r="S108" s="99"/>
      <c r="T108" s="99"/>
      <c r="U108" s="102"/>
      <c r="V108" s="95"/>
      <c r="W108" s="95"/>
      <c r="X108" s="95"/>
      <c r="Y108" s="95"/>
      <c r="Z108" s="95"/>
      <c r="AA108" s="95"/>
      <c r="AB108" s="95"/>
      <c r="AC108" s="95"/>
      <c r="AD108" s="95"/>
      <c r="AE108" s="95"/>
      <c r="AF108" s="95"/>
      <c r="AG108" s="95"/>
      <c r="AH108" s="95"/>
      <c r="AI108" s="95"/>
      <c r="AJ108" s="95"/>
      <c r="AK108" s="95"/>
      <c r="AL108" s="95"/>
      <c r="AM108" s="95"/>
      <c r="AN108" s="95"/>
      <c r="AO108" s="95"/>
      <c r="AP108" s="95"/>
      <c r="AQ108" s="95"/>
      <c r="AR108" s="95"/>
      <c r="AS108" s="95"/>
      <c r="AT108" s="95"/>
      <c r="AU108" s="95"/>
      <c r="AV108" s="95"/>
      <c r="AW108" s="95"/>
      <c r="AX108" s="95"/>
      <c r="AY108" s="95"/>
      <c r="AZ108" s="95"/>
      <c r="BA108" s="95"/>
      <c r="BB108" s="95"/>
      <c r="BC108" s="95"/>
      <c r="BD108" s="95"/>
      <c r="BE108" s="95"/>
      <c r="BF108" s="95"/>
      <c r="BG108" s="95"/>
      <c r="BH108" s="95"/>
      <c r="BI108" s="95"/>
      <c r="BJ108" s="95"/>
      <c r="BK108" s="95"/>
      <c r="BL108" s="95"/>
      <c r="BM108" s="95"/>
      <c r="BN108" s="95"/>
      <c r="BO108" s="95"/>
      <c r="BP108" s="95"/>
      <c r="BQ108" s="95"/>
      <c r="BR108" s="95"/>
      <c r="BS108" s="95"/>
      <c r="BT108" s="95"/>
      <c r="BU108" s="95"/>
      <c r="BV108" s="95"/>
      <c r="BW108" s="95"/>
      <c r="BX108" s="95"/>
      <c r="BY108" s="95"/>
      <c r="BZ108" s="95"/>
      <c r="CA108" s="95"/>
      <c r="CB108" s="95"/>
      <c r="CC108" s="95"/>
      <c r="CD108" s="95"/>
      <c r="CE108" s="95"/>
      <c r="CF108" s="95"/>
      <c r="CG108" s="95"/>
      <c r="CH108" s="95"/>
      <c r="CI108" s="95"/>
      <c r="CJ108" s="95"/>
      <c r="CK108" s="95"/>
      <c r="CL108" s="95"/>
      <c r="CM108" s="95"/>
      <c r="CN108" s="95"/>
      <c r="CO108" s="95"/>
      <c r="CP108" s="95"/>
      <c r="CQ108" s="95"/>
      <c r="CR108" s="95"/>
      <c r="CS108" s="95"/>
      <c r="CT108" s="95"/>
    </row>
    <row r="109" spans="2:99" s="44" customFormat="1" ht="45" customHeight="1">
      <c r="B109" s="52" t="s">
        <v>6</v>
      </c>
      <c r="C109" s="53"/>
      <c r="D109" s="54"/>
      <c r="E109" s="55"/>
      <c r="F109" s="163"/>
      <c r="G109" s="55">
        <f t="shared" si="6"/>
        <v>0</v>
      </c>
      <c r="H109" s="56"/>
      <c r="I109" s="48"/>
      <c r="J109" s="48"/>
      <c r="K109" s="48"/>
      <c r="L109" s="48"/>
      <c r="M109" s="48"/>
      <c r="N109" s="48"/>
      <c r="O109" s="48"/>
      <c r="P109" s="48"/>
      <c r="Q109" s="48"/>
      <c r="R109" s="48"/>
      <c r="S109" s="48"/>
      <c r="T109" s="48"/>
      <c r="U109" s="43"/>
      <c r="V109" s="43"/>
      <c r="W109" s="43"/>
      <c r="X109" s="43"/>
      <c r="Y109" s="43"/>
      <c r="Z109" s="43"/>
      <c r="AA109" s="43"/>
      <c r="AB109" s="43"/>
      <c r="AC109" s="43"/>
      <c r="AD109" s="43"/>
      <c r="AE109" s="43"/>
      <c r="AF109" s="43"/>
      <c r="AG109" s="43"/>
      <c r="AH109" s="43"/>
      <c r="AI109" s="43"/>
      <c r="AJ109" s="43"/>
      <c r="AK109" s="43"/>
      <c r="AL109" s="43"/>
      <c r="AM109" s="43"/>
      <c r="AN109" s="43"/>
      <c r="AO109" s="43"/>
      <c r="AP109" s="43"/>
      <c r="AQ109" s="43"/>
      <c r="AR109" s="43"/>
      <c r="AS109" s="43"/>
      <c r="AT109" s="43"/>
      <c r="AU109" s="43"/>
      <c r="AV109" s="43"/>
      <c r="AW109" s="43"/>
      <c r="AX109" s="43"/>
      <c r="AY109" s="43"/>
      <c r="AZ109" s="43"/>
      <c r="BA109" s="43"/>
      <c r="BB109" s="43"/>
      <c r="BC109" s="43"/>
      <c r="BD109" s="43"/>
      <c r="BE109" s="43"/>
      <c r="BF109" s="43"/>
      <c r="BG109" s="43"/>
      <c r="BH109" s="43"/>
      <c r="BI109" s="43"/>
      <c r="BJ109" s="43"/>
      <c r="BK109" s="43"/>
      <c r="BL109" s="43"/>
      <c r="BM109" s="43"/>
      <c r="BN109" s="43"/>
      <c r="BO109" s="43"/>
      <c r="BP109" s="43"/>
      <c r="BQ109" s="43"/>
      <c r="BR109" s="43"/>
      <c r="BS109" s="43"/>
      <c r="BT109" s="43"/>
      <c r="BU109" s="43"/>
      <c r="BV109" s="43"/>
      <c r="BW109" s="43"/>
      <c r="BX109" s="43"/>
      <c r="BY109" s="43"/>
      <c r="BZ109" s="43"/>
      <c r="CA109" s="43"/>
      <c r="CB109" s="43"/>
      <c r="CC109" s="43"/>
      <c r="CD109" s="43"/>
      <c r="CE109" s="43"/>
      <c r="CF109" s="43"/>
      <c r="CG109" s="43"/>
      <c r="CH109" s="43"/>
      <c r="CI109" s="43"/>
      <c r="CJ109" s="43"/>
      <c r="CK109" s="43"/>
      <c r="CL109" s="43"/>
      <c r="CM109" s="43"/>
      <c r="CN109" s="43"/>
      <c r="CO109" s="43"/>
      <c r="CP109" s="43"/>
      <c r="CQ109" s="43"/>
      <c r="CR109" s="43"/>
      <c r="CS109" s="43"/>
      <c r="CT109" s="43"/>
      <c r="CU109" s="43"/>
    </row>
    <row r="110" spans="2:99" s="96" customFormat="1" ht="45" customHeight="1">
      <c r="B110" s="60" t="s">
        <v>483</v>
      </c>
      <c r="C110" s="53" t="s">
        <v>571</v>
      </c>
      <c r="D110" s="54" t="s">
        <v>8</v>
      </c>
      <c r="E110" s="55">
        <v>18.850000000000001</v>
      </c>
      <c r="F110" s="163">
        <v>4</v>
      </c>
      <c r="G110" s="55">
        <f t="shared" ref="G110:G115" si="7">SUM(F110*E110)</f>
        <v>75.400000000000006</v>
      </c>
      <c r="H110" s="48">
        <v>812257018376</v>
      </c>
      <c r="I110" s="99"/>
      <c r="J110" s="99"/>
      <c r="K110" s="99"/>
      <c r="L110" s="99"/>
      <c r="M110" s="99"/>
      <c r="N110" s="99"/>
      <c r="O110" s="99"/>
      <c r="P110" s="99"/>
      <c r="Q110" s="99"/>
      <c r="R110" s="99"/>
      <c r="S110" s="99"/>
      <c r="T110" s="99"/>
      <c r="U110" s="102"/>
      <c r="V110" s="102"/>
      <c r="W110" s="95"/>
      <c r="X110" s="95"/>
      <c r="Y110" s="95"/>
      <c r="Z110" s="95"/>
      <c r="AA110" s="95"/>
      <c r="AB110" s="95"/>
      <c r="AC110" s="95"/>
      <c r="AD110" s="95"/>
      <c r="AE110" s="95"/>
      <c r="AF110" s="95"/>
      <c r="AG110" s="95"/>
      <c r="AH110" s="95"/>
      <c r="AI110" s="95"/>
      <c r="AJ110" s="95"/>
      <c r="AK110" s="95"/>
      <c r="AL110" s="95"/>
      <c r="AM110" s="95"/>
      <c r="AN110" s="95"/>
      <c r="AO110" s="95"/>
      <c r="AP110" s="95"/>
      <c r="AQ110" s="95"/>
      <c r="AR110" s="95"/>
      <c r="AS110" s="95"/>
      <c r="AT110" s="95"/>
      <c r="AU110" s="95"/>
      <c r="AV110" s="95"/>
      <c r="AW110" s="95"/>
      <c r="AX110" s="95"/>
      <c r="AY110" s="95"/>
      <c r="AZ110" s="95"/>
      <c r="BA110" s="95"/>
      <c r="BB110" s="95"/>
      <c r="BC110" s="95"/>
      <c r="BD110" s="95"/>
      <c r="BE110" s="95"/>
      <c r="BF110" s="95"/>
      <c r="BG110" s="95"/>
      <c r="BH110" s="95"/>
      <c r="BI110" s="95"/>
      <c r="BJ110" s="95"/>
      <c r="BK110" s="95"/>
      <c r="BL110" s="95"/>
      <c r="BM110" s="95"/>
      <c r="BN110" s="95"/>
      <c r="BO110" s="95"/>
      <c r="BP110" s="95"/>
      <c r="BQ110" s="95"/>
      <c r="BR110" s="95"/>
      <c r="BS110" s="95"/>
      <c r="BT110" s="95"/>
      <c r="BU110" s="95"/>
      <c r="BV110" s="95"/>
      <c r="BW110" s="95"/>
      <c r="BX110" s="95"/>
      <c r="BY110" s="95"/>
      <c r="BZ110" s="95"/>
      <c r="CA110" s="95"/>
      <c r="CB110" s="95"/>
      <c r="CC110" s="95"/>
      <c r="CD110" s="95"/>
      <c r="CE110" s="95"/>
      <c r="CF110" s="95"/>
      <c r="CG110" s="95"/>
      <c r="CH110" s="95"/>
      <c r="CI110" s="95"/>
      <c r="CJ110" s="95"/>
      <c r="CK110" s="95"/>
      <c r="CL110" s="95"/>
      <c r="CM110" s="95"/>
      <c r="CN110" s="95"/>
      <c r="CO110" s="95"/>
      <c r="CP110" s="95"/>
      <c r="CQ110" s="95"/>
      <c r="CR110" s="95"/>
      <c r="CS110" s="95"/>
      <c r="CT110" s="95"/>
      <c r="CU110" s="95"/>
    </row>
    <row r="111" spans="2:99" s="44" customFormat="1" ht="45" customHeight="1">
      <c r="B111" s="44" t="s">
        <v>89</v>
      </c>
      <c r="C111" s="46" t="s">
        <v>575</v>
      </c>
      <c r="D111" s="44">
        <v>4</v>
      </c>
      <c r="E111" s="55">
        <v>19.45</v>
      </c>
      <c r="F111" s="163">
        <v>4</v>
      </c>
      <c r="G111" s="55">
        <f t="shared" si="7"/>
        <v>77.8</v>
      </c>
      <c r="H111" s="48">
        <v>812257016921</v>
      </c>
      <c r="I111" s="48"/>
      <c r="J111" s="48"/>
      <c r="K111" s="48"/>
      <c r="L111" s="48"/>
      <c r="M111" s="48"/>
      <c r="N111" s="48"/>
      <c r="O111" s="48"/>
      <c r="P111" s="48"/>
      <c r="Q111" s="48"/>
      <c r="R111" s="48"/>
      <c r="S111" s="48"/>
      <c r="T111" s="48"/>
      <c r="U111" s="57"/>
      <c r="V111" s="57"/>
      <c r="W111" s="43"/>
      <c r="X111" s="43"/>
      <c r="Y111" s="43"/>
      <c r="Z111" s="43"/>
      <c r="AA111" s="43"/>
      <c r="AB111" s="43"/>
      <c r="AC111" s="43"/>
      <c r="AD111" s="43"/>
      <c r="AE111" s="43"/>
      <c r="AF111" s="43"/>
      <c r="AG111" s="43"/>
      <c r="AH111" s="43"/>
      <c r="AI111" s="43"/>
      <c r="AJ111" s="43"/>
      <c r="AK111" s="43"/>
      <c r="AL111" s="43"/>
      <c r="AM111" s="43"/>
      <c r="AN111" s="43"/>
      <c r="AO111" s="43"/>
      <c r="AP111" s="43"/>
      <c r="AQ111" s="43"/>
      <c r="AR111" s="43"/>
      <c r="AS111" s="43"/>
      <c r="AT111" s="43"/>
      <c r="AU111" s="43"/>
      <c r="AV111" s="43"/>
      <c r="AW111" s="43"/>
      <c r="AX111" s="43"/>
      <c r="AY111" s="43"/>
      <c r="AZ111" s="43"/>
      <c r="BA111" s="43"/>
      <c r="BB111" s="43"/>
      <c r="BC111" s="43"/>
      <c r="BD111" s="43"/>
      <c r="BE111" s="43"/>
      <c r="BF111" s="43"/>
      <c r="BG111" s="43"/>
      <c r="BH111" s="43"/>
      <c r="BI111" s="43"/>
      <c r="BJ111" s="43"/>
      <c r="BK111" s="43"/>
      <c r="BL111" s="43"/>
      <c r="BM111" s="43"/>
      <c r="BN111" s="43"/>
      <c r="BO111" s="43"/>
      <c r="BP111" s="43"/>
      <c r="BQ111" s="43"/>
      <c r="BR111" s="43"/>
      <c r="BS111" s="43"/>
      <c r="BT111" s="43"/>
      <c r="BU111" s="43"/>
      <c r="BV111" s="43"/>
      <c r="BW111" s="43"/>
      <c r="BX111" s="43"/>
      <c r="BY111" s="43"/>
      <c r="BZ111" s="43"/>
      <c r="CA111" s="43"/>
      <c r="CB111" s="43"/>
      <c r="CC111" s="43"/>
      <c r="CD111" s="43"/>
      <c r="CE111" s="43"/>
      <c r="CF111" s="43"/>
      <c r="CG111" s="43"/>
      <c r="CH111" s="43"/>
      <c r="CI111" s="43"/>
      <c r="CJ111" s="43"/>
      <c r="CK111" s="43"/>
      <c r="CL111" s="43"/>
      <c r="CM111" s="43"/>
      <c r="CN111" s="43"/>
      <c r="CO111" s="43"/>
      <c r="CP111" s="43"/>
      <c r="CQ111" s="43"/>
      <c r="CR111" s="43"/>
      <c r="CS111" s="43"/>
      <c r="CT111" s="43"/>
      <c r="CU111" s="43"/>
    </row>
    <row r="112" spans="2:99" s="96" customFormat="1" ht="45" customHeight="1">
      <c r="B112" s="44" t="s">
        <v>91</v>
      </c>
      <c r="C112" s="65" t="s">
        <v>577</v>
      </c>
      <c r="D112" s="66" t="s">
        <v>8</v>
      </c>
      <c r="E112" s="55">
        <v>36.75</v>
      </c>
      <c r="F112" s="163">
        <v>4</v>
      </c>
      <c r="G112" s="55">
        <f t="shared" si="7"/>
        <v>147</v>
      </c>
      <c r="H112" s="48">
        <v>812257015474</v>
      </c>
      <c r="I112" s="99"/>
      <c r="J112" s="99"/>
      <c r="K112" s="99"/>
      <c r="L112" s="99"/>
      <c r="M112" s="99"/>
      <c r="N112" s="99"/>
      <c r="O112" s="99"/>
      <c r="P112" s="99"/>
      <c r="Q112" s="99"/>
      <c r="R112" s="99"/>
      <c r="S112" s="99"/>
      <c r="T112" s="99"/>
      <c r="U112" s="102"/>
      <c r="V112" s="102"/>
      <c r="W112" s="95"/>
      <c r="X112" s="95"/>
      <c r="Y112" s="95"/>
      <c r="Z112" s="95"/>
      <c r="AA112" s="95"/>
      <c r="AB112" s="95"/>
      <c r="AC112" s="95"/>
      <c r="AD112" s="95"/>
      <c r="AE112" s="95"/>
      <c r="AF112" s="95"/>
      <c r="AG112" s="95"/>
      <c r="AH112" s="95"/>
      <c r="AI112" s="95"/>
      <c r="AJ112" s="95"/>
      <c r="AK112" s="95"/>
      <c r="AL112" s="95"/>
      <c r="AM112" s="95"/>
      <c r="AN112" s="95"/>
      <c r="AO112" s="95"/>
      <c r="AP112" s="95"/>
      <c r="AQ112" s="95"/>
      <c r="AR112" s="95"/>
      <c r="AS112" s="95"/>
      <c r="AT112" s="95"/>
      <c r="AU112" s="95"/>
      <c r="AV112" s="95"/>
      <c r="AW112" s="95"/>
      <c r="AX112" s="95"/>
      <c r="AY112" s="95"/>
      <c r="AZ112" s="95"/>
      <c r="BA112" s="95"/>
      <c r="BB112" s="95"/>
      <c r="BC112" s="95"/>
      <c r="BD112" s="95"/>
      <c r="BE112" s="95"/>
      <c r="BF112" s="95"/>
      <c r="BG112" s="95"/>
      <c r="BH112" s="95"/>
      <c r="BI112" s="95"/>
      <c r="BJ112" s="95"/>
      <c r="BK112" s="95"/>
      <c r="BL112" s="95"/>
      <c r="BM112" s="95"/>
      <c r="BN112" s="95"/>
      <c r="BO112" s="95"/>
      <c r="BP112" s="95"/>
      <c r="BQ112" s="95"/>
      <c r="BR112" s="95"/>
      <c r="BS112" s="95"/>
      <c r="BT112" s="95"/>
      <c r="BU112" s="95"/>
      <c r="BV112" s="95"/>
      <c r="BW112" s="95"/>
      <c r="BX112" s="95"/>
      <c r="BY112" s="95"/>
      <c r="BZ112" s="95"/>
      <c r="CA112" s="95"/>
      <c r="CB112" s="95"/>
      <c r="CC112" s="95"/>
      <c r="CD112" s="95"/>
      <c r="CE112" s="95"/>
      <c r="CF112" s="95"/>
      <c r="CG112" s="95"/>
      <c r="CH112" s="95"/>
      <c r="CI112" s="95"/>
      <c r="CJ112" s="95"/>
      <c r="CK112" s="95"/>
      <c r="CL112" s="95"/>
      <c r="CM112" s="95"/>
      <c r="CN112" s="95"/>
      <c r="CO112" s="95"/>
      <c r="CP112" s="95"/>
      <c r="CQ112" s="95"/>
      <c r="CR112" s="95"/>
      <c r="CS112" s="95"/>
      <c r="CT112" s="95"/>
      <c r="CU112" s="95"/>
    </row>
    <row r="113" spans="2:99" s="44" customFormat="1" ht="45" hidden="1" customHeight="1">
      <c r="B113" s="44" t="s">
        <v>87</v>
      </c>
      <c r="C113" s="46" t="s">
        <v>504</v>
      </c>
      <c r="D113" s="44">
        <v>4</v>
      </c>
      <c r="E113" s="55">
        <v>12.95</v>
      </c>
      <c r="F113" s="163"/>
      <c r="G113" s="55">
        <f t="shared" si="7"/>
        <v>0</v>
      </c>
      <c r="H113" s="48">
        <v>812257016907</v>
      </c>
      <c r="I113" s="48"/>
      <c r="J113" s="48"/>
      <c r="K113" s="48"/>
      <c r="L113" s="48"/>
      <c r="M113" s="48"/>
      <c r="N113" s="48"/>
      <c r="O113" s="48"/>
      <c r="P113" s="48"/>
      <c r="Q113" s="48"/>
      <c r="R113" s="48"/>
      <c r="S113" s="48"/>
      <c r="T113" s="48"/>
      <c r="U113" s="63"/>
      <c r="V113" s="63"/>
      <c r="W113" s="43"/>
      <c r="X113" s="43"/>
      <c r="Y113" s="43"/>
      <c r="Z113" s="43"/>
      <c r="AA113" s="43"/>
      <c r="AB113" s="43"/>
      <c r="AC113" s="43"/>
      <c r="AD113" s="43"/>
      <c r="AE113" s="43"/>
      <c r="AF113" s="43"/>
      <c r="AG113" s="43"/>
      <c r="AH113" s="43"/>
      <c r="AI113" s="43"/>
      <c r="AJ113" s="43"/>
      <c r="AK113" s="43"/>
      <c r="AL113" s="43"/>
      <c r="AM113" s="43"/>
      <c r="AN113" s="43"/>
      <c r="AO113" s="43"/>
      <c r="AP113" s="43"/>
      <c r="AQ113" s="43"/>
      <c r="AR113" s="43"/>
      <c r="AS113" s="43"/>
      <c r="AT113" s="43"/>
      <c r="AU113" s="43"/>
      <c r="AV113" s="43"/>
      <c r="AW113" s="43"/>
      <c r="AX113" s="43"/>
      <c r="AY113" s="43"/>
      <c r="AZ113" s="43"/>
      <c r="BA113" s="43"/>
      <c r="BB113" s="43"/>
      <c r="BC113" s="43"/>
      <c r="BD113" s="43"/>
      <c r="BE113" s="43"/>
      <c r="BF113" s="43"/>
      <c r="BG113" s="43"/>
      <c r="BH113" s="43"/>
      <c r="BI113" s="43"/>
      <c r="BJ113" s="43"/>
      <c r="BK113" s="43"/>
      <c r="BL113" s="43"/>
      <c r="BM113" s="43"/>
      <c r="BN113" s="43"/>
      <c r="BO113" s="43"/>
      <c r="BP113" s="43"/>
      <c r="BQ113" s="43"/>
      <c r="BR113" s="43"/>
      <c r="BS113" s="43"/>
      <c r="BT113" s="43"/>
      <c r="BU113" s="43"/>
      <c r="BV113" s="43"/>
      <c r="BW113" s="43"/>
      <c r="BX113" s="43"/>
      <c r="BY113" s="43"/>
      <c r="BZ113" s="43"/>
      <c r="CA113" s="43"/>
      <c r="CB113" s="43"/>
      <c r="CC113" s="43"/>
      <c r="CD113" s="43"/>
      <c r="CE113" s="43"/>
      <c r="CF113" s="43"/>
      <c r="CG113" s="43"/>
      <c r="CH113" s="43"/>
      <c r="CI113" s="43"/>
      <c r="CJ113" s="43"/>
      <c r="CK113" s="43"/>
      <c r="CL113" s="43"/>
      <c r="CM113" s="43"/>
      <c r="CN113" s="43"/>
      <c r="CO113" s="43"/>
      <c r="CP113" s="43"/>
      <c r="CQ113" s="43"/>
      <c r="CR113" s="43"/>
      <c r="CS113" s="43"/>
      <c r="CT113" s="43"/>
      <c r="CU113" s="43"/>
    </row>
    <row r="114" spans="2:99" s="44" customFormat="1" ht="45" hidden="1" customHeight="1">
      <c r="B114" s="60" t="s">
        <v>535</v>
      </c>
      <c r="C114" s="53" t="s">
        <v>540</v>
      </c>
      <c r="D114" s="54" t="s">
        <v>8</v>
      </c>
      <c r="E114" s="55">
        <v>14.45</v>
      </c>
      <c r="F114" s="163"/>
      <c r="G114" s="55">
        <f t="shared" si="7"/>
        <v>0</v>
      </c>
      <c r="H114" s="48">
        <v>812257015955</v>
      </c>
      <c r="I114" s="48"/>
      <c r="J114" s="48"/>
      <c r="K114" s="48"/>
      <c r="L114" s="48"/>
      <c r="M114" s="48"/>
      <c r="N114" s="48"/>
      <c r="O114" s="48"/>
      <c r="P114" s="48"/>
      <c r="Q114" s="48"/>
      <c r="R114" s="48"/>
      <c r="S114" s="48"/>
      <c r="T114" s="48"/>
      <c r="U114" s="57"/>
      <c r="V114" s="57"/>
      <c r="W114" s="43"/>
      <c r="X114" s="43"/>
      <c r="Y114" s="43"/>
      <c r="Z114" s="43"/>
      <c r="AA114" s="43"/>
      <c r="AB114" s="43"/>
      <c r="AC114" s="43"/>
      <c r="AD114" s="43"/>
      <c r="AE114" s="43"/>
      <c r="AF114" s="43"/>
      <c r="AG114" s="43"/>
      <c r="AH114" s="43"/>
      <c r="AI114" s="43"/>
      <c r="AJ114" s="43"/>
      <c r="AK114" s="43"/>
      <c r="AL114" s="43"/>
      <c r="AM114" s="43"/>
      <c r="AN114" s="43"/>
      <c r="AO114" s="43"/>
      <c r="AP114" s="43"/>
      <c r="AQ114" s="43"/>
      <c r="AR114" s="43"/>
      <c r="AS114" s="43"/>
      <c r="AT114" s="43"/>
      <c r="AU114" s="43"/>
      <c r="AV114" s="43"/>
      <c r="AW114" s="43"/>
      <c r="AX114" s="43"/>
      <c r="AY114" s="43"/>
      <c r="AZ114" s="43"/>
      <c r="BA114" s="43"/>
      <c r="BB114" s="43"/>
      <c r="BC114" s="43"/>
      <c r="BD114" s="43"/>
      <c r="BE114" s="43"/>
      <c r="BF114" s="43"/>
      <c r="BG114" s="43"/>
      <c r="BH114" s="43"/>
      <c r="BI114" s="43"/>
      <c r="BJ114" s="43"/>
      <c r="BK114" s="43"/>
      <c r="BL114" s="43"/>
      <c r="BM114" s="43"/>
      <c r="BN114" s="43"/>
      <c r="BO114" s="43"/>
      <c r="BP114" s="43"/>
      <c r="BQ114" s="43"/>
      <c r="BR114" s="43"/>
      <c r="BS114" s="43"/>
      <c r="BT114" s="43"/>
      <c r="BU114" s="43"/>
      <c r="BV114" s="43"/>
      <c r="BW114" s="43"/>
      <c r="BX114" s="43"/>
      <c r="BY114" s="43"/>
      <c r="BZ114" s="43"/>
      <c r="CA114" s="43"/>
      <c r="CB114" s="43"/>
      <c r="CC114" s="43"/>
      <c r="CD114" s="43"/>
      <c r="CE114" s="43"/>
      <c r="CF114" s="43"/>
      <c r="CG114" s="43"/>
      <c r="CH114" s="43"/>
      <c r="CI114" s="43"/>
      <c r="CJ114" s="43"/>
      <c r="CK114" s="43"/>
      <c r="CL114" s="43"/>
      <c r="CM114" s="43"/>
      <c r="CN114" s="43"/>
      <c r="CO114" s="43"/>
      <c r="CP114" s="43"/>
      <c r="CQ114" s="43"/>
      <c r="CR114" s="43"/>
      <c r="CS114" s="43"/>
      <c r="CT114" s="43"/>
      <c r="CU114" s="43"/>
    </row>
    <row r="115" spans="2:99" s="44" customFormat="1" ht="45" hidden="1" customHeight="1">
      <c r="B115" s="44" t="s">
        <v>90</v>
      </c>
      <c r="C115" s="46" t="s">
        <v>576</v>
      </c>
      <c r="D115" s="44">
        <v>4</v>
      </c>
      <c r="E115" s="55">
        <v>37.950000000000003</v>
      </c>
      <c r="F115" s="163"/>
      <c r="G115" s="55">
        <f t="shared" si="7"/>
        <v>0</v>
      </c>
      <c r="H115" s="48">
        <v>812257016914</v>
      </c>
      <c r="I115" s="48"/>
      <c r="J115" s="48"/>
      <c r="K115" s="48"/>
      <c r="L115" s="48"/>
      <c r="M115" s="48"/>
      <c r="N115" s="48"/>
      <c r="O115" s="48"/>
      <c r="P115" s="48"/>
      <c r="Q115" s="48"/>
      <c r="R115" s="48"/>
      <c r="S115" s="48"/>
      <c r="T115" s="48"/>
      <c r="U115" s="63"/>
      <c r="V115" s="63"/>
      <c r="W115" s="43"/>
      <c r="X115" s="43"/>
      <c r="Y115" s="43"/>
      <c r="Z115" s="43"/>
      <c r="AA115" s="43"/>
      <c r="AB115" s="43"/>
      <c r="AC115" s="43"/>
      <c r="AD115" s="43"/>
      <c r="AE115" s="43"/>
      <c r="AF115" s="43"/>
      <c r="AG115" s="43"/>
      <c r="AH115" s="43"/>
      <c r="AI115" s="43"/>
      <c r="AJ115" s="43"/>
      <c r="AK115" s="43"/>
      <c r="AL115" s="43"/>
      <c r="AM115" s="43"/>
      <c r="AN115" s="43"/>
      <c r="AO115" s="43"/>
      <c r="AP115" s="43"/>
      <c r="AQ115" s="43"/>
      <c r="AR115" s="43"/>
      <c r="AS115" s="43"/>
      <c r="AT115" s="43"/>
      <c r="AU115" s="43"/>
      <c r="AV115" s="43"/>
      <c r="AW115" s="43"/>
      <c r="AX115" s="43"/>
      <c r="AY115" s="43"/>
      <c r="AZ115" s="43"/>
      <c r="BA115" s="43"/>
      <c r="BB115" s="43"/>
      <c r="BC115" s="43"/>
      <c r="BD115" s="43"/>
      <c r="BE115" s="43"/>
      <c r="BF115" s="43"/>
      <c r="BG115" s="43"/>
      <c r="BH115" s="43"/>
      <c r="BI115" s="43"/>
      <c r="BJ115" s="43"/>
      <c r="BK115" s="43"/>
      <c r="BL115" s="43"/>
      <c r="BM115" s="43"/>
      <c r="BN115" s="43"/>
      <c r="BO115" s="43"/>
      <c r="BP115" s="43"/>
      <c r="BQ115" s="43"/>
      <c r="BR115" s="43"/>
      <c r="BS115" s="43"/>
      <c r="BT115" s="43"/>
      <c r="BU115" s="43"/>
      <c r="BV115" s="43"/>
      <c r="BW115" s="43"/>
      <c r="BX115" s="43"/>
      <c r="BY115" s="43"/>
      <c r="BZ115" s="43"/>
      <c r="CA115" s="43"/>
      <c r="CB115" s="43"/>
      <c r="CC115" s="43"/>
      <c r="CD115" s="43"/>
      <c r="CE115" s="43"/>
      <c r="CF115" s="43"/>
      <c r="CG115" s="43"/>
      <c r="CH115" s="43"/>
      <c r="CI115" s="43"/>
      <c r="CJ115" s="43"/>
      <c r="CK115" s="43"/>
      <c r="CL115" s="43"/>
      <c r="CM115" s="43"/>
      <c r="CN115" s="43"/>
      <c r="CO115" s="43"/>
      <c r="CP115" s="43"/>
      <c r="CQ115" s="43"/>
      <c r="CR115" s="43"/>
      <c r="CS115" s="43"/>
      <c r="CT115" s="43"/>
      <c r="CU115" s="43"/>
    </row>
    <row r="116" spans="2:99" s="44" customFormat="1" ht="45" customHeight="1">
      <c r="B116" s="52" t="s">
        <v>554</v>
      </c>
      <c r="C116" s="53"/>
      <c r="D116" s="54"/>
      <c r="E116" s="55"/>
      <c r="F116" s="163"/>
      <c r="G116" s="55">
        <f t="shared" si="6"/>
        <v>0</v>
      </c>
      <c r="H116" s="56"/>
      <c r="I116" s="48"/>
      <c r="J116" s="48"/>
      <c r="K116" s="48"/>
      <c r="L116" s="48"/>
      <c r="M116" s="48"/>
      <c r="N116" s="48"/>
      <c r="O116" s="48"/>
      <c r="P116" s="48"/>
      <c r="Q116" s="48"/>
      <c r="R116" s="48"/>
      <c r="S116" s="48"/>
      <c r="T116" s="48"/>
      <c r="U116" s="57"/>
      <c r="V116" s="57"/>
      <c r="W116" s="43"/>
      <c r="X116" s="43"/>
      <c r="Y116" s="43"/>
      <c r="Z116" s="43"/>
      <c r="AA116" s="43"/>
      <c r="AB116" s="43"/>
      <c r="AC116" s="43"/>
      <c r="AD116" s="43"/>
      <c r="AE116" s="43"/>
      <c r="AF116" s="43"/>
      <c r="AG116" s="43"/>
      <c r="AH116" s="43"/>
      <c r="AI116" s="43"/>
      <c r="AJ116" s="43"/>
      <c r="AK116" s="43"/>
      <c r="AL116" s="43"/>
      <c r="AM116" s="43"/>
      <c r="AN116" s="43"/>
      <c r="AO116" s="43"/>
      <c r="AP116" s="43"/>
      <c r="AQ116" s="43"/>
      <c r="AR116" s="43"/>
      <c r="AS116" s="43"/>
      <c r="AT116" s="43"/>
      <c r="AU116" s="43"/>
      <c r="AV116" s="43"/>
      <c r="AW116" s="43"/>
      <c r="AX116" s="43"/>
      <c r="AY116" s="43"/>
      <c r="AZ116" s="43"/>
      <c r="BA116" s="43"/>
      <c r="BB116" s="43"/>
      <c r="BC116" s="43"/>
      <c r="BD116" s="43"/>
      <c r="BE116" s="43"/>
      <c r="BF116" s="43"/>
      <c r="BG116" s="43"/>
      <c r="BH116" s="43"/>
      <c r="BI116" s="43"/>
      <c r="BJ116" s="43"/>
      <c r="BK116" s="43"/>
      <c r="BL116" s="43"/>
      <c r="BM116" s="43"/>
      <c r="BN116" s="43"/>
      <c r="BO116" s="43"/>
      <c r="BP116" s="43"/>
      <c r="BQ116" s="43"/>
      <c r="BR116" s="43"/>
      <c r="BS116" s="43"/>
      <c r="BT116" s="43"/>
      <c r="BU116" s="43"/>
      <c r="BV116" s="43"/>
      <c r="BW116" s="43"/>
      <c r="BX116" s="43"/>
      <c r="BY116" s="43"/>
      <c r="BZ116" s="43"/>
      <c r="CA116" s="43"/>
      <c r="CB116" s="43"/>
      <c r="CC116" s="43"/>
      <c r="CD116" s="43"/>
      <c r="CE116" s="43"/>
      <c r="CF116" s="43"/>
      <c r="CG116" s="43"/>
      <c r="CH116" s="43"/>
      <c r="CI116" s="43"/>
      <c r="CJ116" s="43"/>
      <c r="CK116" s="43"/>
      <c r="CL116" s="43"/>
      <c r="CM116" s="43"/>
      <c r="CN116" s="43"/>
      <c r="CO116" s="43"/>
      <c r="CP116" s="43"/>
      <c r="CQ116" s="43"/>
      <c r="CR116" s="43"/>
      <c r="CS116" s="43"/>
      <c r="CT116" s="43"/>
      <c r="CU116" s="43"/>
    </row>
    <row r="117" spans="2:99" s="67" customFormat="1" ht="45" hidden="1" customHeight="1">
      <c r="B117" s="96" t="s">
        <v>709</v>
      </c>
      <c r="C117" s="97" t="s">
        <v>702</v>
      </c>
      <c r="D117" s="96">
        <v>4</v>
      </c>
      <c r="E117" s="92">
        <v>22.95</v>
      </c>
      <c r="F117" s="225"/>
      <c r="G117" s="55">
        <f t="shared" si="6"/>
        <v>0</v>
      </c>
      <c r="H117" s="93">
        <v>812257015450</v>
      </c>
      <c r="I117" s="139"/>
      <c r="J117" s="139"/>
      <c r="K117" s="139"/>
      <c r="L117" s="139"/>
      <c r="M117" s="139"/>
      <c r="N117" s="139"/>
      <c r="O117" s="139"/>
      <c r="P117" s="139"/>
      <c r="Q117" s="139"/>
      <c r="R117" s="139"/>
      <c r="S117" s="139"/>
      <c r="T117" s="139"/>
      <c r="U117" s="70"/>
      <c r="V117" s="71"/>
      <c r="W117" s="71"/>
      <c r="X117" s="71"/>
      <c r="Y117" s="71"/>
      <c r="Z117" s="71"/>
      <c r="AA117" s="71"/>
      <c r="AB117" s="71"/>
      <c r="AC117" s="71"/>
      <c r="AD117" s="71"/>
      <c r="AE117" s="71"/>
      <c r="AF117" s="71"/>
      <c r="AG117" s="71"/>
      <c r="AH117" s="71"/>
      <c r="AI117" s="71"/>
      <c r="AJ117" s="71"/>
      <c r="AK117" s="71"/>
      <c r="AL117" s="71"/>
      <c r="AM117" s="71"/>
      <c r="AN117" s="71"/>
      <c r="AO117" s="71"/>
      <c r="AP117" s="71"/>
      <c r="AQ117" s="71"/>
      <c r="AR117" s="71"/>
      <c r="AS117" s="71"/>
      <c r="AT117" s="71"/>
      <c r="AU117" s="71"/>
      <c r="AV117" s="71"/>
      <c r="AW117" s="71"/>
      <c r="AX117" s="71"/>
      <c r="AY117" s="71"/>
      <c r="AZ117" s="71"/>
      <c r="BA117" s="71"/>
      <c r="BB117" s="71"/>
      <c r="BC117" s="71"/>
      <c r="BD117" s="71"/>
      <c r="BE117" s="71"/>
      <c r="BF117" s="71"/>
      <c r="BG117" s="71"/>
      <c r="BH117" s="71"/>
      <c r="BI117" s="71"/>
      <c r="BJ117" s="71"/>
      <c r="BK117" s="71"/>
      <c r="BL117" s="71"/>
      <c r="BM117" s="71"/>
      <c r="BN117" s="71"/>
      <c r="BO117" s="71"/>
      <c r="BP117" s="71"/>
      <c r="BQ117" s="71"/>
      <c r="BR117" s="71"/>
      <c r="BS117" s="71"/>
      <c r="BT117" s="71"/>
      <c r="BU117" s="71"/>
      <c r="BV117" s="71"/>
      <c r="BW117" s="71"/>
      <c r="BX117" s="71"/>
      <c r="BY117" s="71"/>
      <c r="BZ117" s="71"/>
      <c r="CA117" s="71"/>
      <c r="CB117" s="71"/>
      <c r="CC117" s="71"/>
      <c r="CD117" s="71"/>
      <c r="CE117" s="71"/>
      <c r="CF117" s="71"/>
      <c r="CG117" s="71"/>
      <c r="CH117" s="71"/>
      <c r="CI117" s="71"/>
      <c r="CJ117" s="71"/>
      <c r="CK117" s="71"/>
      <c r="CL117" s="71"/>
      <c r="CM117" s="71"/>
      <c r="CN117" s="71"/>
      <c r="CO117" s="71"/>
      <c r="CP117" s="71"/>
      <c r="CQ117" s="71"/>
      <c r="CR117" s="71"/>
      <c r="CS117" s="71"/>
      <c r="CT117" s="71"/>
      <c r="CU117" s="71"/>
    </row>
    <row r="118" spans="2:99" s="44" customFormat="1" ht="65.25" customHeight="1">
      <c r="B118" s="44" t="s">
        <v>93</v>
      </c>
      <c r="C118" s="46" t="s">
        <v>508</v>
      </c>
      <c r="D118" s="44">
        <v>6</v>
      </c>
      <c r="E118" s="55">
        <v>12.95</v>
      </c>
      <c r="F118" s="163">
        <v>6</v>
      </c>
      <c r="G118" s="55">
        <f t="shared" si="6"/>
        <v>77.699999999999989</v>
      </c>
      <c r="H118" s="48">
        <v>812257016945</v>
      </c>
      <c r="I118" s="50"/>
      <c r="J118" s="50"/>
      <c r="K118" s="50"/>
      <c r="L118" s="50"/>
      <c r="M118" s="50"/>
      <c r="N118" s="50"/>
      <c r="O118" s="50"/>
      <c r="P118" s="50"/>
      <c r="Q118" s="50"/>
      <c r="R118" s="50"/>
      <c r="S118" s="50"/>
      <c r="T118" s="50"/>
      <c r="U118" s="51"/>
      <c r="V118" s="51"/>
      <c r="W118" s="43"/>
      <c r="X118" s="43"/>
      <c r="Y118" s="43"/>
      <c r="Z118" s="43"/>
      <c r="AA118" s="43"/>
      <c r="AB118" s="43"/>
      <c r="AC118" s="43"/>
      <c r="AD118" s="43"/>
      <c r="AE118" s="43"/>
      <c r="AF118" s="43"/>
      <c r="AG118" s="43"/>
      <c r="AH118" s="43"/>
      <c r="AI118" s="43"/>
      <c r="AJ118" s="43"/>
      <c r="AK118" s="43"/>
      <c r="AL118" s="43"/>
      <c r="AM118" s="43"/>
      <c r="AN118" s="43"/>
      <c r="AO118" s="43"/>
      <c r="AP118" s="43"/>
      <c r="AQ118" s="43"/>
      <c r="AR118" s="43"/>
      <c r="AS118" s="43"/>
      <c r="AT118" s="43"/>
      <c r="AU118" s="43"/>
      <c r="AV118" s="43"/>
      <c r="AW118" s="43"/>
      <c r="AX118" s="43"/>
      <c r="AY118" s="43"/>
      <c r="AZ118" s="43"/>
      <c r="BA118" s="43"/>
      <c r="BB118" s="43"/>
      <c r="BC118" s="43"/>
      <c r="BD118" s="43"/>
      <c r="BE118" s="43"/>
      <c r="BF118" s="43"/>
      <c r="BG118" s="43"/>
      <c r="BH118" s="43"/>
      <c r="BI118" s="43"/>
      <c r="BJ118" s="43"/>
      <c r="BK118" s="43"/>
      <c r="BL118" s="43"/>
      <c r="BM118" s="43"/>
      <c r="BN118" s="43"/>
      <c r="BO118" s="43"/>
      <c r="BP118" s="43"/>
      <c r="BQ118" s="43"/>
      <c r="BR118" s="43"/>
      <c r="BS118" s="43"/>
      <c r="BT118" s="43"/>
      <c r="BU118" s="43"/>
      <c r="BV118" s="43"/>
      <c r="BW118" s="43"/>
      <c r="BX118" s="43"/>
      <c r="BY118" s="43"/>
      <c r="BZ118" s="43"/>
      <c r="CA118" s="43"/>
      <c r="CB118" s="43"/>
      <c r="CC118" s="43"/>
      <c r="CD118" s="43"/>
      <c r="CE118" s="43"/>
      <c r="CF118" s="43"/>
      <c r="CG118" s="43"/>
      <c r="CH118" s="43"/>
      <c r="CI118" s="43"/>
      <c r="CJ118" s="43"/>
      <c r="CK118" s="43"/>
      <c r="CL118" s="43"/>
      <c r="CM118" s="43"/>
      <c r="CN118" s="43"/>
      <c r="CO118" s="43"/>
      <c r="CP118" s="43"/>
      <c r="CQ118" s="43"/>
      <c r="CR118" s="43"/>
      <c r="CS118" s="43"/>
      <c r="CT118" s="43"/>
      <c r="CU118" s="43"/>
    </row>
    <row r="119" spans="2:99" s="44" customFormat="1" ht="43.15" hidden="1" customHeight="1">
      <c r="B119" s="96" t="s">
        <v>718</v>
      </c>
      <c r="C119" s="97" t="s">
        <v>706</v>
      </c>
      <c r="D119" s="96">
        <v>4</v>
      </c>
      <c r="E119" s="92">
        <v>17.45</v>
      </c>
      <c r="F119" s="225"/>
      <c r="G119" s="55">
        <f t="shared" si="6"/>
        <v>0</v>
      </c>
      <c r="H119" s="99">
        <v>812257019076</v>
      </c>
      <c r="I119" s="55"/>
      <c r="J119" s="55"/>
      <c r="K119" s="55"/>
      <c r="L119" s="55"/>
      <c r="M119" s="55"/>
      <c r="N119" s="55"/>
      <c r="O119" s="55"/>
      <c r="P119" s="55"/>
      <c r="Q119" s="55"/>
      <c r="R119" s="55"/>
      <c r="S119" s="55"/>
      <c r="T119" s="55"/>
      <c r="U119" s="51"/>
      <c r="V119" s="51"/>
      <c r="W119" s="43"/>
      <c r="X119" s="43"/>
      <c r="Y119" s="43"/>
      <c r="Z119" s="43"/>
      <c r="AA119" s="43"/>
      <c r="AB119" s="43"/>
      <c r="AC119" s="43"/>
      <c r="AD119" s="43"/>
      <c r="AE119" s="43"/>
      <c r="AF119" s="43"/>
      <c r="AG119" s="43"/>
      <c r="AH119" s="43"/>
      <c r="AI119" s="43"/>
      <c r="AJ119" s="43"/>
      <c r="AK119" s="43"/>
      <c r="AL119" s="43"/>
      <c r="AM119" s="43"/>
      <c r="AN119" s="43"/>
      <c r="AO119" s="43"/>
      <c r="AP119" s="43"/>
      <c r="AQ119" s="43"/>
      <c r="AR119" s="43"/>
      <c r="AS119" s="43"/>
      <c r="AT119" s="43"/>
      <c r="AU119" s="43"/>
      <c r="AV119" s="43"/>
      <c r="AW119" s="43"/>
      <c r="AX119" s="43"/>
      <c r="AY119" s="43"/>
      <c r="AZ119" s="43"/>
      <c r="BA119" s="43"/>
      <c r="BB119" s="43"/>
      <c r="BC119" s="43"/>
      <c r="BD119" s="43"/>
      <c r="BE119" s="43"/>
      <c r="BF119" s="43"/>
      <c r="BG119" s="43"/>
      <c r="BH119" s="43"/>
      <c r="BI119" s="43"/>
      <c r="BJ119" s="43"/>
      <c r="BK119" s="43"/>
      <c r="BL119" s="43"/>
      <c r="BM119" s="43"/>
      <c r="BN119" s="43"/>
      <c r="BO119" s="43"/>
      <c r="BP119" s="43"/>
      <c r="BQ119" s="43"/>
      <c r="BR119" s="43"/>
      <c r="BS119" s="43"/>
      <c r="BT119" s="43"/>
      <c r="BU119" s="43"/>
      <c r="BV119" s="43"/>
      <c r="BW119" s="43"/>
      <c r="BX119" s="43"/>
      <c r="BY119" s="43"/>
      <c r="BZ119" s="43"/>
      <c r="CA119" s="43"/>
      <c r="CB119" s="43"/>
      <c r="CC119" s="43"/>
      <c r="CD119" s="43"/>
      <c r="CE119" s="43"/>
      <c r="CF119" s="43"/>
      <c r="CG119" s="43"/>
      <c r="CH119" s="43"/>
      <c r="CI119" s="43"/>
      <c r="CJ119" s="43"/>
      <c r="CK119" s="43"/>
      <c r="CL119" s="43"/>
      <c r="CM119" s="43"/>
      <c r="CN119" s="43"/>
      <c r="CO119" s="43"/>
      <c r="CP119" s="43"/>
      <c r="CQ119" s="43"/>
      <c r="CR119" s="43"/>
      <c r="CS119" s="43"/>
      <c r="CT119" s="43"/>
      <c r="CU119" s="43"/>
    </row>
    <row r="120" spans="2:99" s="44" customFormat="1" ht="45" customHeight="1">
      <c r="B120" s="44" t="s">
        <v>94</v>
      </c>
      <c r="C120" s="46" t="s">
        <v>95</v>
      </c>
      <c r="D120" s="44">
        <v>4</v>
      </c>
      <c r="E120" s="55">
        <v>38.950000000000003</v>
      </c>
      <c r="F120" s="163">
        <v>6</v>
      </c>
      <c r="G120" s="55">
        <f t="shared" si="6"/>
        <v>233.70000000000002</v>
      </c>
      <c r="H120" s="48">
        <v>812257016935</v>
      </c>
      <c r="I120" s="55"/>
      <c r="J120" s="55"/>
      <c r="K120" s="55"/>
      <c r="L120" s="55"/>
      <c r="M120" s="55"/>
      <c r="N120" s="55"/>
      <c r="O120" s="55"/>
      <c r="P120" s="55"/>
      <c r="Q120" s="55"/>
      <c r="R120" s="55"/>
      <c r="S120" s="55"/>
      <c r="T120" s="55"/>
      <c r="U120" s="49"/>
      <c r="V120" s="49"/>
      <c r="W120" s="43"/>
      <c r="X120" s="43"/>
      <c r="Y120" s="43"/>
      <c r="Z120" s="43"/>
      <c r="AA120" s="43"/>
      <c r="AB120" s="43"/>
      <c r="AC120" s="43"/>
      <c r="AD120" s="43"/>
      <c r="AE120" s="43"/>
      <c r="AF120" s="43"/>
      <c r="AG120" s="43"/>
      <c r="AH120" s="43"/>
      <c r="AI120" s="43"/>
      <c r="AJ120" s="43"/>
      <c r="AK120" s="43"/>
      <c r="AL120" s="43"/>
      <c r="AM120" s="43"/>
      <c r="AN120" s="43"/>
      <c r="AO120" s="43"/>
      <c r="AP120" s="43"/>
      <c r="AQ120" s="43"/>
      <c r="AR120" s="43"/>
      <c r="AS120" s="43"/>
      <c r="AT120" s="43"/>
      <c r="AU120" s="43"/>
      <c r="AV120" s="43"/>
      <c r="AW120" s="43"/>
      <c r="AX120" s="43"/>
      <c r="AY120" s="43"/>
      <c r="AZ120" s="43"/>
      <c r="BA120" s="43"/>
      <c r="BB120" s="43"/>
      <c r="BC120" s="43"/>
      <c r="BD120" s="43"/>
      <c r="BE120" s="43"/>
      <c r="BF120" s="43"/>
      <c r="BG120" s="43"/>
      <c r="BH120" s="43"/>
      <c r="BI120" s="43"/>
      <c r="BJ120" s="43"/>
      <c r="BK120" s="43"/>
      <c r="BL120" s="43"/>
      <c r="BM120" s="43"/>
      <c r="BN120" s="43"/>
      <c r="BO120" s="43"/>
      <c r="BP120" s="43"/>
      <c r="BQ120" s="43"/>
      <c r="BR120" s="43"/>
      <c r="BS120" s="43"/>
      <c r="BT120" s="43"/>
      <c r="BU120" s="43"/>
      <c r="BV120" s="43"/>
      <c r="BW120" s="43"/>
      <c r="BX120" s="43"/>
      <c r="BY120" s="43"/>
      <c r="BZ120" s="43"/>
      <c r="CA120" s="43"/>
      <c r="CB120" s="43"/>
      <c r="CC120" s="43"/>
      <c r="CD120" s="43"/>
      <c r="CE120" s="43"/>
      <c r="CF120" s="43"/>
      <c r="CG120" s="43"/>
      <c r="CH120" s="43"/>
      <c r="CI120" s="43"/>
      <c r="CJ120" s="43"/>
      <c r="CK120" s="43"/>
      <c r="CL120" s="43"/>
      <c r="CM120" s="43"/>
      <c r="CN120" s="43"/>
      <c r="CO120" s="43"/>
      <c r="CP120" s="43"/>
      <c r="CQ120" s="43"/>
      <c r="CR120" s="43"/>
      <c r="CS120" s="43"/>
      <c r="CT120" s="43"/>
      <c r="CU120" s="43"/>
    </row>
    <row r="121" spans="2:99" s="44" customFormat="1" ht="45" customHeight="1">
      <c r="B121" s="96" t="s">
        <v>102</v>
      </c>
      <c r="C121" s="97" t="s">
        <v>513</v>
      </c>
      <c r="D121" s="96">
        <v>4</v>
      </c>
      <c r="E121" s="92">
        <v>19.45</v>
      </c>
      <c r="F121" s="225">
        <v>6</v>
      </c>
      <c r="G121" s="55">
        <f t="shared" si="6"/>
        <v>116.69999999999999</v>
      </c>
      <c r="H121" s="99">
        <v>812257017331</v>
      </c>
      <c r="I121" s="48"/>
      <c r="J121" s="48"/>
      <c r="K121" s="48"/>
      <c r="L121" s="48"/>
      <c r="M121" s="48"/>
      <c r="N121" s="48"/>
      <c r="O121" s="48"/>
      <c r="P121" s="48"/>
      <c r="Q121" s="48"/>
      <c r="R121" s="48"/>
      <c r="S121" s="48"/>
      <c r="T121" s="48"/>
      <c r="U121" s="57"/>
      <c r="V121" s="57"/>
      <c r="W121" s="43"/>
      <c r="X121" s="43"/>
      <c r="Y121" s="43"/>
      <c r="Z121" s="43"/>
      <c r="AA121" s="43"/>
      <c r="AB121" s="43"/>
      <c r="AC121" s="43"/>
      <c r="AD121" s="43"/>
      <c r="AE121" s="43"/>
      <c r="AF121" s="43"/>
      <c r="AG121" s="43"/>
      <c r="AH121" s="43"/>
      <c r="AI121" s="43"/>
      <c r="AJ121" s="43"/>
      <c r="AK121" s="43"/>
      <c r="AL121" s="43"/>
      <c r="AM121" s="43"/>
      <c r="AN121" s="43"/>
      <c r="AO121" s="43"/>
      <c r="AP121" s="43"/>
      <c r="AQ121" s="43"/>
      <c r="AR121" s="43"/>
      <c r="AS121" s="43"/>
      <c r="AT121" s="43"/>
      <c r="AU121" s="43"/>
      <c r="AV121" s="43"/>
      <c r="AW121" s="43"/>
      <c r="AX121" s="43"/>
      <c r="AY121" s="43"/>
      <c r="AZ121" s="43"/>
      <c r="BA121" s="43"/>
      <c r="BB121" s="43"/>
      <c r="BC121" s="43"/>
      <c r="BD121" s="43"/>
      <c r="BE121" s="43"/>
      <c r="BF121" s="43"/>
      <c r="BG121" s="43"/>
      <c r="BH121" s="43"/>
      <c r="BI121" s="43"/>
      <c r="BJ121" s="43"/>
      <c r="BK121" s="43"/>
      <c r="BL121" s="43"/>
      <c r="BM121" s="43"/>
      <c r="BN121" s="43"/>
      <c r="BO121" s="43"/>
      <c r="BP121" s="43"/>
      <c r="BQ121" s="43"/>
      <c r="BR121" s="43"/>
      <c r="BS121" s="43"/>
      <c r="BT121" s="43"/>
      <c r="BU121" s="43"/>
      <c r="BV121" s="43"/>
      <c r="BW121" s="43"/>
      <c r="BX121" s="43"/>
      <c r="BY121" s="43"/>
      <c r="BZ121" s="43"/>
      <c r="CA121" s="43"/>
      <c r="CB121" s="43"/>
      <c r="CC121" s="43"/>
      <c r="CD121" s="43"/>
      <c r="CE121" s="43"/>
      <c r="CF121" s="43"/>
      <c r="CG121" s="43"/>
      <c r="CH121" s="43"/>
      <c r="CI121" s="43"/>
      <c r="CJ121" s="43"/>
      <c r="CK121" s="43"/>
      <c r="CL121" s="43"/>
      <c r="CM121" s="43"/>
      <c r="CN121" s="43"/>
      <c r="CO121" s="43"/>
      <c r="CP121" s="43"/>
      <c r="CQ121" s="43"/>
      <c r="CR121" s="43"/>
      <c r="CS121" s="43"/>
      <c r="CT121" s="43"/>
      <c r="CU121" s="43"/>
    </row>
    <row r="122" spans="2:99" s="44" customFormat="1" ht="45" customHeight="1">
      <c r="B122" s="60" t="s">
        <v>484</v>
      </c>
      <c r="C122" s="46" t="s">
        <v>570</v>
      </c>
      <c r="D122" s="66" t="s">
        <v>8</v>
      </c>
      <c r="E122" s="55">
        <v>17.95</v>
      </c>
      <c r="F122" s="163">
        <v>6</v>
      </c>
      <c r="G122" s="55">
        <f t="shared" si="6"/>
        <v>107.69999999999999</v>
      </c>
      <c r="H122" s="48">
        <v>812257014217</v>
      </c>
      <c r="I122" s="55"/>
      <c r="J122" s="55"/>
      <c r="K122" s="55"/>
      <c r="L122" s="55"/>
      <c r="M122" s="55"/>
      <c r="N122" s="55"/>
      <c r="O122" s="55"/>
      <c r="P122" s="55"/>
      <c r="Q122" s="55"/>
      <c r="R122" s="55"/>
      <c r="S122" s="55"/>
      <c r="T122" s="55"/>
      <c r="U122" s="58"/>
      <c r="V122" s="58"/>
      <c r="W122" s="59"/>
      <c r="X122" s="59"/>
      <c r="Y122" s="59"/>
      <c r="Z122" s="59"/>
      <c r="AA122" s="59"/>
      <c r="AB122" s="59"/>
      <c r="AC122" s="59"/>
      <c r="AD122" s="59"/>
      <c r="AE122" s="59"/>
      <c r="AF122" s="59"/>
      <c r="AG122" s="59"/>
      <c r="AH122" s="59"/>
      <c r="AI122" s="59"/>
      <c r="AJ122" s="59"/>
      <c r="AK122" s="59"/>
      <c r="AL122" s="59"/>
      <c r="AM122" s="59"/>
      <c r="AN122" s="59"/>
      <c r="AO122" s="59"/>
      <c r="AP122" s="59"/>
      <c r="AQ122" s="59"/>
      <c r="AR122" s="59"/>
      <c r="AS122" s="59"/>
      <c r="AT122" s="59"/>
      <c r="AU122" s="59"/>
      <c r="AV122" s="59"/>
      <c r="AW122" s="59"/>
      <c r="AX122" s="59"/>
      <c r="AY122" s="59"/>
      <c r="AZ122" s="59"/>
      <c r="BA122" s="59"/>
      <c r="BB122" s="59"/>
      <c r="BC122" s="59"/>
      <c r="BD122" s="59"/>
      <c r="BE122" s="59"/>
      <c r="BF122" s="59"/>
      <c r="BG122" s="59"/>
      <c r="BH122" s="59"/>
      <c r="BI122" s="59"/>
      <c r="BJ122" s="59"/>
      <c r="BK122" s="59"/>
      <c r="BL122" s="59"/>
      <c r="BM122" s="59"/>
      <c r="BN122" s="59"/>
      <c r="BO122" s="59"/>
      <c r="BP122" s="59"/>
      <c r="BQ122" s="59"/>
      <c r="BR122" s="59"/>
      <c r="BS122" s="59"/>
      <c r="BT122" s="59"/>
      <c r="BU122" s="59"/>
      <c r="BV122" s="59"/>
      <c r="BW122" s="59"/>
      <c r="BX122" s="59"/>
      <c r="BY122" s="59"/>
      <c r="BZ122" s="59"/>
      <c r="CA122" s="59"/>
      <c r="CB122" s="59"/>
      <c r="CC122" s="59"/>
      <c r="CD122" s="59"/>
      <c r="CE122" s="59"/>
      <c r="CF122" s="59"/>
      <c r="CG122" s="59"/>
      <c r="CH122" s="59"/>
      <c r="CI122" s="59"/>
      <c r="CJ122" s="59"/>
      <c r="CK122" s="59"/>
      <c r="CL122" s="59"/>
      <c r="CM122" s="59"/>
      <c r="CN122" s="59"/>
      <c r="CO122" s="59"/>
      <c r="CP122" s="59"/>
      <c r="CQ122" s="59"/>
      <c r="CR122" s="59"/>
      <c r="CS122" s="59"/>
      <c r="CT122" s="59"/>
      <c r="CU122" s="59"/>
    </row>
    <row r="123" spans="2:99" s="44" customFormat="1" ht="45" customHeight="1">
      <c r="B123" s="44" t="s">
        <v>856</v>
      </c>
      <c r="F123" s="228">
        <f>SUM(F96:F122)</f>
        <v>75</v>
      </c>
      <c r="G123" s="243">
        <f>SUM(G96:G122)</f>
        <v>1545.0500000000002</v>
      </c>
      <c r="I123" s="55"/>
      <c r="J123" s="55"/>
      <c r="K123" s="55"/>
      <c r="L123" s="55"/>
      <c r="M123" s="55"/>
      <c r="N123" s="55"/>
      <c r="O123" s="55"/>
      <c r="P123" s="55"/>
      <c r="Q123" s="55"/>
      <c r="R123" s="55"/>
      <c r="S123" s="55"/>
      <c r="T123" s="55"/>
      <c r="U123" s="57"/>
      <c r="V123" s="57"/>
      <c r="W123" s="43"/>
      <c r="X123" s="43"/>
      <c r="Y123" s="43"/>
      <c r="Z123" s="43"/>
      <c r="AA123" s="43"/>
      <c r="AB123" s="43"/>
      <c r="AC123" s="43"/>
      <c r="AD123" s="43"/>
      <c r="AE123" s="43"/>
      <c r="AF123" s="43"/>
      <c r="AG123" s="43"/>
      <c r="AH123" s="43"/>
      <c r="AI123" s="43"/>
      <c r="AJ123" s="43"/>
      <c r="AK123" s="43"/>
      <c r="AL123" s="43"/>
      <c r="AM123" s="43"/>
      <c r="AN123" s="43"/>
      <c r="AO123" s="43"/>
      <c r="AP123" s="43"/>
      <c r="AQ123" s="43"/>
      <c r="AR123" s="43"/>
      <c r="AS123" s="43"/>
      <c r="AT123" s="43"/>
      <c r="AU123" s="43"/>
      <c r="AV123" s="43"/>
      <c r="AW123" s="43"/>
      <c r="AX123" s="43"/>
      <c r="AY123" s="43"/>
      <c r="AZ123" s="43"/>
      <c r="BA123" s="43"/>
      <c r="BB123" s="43"/>
      <c r="BC123" s="43"/>
      <c r="BD123" s="43"/>
      <c r="BE123" s="43"/>
      <c r="BF123" s="43"/>
      <c r="BG123" s="43"/>
      <c r="BH123" s="43"/>
      <c r="BI123" s="43"/>
      <c r="BJ123" s="43"/>
      <c r="BK123" s="43"/>
      <c r="BL123" s="43"/>
      <c r="BM123" s="43"/>
      <c r="BN123" s="43"/>
      <c r="BO123" s="43"/>
      <c r="BP123" s="43"/>
      <c r="BQ123" s="43"/>
      <c r="BR123" s="43"/>
      <c r="BS123" s="43"/>
      <c r="BT123" s="43"/>
      <c r="BU123" s="43"/>
      <c r="BV123" s="43"/>
      <c r="BW123" s="43"/>
      <c r="BX123" s="43"/>
      <c r="BY123" s="43"/>
      <c r="BZ123" s="43"/>
      <c r="CA123" s="43"/>
      <c r="CB123" s="43"/>
      <c r="CC123" s="43"/>
      <c r="CD123" s="43"/>
      <c r="CE123" s="43"/>
      <c r="CF123" s="43"/>
      <c r="CG123" s="43"/>
      <c r="CH123" s="43"/>
      <c r="CI123" s="43"/>
      <c r="CJ123" s="43"/>
      <c r="CK123" s="43"/>
      <c r="CL123" s="43"/>
      <c r="CM123" s="43"/>
      <c r="CN123" s="43"/>
      <c r="CO123" s="43"/>
      <c r="CP123" s="43"/>
      <c r="CQ123" s="43"/>
      <c r="CR123" s="43"/>
      <c r="CS123" s="43"/>
      <c r="CT123" s="43"/>
      <c r="CU123" s="43"/>
    </row>
    <row r="124" spans="2:99" s="44" customFormat="1" ht="45" customHeight="1">
      <c r="F124" s="228"/>
      <c r="I124" s="55"/>
      <c r="J124" s="55"/>
      <c r="K124" s="55"/>
      <c r="L124" s="55"/>
      <c r="M124" s="55"/>
      <c r="N124" s="55"/>
      <c r="O124" s="55"/>
      <c r="P124" s="55"/>
      <c r="Q124" s="55"/>
      <c r="R124" s="55"/>
      <c r="S124" s="55"/>
      <c r="T124" s="55"/>
      <c r="U124" s="51"/>
      <c r="V124" s="51"/>
      <c r="W124" s="43"/>
      <c r="X124" s="43"/>
      <c r="Y124" s="43"/>
      <c r="Z124" s="43"/>
      <c r="AA124" s="43"/>
      <c r="AB124" s="43"/>
      <c r="AC124" s="43"/>
      <c r="AD124" s="43"/>
      <c r="AE124" s="43"/>
      <c r="AF124" s="43"/>
      <c r="AG124" s="43"/>
      <c r="AH124" s="43"/>
      <c r="AI124" s="43"/>
      <c r="AJ124" s="43"/>
      <c r="AK124" s="43"/>
      <c r="AL124" s="43"/>
      <c r="AM124" s="43"/>
      <c r="AN124" s="43"/>
      <c r="AO124" s="43"/>
      <c r="AP124" s="43"/>
      <c r="AQ124" s="43"/>
      <c r="AR124" s="43"/>
      <c r="AS124" s="43"/>
      <c r="AT124" s="43"/>
      <c r="AU124" s="43"/>
      <c r="AV124" s="43"/>
      <c r="AW124" s="43"/>
      <c r="AX124" s="43"/>
      <c r="AY124" s="43"/>
      <c r="AZ124" s="43"/>
      <c r="BA124" s="43"/>
      <c r="BB124" s="43"/>
      <c r="BC124" s="43"/>
      <c r="BD124" s="43"/>
      <c r="BE124" s="43"/>
      <c r="BF124" s="43"/>
      <c r="BG124" s="43"/>
      <c r="BH124" s="43"/>
      <c r="BI124" s="43"/>
      <c r="BJ124" s="43"/>
      <c r="BK124" s="43"/>
      <c r="BL124" s="43"/>
      <c r="BM124" s="43"/>
      <c r="BN124" s="43"/>
      <c r="BO124" s="43"/>
      <c r="BP124" s="43"/>
      <c r="BQ124" s="43"/>
      <c r="BR124" s="43"/>
      <c r="BS124" s="43"/>
      <c r="BT124" s="43"/>
      <c r="BU124" s="43"/>
      <c r="BV124" s="43"/>
      <c r="BW124" s="43"/>
      <c r="BX124" s="43"/>
      <c r="BY124" s="43"/>
      <c r="BZ124" s="43"/>
      <c r="CA124" s="43"/>
      <c r="CB124" s="43"/>
      <c r="CC124" s="43"/>
      <c r="CD124" s="43"/>
      <c r="CE124" s="43"/>
      <c r="CF124" s="43"/>
      <c r="CG124" s="43"/>
      <c r="CH124" s="43"/>
      <c r="CI124" s="43"/>
      <c r="CJ124" s="43"/>
      <c r="CK124" s="43"/>
      <c r="CL124" s="43"/>
      <c r="CM124" s="43"/>
      <c r="CN124" s="43"/>
      <c r="CO124" s="43"/>
      <c r="CP124" s="43"/>
      <c r="CQ124" s="43"/>
      <c r="CR124" s="43"/>
      <c r="CS124" s="43"/>
      <c r="CT124" s="43"/>
      <c r="CU124" s="43"/>
    </row>
    <row r="125" spans="2:99" s="44" customFormat="1" ht="45" customHeight="1">
      <c r="F125" s="228"/>
      <c r="I125" s="48"/>
      <c r="J125" s="48"/>
      <c r="K125" s="48"/>
      <c r="L125" s="48"/>
      <c r="M125" s="48"/>
      <c r="N125" s="48"/>
      <c r="O125" s="48"/>
      <c r="P125" s="48"/>
      <c r="Q125" s="48"/>
      <c r="R125" s="48"/>
      <c r="S125" s="48"/>
      <c r="T125" s="48"/>
      <c r="U125" s="57"/>
      <c r="V125" s="57"/>
      <c r="W125" s="43"/>
      <c r="X125" s="43"/>
      <c r="Y125" s="43"/>
      <c r="Z125" s="43"/>
      <c r="AA125" s="43"/>
      <c r="AB125" s="43"/>
      <c r="AC125" s="43"/>
      <c r="AD125" s="43"/>
      <c r="AE125" s="43"/>
      <c r="AF125" s="43"/>
      <c r="AG125" s="43"/>
      <c r="AH125" s="43"/>
      <c r="AI125" s="43"/>
      <c r="AJ125" s="43"/>
      <c r="AK125" s="43"/>
      <c r="AL125" s="43"/>
      <c r="AM125" s="43"/>
      <c r="AN125" s="43"/>
      <c r="AO125" s="43"/>
      <c r="AP125" s="43"/>
      <c r="AQ125" s="43"/>
      <c r="AR125" s="43"/>
      <c r="AS125" s="43"/>
      <c r="AT125" s="43"/>
      <c r="AU125" s="43"/>
      <c r="AV125" s="43"/>
      <c r="AW125" s="43"/>
      <c r="AX125" s="43"/>
      <c r="AY125" s="43"/>
      <c r="AZ125" s="43"/>
      <c r="BA125" s="43"/>
      <c r="BB125" s="43"/>
      <c r="BC125" s="43"/>
      <c r="BD125" s="43"/>
      <c r="BE125" s="43"/>
      <c r="BF125" s="43"/>
      <c r="BG125" s="43"/>
      <c r="BH125" s="43"/>
      <c r="BI125" s="43"/>
      <c r="BJ125" s="43"/>
      <c r="BK125" s="43"/>
      <c r="BL125" s="43"/>
      <c r="BM125" s="43"/>
      <c r="BN125" s="43"/>
      <c r="BO125" s="43"/>
      <c r="BP125" s="43"/>
      <c r="BQ125" s="43"/>
      <c r="BR125" s="43"/>
      <c r="BS125" s="43"/>
      <c r="BT125" s="43"/>
      <c r="BU125" s="43"/>
      <c r="BV125" s="43"/>
      <c r="BW125" s="43"/>
      <c r="BX125" s="43"/>
      <c r="BY125" s="43"/>
      <c r="BZ125" s="43"/>
      <c r="CA125" s="43"/>
      <c r="CB125" s="43"/>
      <c r="CC125" s="43"/>
      <c r="CD125" s="43"/>
      <c r="CE125" s="43"/>
      <c r="CF125" s="43"/>
      <c r="CG125" s="43"/>
      <c r="CH125" s="43"/>
      <c r="CI125" s="43"/>
      <c r="CJ125" s="43"/>
      <c r="CK125" s="43"/>
      <c r="CL125" s="43"/>
      <c r="CM125" s="43"/>
      <c r="CN125" s="43"/>
      <c r="CO125" s="43"/>
      <c r="CP125" s="43"/>
      <c r="CQ125" s="43"/>
      <c r="CR125" s="43"/>
      <c r="CS125" s="43"/>
      <c r="CT125" s="43"/>
      <c r="CU125" s="43"/>
    </row>
    <row r="126" spans="2:99" s="44" customFormat="1" ht="45" customHeight="1">
      <c r="F126" s="228"/>
      <c r="I126" s="48"/>
      <c r="J126" s="48"/>
      <c r="K126" s="48"/>
      <c r="L126" s="48"/>
      <c r="M126" s="48"/>
      <c r="N126" s="48"/>
      <c r="O126" s="48"/>
      <c r="P126" s="48"/>
      <c r="Q126" s="48"/>
      <c r="R126" s="48"/>
      <c r="S126" s="48"/>
      <c r="T126" s="48"/>
      <c r="U126" s="63"/>
      <c r="V126" s="63"/>
      <c r="W126" s="43"/>
      <c r="X126" s="43"/>
      <c r="Y126" s="43"/>
      <c r="Z126" s="43"/>
      <c r="AA126" s="43"/>
      <c r="AB126" s="43"/>
      <c r="AC126" s="43"/>
      <c r="AD126" s="43"/>
      <c r="AE126" s="43"/>
      <c r="AF126" s="43"/>
      <c r="AG126" s="43"/>
      <c r="AH126" s="43"/>
      <c r="AI126" s="43"/>
      <c r="AJ126" s="43"/>
      <c r="AK126" s="43"/>
      <c r="AL126" s="43"/>
      <c r="AM126" s="43"/>
      <c r="AN126" s="43"/>
      <c r="AO126" s="43"/>
      <c r="AP126" s="43"/>
      <c r="AQ126" s="43"/>
      <c r="AR126" s="43"/>
      <c r="AS126" s="43"/>
      <c r="AT126" s="43"/>
      <c r="AU126" s="43"/>
      <c r="AV126" s="43"/>
      <c r="AW126" s="43"/>
      <c r="AX126" s="43"/>
      <c r="AY126" s="43"/>
      <c r="AZ126" s="43"/>
      <c r="BA126" s="43"/>
      <c r="BB126" s="43"/>
      <c r="BC126" s="43"/>
      <c r="BD126" s="43"/>
      <c r="BE126" s="43"/>
      <c r="BF126" s="43"/>
      <c r="BG126" s="43"/>
      <c r="BH126" s="43"/>
      <c r="BI126" s="43"/>
      <c r="BJ126" s="43"/>
      <c r="BK126" s="43"/>
      <c r="BL126" s="43"/>
      <c r="BM126" s="43"/>
      <c r="BN126" s="43"/>
      <c r="BO126" s="43"/>
      <c r="BP126" s="43"/>
      <c r="BQ126" s="43"/>
      <c r="BR126" s="43"/>
      <c r="BS126" s="43"/>
      <c r="BT126" s="43"/>
      <c r="BU126" s="43"/>
      <c r="BV126" s="43"/>
      <c r="BW126" s="43"/>
      <c r="BX126" s="43"/>
      <c r="BY126" s="43"/>
      <c r="BZ126" s="43"/>
      <c r="CA126" s="43"/>
      <c r="CB126" s="43"/>
      <c r="CC126" s="43"/>
      <c r="CD126" s="43"/>
      <c r="CE126" s="43"/>
      <c r="CF126" s="43"/>
      <c r="CG126" s="43"/>
      <c r="CH126" s="43"/>
      <c r="CI126" s="43"/>
      <c r="CJ126" s="43"/>
      <c r="CK126" s="43"/>
      <c r="CL126" s="43"/>
      <c r="CM126" s="43"/>
      <c r="CN126" s="43"/>
      <c r="CO126" s="43"/>
      <c r="CP126" s="43"/>
      <c r="CQ126" s="43"/>
      <c r="CR126" s="43"/>
      <c r="CS126" s="43"/>
      <c r="CT126" s="43"/>
      <c r="CU126" s="43"/>
    </row>
    <row r="127" spans="2:99" s="204" customFormat="1" ht="45" customHeight="1">
      <c r="F127" s="229"/>
      <c r="I127" s="64"/>
      <c r="J127" s="64"/>
      <c r="K127" s="64"/>
      <c r="L127" s="64"/>
      <c r="M127" s="64"/>
      <c r="N127" s="64"/>
      <c r="O127" s="64"/>
      <c r="P127" s="64"/>
      <c r="Q127" s="64"/>
      <c r="R127" s="64"/>
      <c r="S127" s="64"/>
      <c r="T127" s="64"/>
      <c r="U127" s="57"/>
      <c r="V127" s="57"/>
      <c r="W127" s="43"/>
      <c r="X127" s="43"/>
      <c r="Y127" s="43"/>
      <c r="Z127" s="43"/>
      <c r="AA127" s="43"/>
      <c r="AB127" s="43"/>
      <c r="AC127" s="43"/>
      <c r="AD127" s="43"/>
      <c r="AE127" s="43"/>
      <c r="AF127" s="43"/>
      <c r="AG127" s="43"/>
      <c r="AH127" s="43"/>
      <c r="AI127" s="43"/>
      <c r="AJ127" s="43"/>
      <c r="AK127" s="43"/>
      <c r="AL127" s="43"/>
      <c r="AM127" s="43"/>
      <c r="AN127" s="43"/>
      <c r="AO127" s="43"/>
      <c r="AP127" s="43"/>
      <c r="AQ127" s="43"/>
      <c r="AR127" s="43"/>
      <c r="AS127" s="43"/>
      <c r="AT127" s="43"/>
      <c r="AU127" s="43"/>
      <c r="AV127" s="43"/>
      <c r="AW127" s="43"/>
      <c r="AX127" s="43"/>
      <c r="AY127" s="43"/>
      <c r="AZ127" s="43"/>
      <c r="BA127" s="43"/>
      <c r="BB127" s="43"/>
      <c r="BC127" s="43"/>
      <c r="BD127" s="43"/>
      <c r="BE127" s="43"/>
      <c r="BF127" s="43"/>
      <c r="BG127" s="43"/>
      <c r="BH127" s="43"/>
      <c r="BI127" s="43"/>
      <c r="BJ127" s="43"/>
      <c r="BK127" s="43"/>
      <c r="BL127" s="43"/>
      <c r="BM127" s="43"/>
      <c r="BN127" s="43"/>
      <c r="BO127" s="43"/>
      <c r="BP127" s="43"/>
      <c r="BQ127" s="43"/>
      <c r="BR127" s="43"/>
      <c r="BS127" s="43"/>
      <c r="BT127" s="43"/>
      <c r="BU127" s="43"/>
      <c r="BV127" s="43"/>
      <c r="BW127" s="43"/>
      <c r="BX127" s="43"/>
      <c r="BY127" s="43"/>
      <c r="BZ127" s="43"/>
      <c r="CA127" s="43"/>
      <c r="CB127" s="43"/>
      <c r="CC127" s="43"/>
      <c r="CD127" s="43"/>
      <c r="CE127" s="43"/>
      <c r="CF127" s="43"/>
      <c r="CG127" s="43"/>
      <c r="CH127" s="43"/>
      <c r="CI127" s="43"/>
      <c r="CJ127" s="43"/>
      <c r="CK127" s="43"/>
      <c r="CL127" s="43"/>
      <c r="CM127" s="43"/>
      <c r="CN127" s="43"/>
      <c r="CO127" s="43"/>
      <c r="CP127" s="43"/>
      <c r="CQ127" s="43"/>
      <c r="CR127" s="43"/>
      <c r="CS127" s="43"/>
      <c r="CT127" s="43"/>
      <c r="CU127" s="43"/>
    </row>
    <row r="128" spans="2:99" s="44" customFormat="1" ht="45" customHeight="1">
      <c r="F128" s="228"/>
      <c r="I128" s="55"/>
      <c r="J128" s="55"/>
      <c r="K128" s="55"/>
      <c r="L128" s="55"/>
      <c r="M128" s="55"/>
      <c r="N128" s="55"/>
      <c r="O128" s="55"/>
      <c r="P128" s="55"/>
      <c r="Q128" s="55"/>
      <c r="R128" s="55"/>
      <c r="S128" s="55"/>
      <c r="T128" s="55"/>
      <c r="U128" s="51"/>
      <c r="V128" s="51"/>
      <c r="W128" s="43"/>
      <c r="X128" s="43"/>
      <c r="Y128" s="43"/>
      <c r="Z128" s="43"/>
      <c r="AA128" s="43"/>
      <c r="AB128" s="43"/>
      <c r="AC128" s="43"/>
      <c r="AD128" s="43"/>
      <c r="AE128" s="43"/>
      <c r="AF128" s="43"/>
      <c r="AG128" s="43"/>
      <c r="AH128" s="43"/>
      <c r="AI128" s="43"/>
      <c r="AJ128" s="43"/>
      <c r="AK128" s="43"/>
      <c r="AL128" s="43"/>
      <c r="AM128" s="43"/>
      <c r="AN128" s="43"/>
      <c r="AO128" s="43"/>
      <c r="AP128" s="43"/>
      <c r="AQ128" s="43"/>
      <c r="AR128" s="43"/>
      <c r="AS128" s="43"/>
      <c r="AT128" s="43"/>
      <c r="AU128" s="43"/>
      <c r="AV128" s="43"/>
      <c r="AW128" s="43"/>
      <c r="AX128" s="43"/>
      <c r="AY128" s="43"/>
      <c r="AZ128" s="43"/>
      <c r="BA128" s="43"/>
      <c r="BB128" s="43"/>
      <c r="BC128" s="43"/>
      <c r="BD128" s="43"/>
      <c r="BE128" s="43"/>
      <c r="BF128" s="43"/>
      <c r="BG128" s="43"/>
      <c r="BH128" s="43"/>
      <c r="BI128" s="43"/>
      <c r="BJ128" s="43"/>
      <c r="BK128" s="43"/>
      <c r="BL128" s="43"/>
      <c r="BM128" s="43"/>
      <c r="BN128" s="43"/>
      <c r="BO128" s="43"/>
      <c r="BP128" s="43"/>
      <c r="BQ128" s="43"/>
      <c r="BR128" s="43"/>
      <c r="BS128" s="43"/>
      <c r="BT128" s="43"/>
      <c r="BU128" s="43"/>
      <c r="BV128" s="43"/>
      <c r="BW128" s="43"/>
      <c r="BX128" s="43"/>
      <c r="BY128" s="43"/>
      <c r="BZ128" s="43"/>
      <c r="CA128" s="43"/>
      <c r="CB128" s="43"/>
      <c r="CC128" s="43"/>
      <c r="CD128" s="43"/>
      <c r="CE128" s="43"/>
      <c r="CF128" s="43"/>
      <c r="CG128" s="43"/>
      <c r="CH128" s="43"/>
      <c r="CI128" s="43"/>
      <c r="CJ128" s="43"/>
      <c r="CK128" s="43"/>
      <c r="CL128" s="43"/>
      <c r="CM128" s="43"/>
      <c r="CN128" s="43"/>
      <c r="CO128" s="43"/>
      <c r="CP128" s="43"/>
      <c r="CQ128" s="43"/>
      <c r="CR128" s="43"/>
      <c r="CS128" s="43"/>
      <c r="CT128" s="43"/>
      <c r="CU128" s="43"/>
    </row>
    <row r="129" spans="6:99" s="44" customFormat="1" ht="45" customHeight="1">
      <c r="F129" s="228"/>
      <c r="I129" s="48"/>
      <c r="J129" s="48"/>
      <c r="K129" s="48"/>
      <c r="L129" s="48"/>
      <c r="M129" s="48"/>
      <c r="N129" s="48"/>
      <c r="O129" s="48"/>
      <c r="P129" s="48"/>
      <c r="Q129" s="48"/>
      <c r="R129" s="48"/>
      <c r="S129" s="48"/>
      <c r="T129" s="48"/>
      <c r="U129" s="63"/>
      <c r="V129" s="63"/>
      <c r="W129" s="43"/>
      <c r="X129" s="43"/>
      <c r="Y129" s="43"/>
      <c r="Z129" s="43"/>
      <c r="AA129" s="43"/>
      <c r="AB129" s="43"/>
      <c r="AC129" s="43"/>
      <c r="AD129" s="43"/>
      <c r="AE129" s="43"/>
      <c r="AF129" s="43"/>
      <c r="AG129" s="43"/>
      <c r="AH129" s="43"/>
      <c r="AI129" s="43"/>
      <c r="AJ129" s="43"/>
      <c r="AK129" s="43"/>
      <c r="AL129" s="43"/>
      <c r="AM129" s="43"/>
      <c r="AN129" s="43"/>
      <c r="AO129" s="43"/>
      <c r="AP129" s="43"/>
      <c r="AQ129" s="43"/>
      <c r="AR129" s="43"/>
      <c r="AS129" s="43"/>
      <c r="AT129" s="43"/>
      <c r="AU129" s="43"/>
      <c r="AV129" s="43"/>
      <c r="AW129" s="43"/>
      <c r="AX129" s="43"/>
      <c r="AY129" s="43"/>
      <c r="AZ129" s="43"/>
      <c r="BA129" s="43"/>
      <c r="BB129" s="43"/>
      <c r="BC129" s="43"/>
      <c r="BD129" s="43"/>
      <c r="BE129" s="43"/>
      <c r="BF129" s="43"/>
      <c r="BG129" s="43"/>
      <c r="BH129" s="43"/>
      <c r="BI129" s="43"/>
      <c r="BJ129" s="43"/>
      <c r="BK129" s="43"/>
      <c r="BL129" s="43"/>
      <c r="BM129" s="43"/>
      <c r="BN129" s="43"/>
      <c r="BO129" s="43"/>
      <c r="BP129" s="43"/>
      <c r="BQ129" s="43"/>
      <c r="BR129" s="43"/>
      <c r="BS129" s="43"/>
      <c r="BT129" s="43"/>
      <c r="BU129" s="43"/>
      <c r="BV129" s="43"/>
      <c r="BW129" s="43"/>
      <c r="BX129" s="43"/>
      <c r="BY129" s="43"/>
      <c r="BZ129" s="43"/>
      <c r="CA129" s="43"/>
      <c r="CB129" s="43"/>
      <c r="CC129" s="43"/>
      <c r="CD129" s="43"/>
      <c r="CE129" s="43"/>
      <c r="CF129" s="43"/>
      <c r="CG129" s="43"/>
      <c r="CH129" s="43"/>
      <c r="CI129" s="43"/>
      <c r="CJ129" s="43"/>
      <c r="CK129" s="43"/>
      <c r="CL129" s="43"/>
      <c r="CM129" s="43"/>
      <c r="CN129" s="43"/>
      <c r="CO129" s="43"/>
      <c r="CP129" s="43"/>
      <c r="CQ129" s="43"/>
      <c r="CR129" s="43"/>
      <c r="CS129" s="43"/>
      <c r="CT129" s="43"/>
      <c r="CU129" s="43"/>
    </row>
    <row r="130" spans="6:99" s="204" customFormat="1" ht="45" customHeight="1">
      <c r="F130" s="229"/>
      <c r="I130" s="64"/>
      <c r="J130" s="64"/>
      <c r="K130" s="64"/>
      <c r="L130" s="64"/>
      <c r="M130" s="64"/>
      <c r="N130" s="64"/>
      <c r="O130" s="64"/>
      <c r="P130" s="64"/>
      <c r="Q130" s="64"/>
      <c r="R130" s="64"/>
      <c r="S130" s="64"/>
      <c r="T130" s="64"/>
      <c r="U130" s="57"/>
      <c r="V130" s="57"/>
      <c r="W130" s="43"/>
      <c r="X130" s="43"/>
      <c r="Y130" s="43"/>
      <c r="Z130" s="43"/>
      <c r="AA130" s="43"/>
      <c r="AB130" s="43"/>
      <c r="AC130" s="43"/>
      <c r="AD130" s="43"/>
      <c r="AE130" s="43"/>
      <c r="AF130" s="43"/>
      <c r="AG130" s="43"/>
      <c r="AH130" s="43"/>
      <c r="AI130" s="43"/>
      <c r="AJ130" s="43"/>
      <c r="AK130" s="43"/>
      <c r="AL130" s="43"/>
      <c r="AM130" s="43"/>
      <c r="AN130" s="43"/>
      <c r="AO130" s="43"/>
      <c r="AP130" s="43"/>
      <c r="AQ130" s="43"/>
      <c r="AR130" s="43"/>
      <c r="AS130" s="43"/>
      <c r="AT130" s="43"/>
      <c r="AU130" s="43"/>
      <c r="AV130" s="43"/>
      <c r="AW130" s="43"/>
      <c r="AX130" s="43"/>
      <c r="AY130" s="43"/>
      <c r="AZ130" s="43"/>
      <c r="BA130" s="43"/>
      <c r="BB130" s="43"/>
      <c r="BC130" s="43"/>
      <c r="BD130" s="43"/>
      <c r="BE130" s="43"/>
      <c r="BF130" s="43"/>
      <c r="BG130" s="43"/>
      <c r="BH130" s="43"/>
      <c r="BI130" s="43"/>
      <c r="BJ130" s="43"/>
      <c r="BK130" s="43"/>
      <c r="BL130" s="43"/>
      <c r="BM130" s="43"/>
      <c r="BN130" s="43"/>
      <c r="BO130" s="43"/>
      <c r="BP130" s="43"/>
      <c r="BQ130" s="43"/>
      <c r="BR130" s="43"/>
      <c r="BS130" s="43"/>
      <c r="BT130" s="43"/>
      <c r="BU130" s="43"/>
      <c r="BV130" s="43"/>
      <c r="BW130" s="43"/>
      <c r="BX130" s="43"/>
      <c r="BY130" s="43"/>
      <c r="BZ130" s="43"/>
      <c r="CA130" s="43"/>
      <c r="CB130" s="43"/>
      <c r="CC130" s="43"/>
      <c r="CD130" s="43"/>
      <c r="CE130" s="43"/>
      <c r="CF130" s="43"/>
      <c r="CG130" s="43"/>
      <c r="CH130" s="43"/>
      <c r="CI130" s="43"/>
      <c r="CJ130" s="43"/>
      <c r="CK130" s="43"/>
      <c r="CL130" s="43"/>
      <c r="CM130" s="43"/>
      <c r="CN130" s="43"/>
      <c r="CO130" s="43"/>
      <c r="CP130" s="43"/>
      <c r="CQ130" s="43"/>
      <c r="CR130" s="43"/>
      <c r="CS130" s="43"/>
      <c r="CT130" s="43"/>
      <c r="CU130" s="43"/>
    </row>
    <row r="131" spans="6:99" s="44" customFormat="1" ht="45" customHeight="1">
      <c r="F131" s="228"/>
      <c r="I131" s="48"/>
      <c r="J131" s="48"/>
      <c r="K131" s="48"/>
      <c r="L131" s="48"/>
      <c r="M131" s="48"/>
      <c r="N131" s="48"/>
      <c r="O131" s="48"/>
      <c r="P131" s="48"/>
      <c r="Q131" s="48"/>
      <c r="R131" s="48"/>
      <c r="S131" s="48"/>
      <c r="T131" s="48"/>
      <c r="U131" s="57"/>
      <c r="V131" s="57"/>
      <c r="W131" s="43"/>
      <c r="X131" s="43"/>
      <c r="Y131" s="43"/>
      <c r="Z131" s="43"/>
      <c r="AA131" s="43"/>
      <c r="AB131" s="43"/>
      <c r="AC131" s="43"/>
      <c r="AD131" s="43"/>
      <c r="AE131" s="43"/>
      <c r="AF131" s="43"/>
      <c r="AG131" s="43"/>
      <c r="AH131" s="43"/>
      <c r="AI131" s="43"/>
      <c r="AJ131" s="43"/>
      <c r="AK131" s="43"/>
      <c r="AL131" s="43"/>
      <c r="AM131" s="43"/>
      <c r="AN131" s="43"/>
      <c r="AO131" s="43"/>
      <c r="AP131" s="43"/>
      <c r="AQ131" s="43"/>
      <c r="AR131" s="43"/>
      <c r="AS131" s="43"/>
      <c r="AT131" s="43"/>
      <c r="AU131" s="43"/>
      <c r="AV131" s="43"/>
      <c r="AW131" s="43"/>
      <c r="AX131" s="43"/>
      <c r="AY131" s="43"/>
      <c r="AZ131" s="43"/>
      <c r="BA131" s="43"/>
      <c r="BB131" s="43"/>
      <c r="BC131" s="43"/>
      <c r="BD131" s="43"/>
      <c r="BE131" s="43"/>
      <c r="BF131" s="43"/>
      <c r="BG131" s="43"/>
      <c r="BH131" s="43"/>
      <c r="BI131" s="43"/>
      <c r="BJ131" s="43"/>
      <c r="BK131" s="43"/>
      <c r="BL131" s="43"/>
      <c r="BM131" s="43"/>
      <c r="BN131" s="43"/>
      <c r="BO131" s="43"/>
      <c r="BP131" s="43"/>
      <c r="BQ131" s="43"/>
      <c r="BR131" s="43"/>
      <c r="BS131" s="43"/>
      <c r="BT131" s="43"/>
      <c r="BU131" s="43"/>
      <c r="BV131" s="43"/>
      <c r="BW131" s="43"/>
      <c r="BX131" s="43"/>
      <c r="BY131" s="43"/>
      <c r="BZ131" s="43"/>
      <c r="CA131" s="43"/>
      <c r="CB131" s="43"/>
      <c r="CC131" s="43"/>
      <c r="CD131" s="43"/>
      <c r="CE131" s="43"/>
      <c r="CF131" s="43"/>
      <c r="CG131" s="43"/>
      <c r="CH131" s="43"/>
      <c r="CI131" s="43"/>
      <c r="CJ131" s="43"/>
      <c r="CK131" s="43"/>
      <c r="CL131" s="43"/>
      <c r="CM131" s="43"/>
      <c r="CN131" s="43"/>
      <c r="CO131" s="43"/>
      <c r="CP131" s="43"/>
      <c r="CQ131" s="43"/>
      <c r="CR131" s="43"/>
      <c r="CS131" s="43"/>
      <c r="CT131" s="43"/>
      <c r="CU131" s="43"/>
    </row>
    <row r="132" spans="6:99" s="44" customFormat="1" ht="45" customHeight="1">
      <c r="F132" s="228"/>
      <c r="I132" s="48"/>
      <c r="J132" s="48"/>
      <c r="K132" s="48"/>
      <c r="L132" s="48"/>
      <c r="M132" s="48"/>
      <c r="N132" s="48"/>
      <c r="O132" s="48"/>
      <c r="P132" s="48"/>
      <c r="Q132" s="48"/>
      <c r="R132" s="48"/>
      <c r="S132" s="48"/>
      <c r="T132" s="48"/>
      <c r="U132" s="57"/>
      <c r="V132" s="57"/>
      <c r="W132" s="43"/>
      <c r="X132" s="43"/>
      <c r="Y132" s="43"/>
      <c r="Z132" s="43"/>
      <c r="AA132" s="43"/>
      <c r="AB132" s="43"/>
      <c r="AC132" s="43"/>
      <c r="AD132" s="43"/>
      <c r="AE132" s="43"/>
      <c r="AF132" s="43"/>
      <c r="AG132" s="43"/>
      <c r="AH132" s="43"/>
      <c r="AI132" s="43"/>
      <c r="AJ132" s="43"/>
      <c r="AK132" s="43"/>
      <c r="AL132" s="43"/>
      <c r="AM132" s="43"/>
      <c r="AN132" s="43"/>
      <c r="AO132" s="43"/>
      <c r="AP132" s="43"/>
      <c r="AQ132" s="43"/>
      <c r="AR132" s="43"/>
      <c r="AS132" s="43"/>
      <c r="AT132" s="43"/>
      <c r="AU132" s="43"/>
      <c r="AV132" s="43"/>
      <c r="AW132" s="43"/>
      <c r="AX132" s="43"/>
      <c r="AY132" s="43"/>
      <c r="AZ132" s="43"/>
      <c r="BA132" s="43"/>
      <c r="BB132" s="43"/>
      <c r="BC132" s="43"/>
      <c r="BD132" s="43"/>
      <c r="BE132" s="43"/>
      <c r="BF132" s="43"/>
      <c r="BG132" s="43"/>
      <c r="BH132" s="43"/>
      <c r="BI132" s="43"/>
      <c r="BJ132" s="43"/>
      <c r="BK132" s="43"/>
      <c r="BL132" s="43"/>
      <c r="BM132" s="43"/>
      <c r="BN132" s="43"/>
      <c r="BO132" s="43"/>
      <c r="BP132" s="43"/>
      <c r="BQ132" s="43"/>
      <c r="BR132" s="43"/>
      <c r="BS132" s="43"/>
      <c r="BT132" s="43"/>
      <c r="BU132" s="43"/>
      <c r="BV132" s="43"/>
      <c r="BW132" s="43"/>
      <c r="BX132" s="43"/>
      <c r="BY132" s="43"/>
      <c r="BZ132" s="43"/>
      <c r="CA132" s="43"/>
      <c r="CB132" s="43"/>
      <c r="CC132" s="43"/>
      <c r="CD132" s="43"/>
      <c r="CE132" s="43"/>
      <c r="CF132" s="43"/>
      <c r="CG132" s="43"/>
      <c r="CH132" s="43"/>
      <c r="CI132" s="43"/>
      <c r="CJ132" s="43"/>
      <c r="CK132" s="43"/>
      <c r="CL132" s="43"/>
      <c r="CM132" s="43"/>
      <c r="CN132" s="43"/>
      <c r="CO132" s="43"/>
      <c r="CP132" s="43"/>
      <c r="CQ132" s="43"/>
      <c r="CR132" s="43"/>
      <c r="CS132" s="43"/>
      <c r="CT132" s="43"/>
      <c r="CU132" s="43"/>
    </row>
    <row r="133" spans="6:99" s="44" customFormat="1" ht="45" customHeight="1">
      <c r="F133" s="228"/>
      <c r="I133" s="48"/>
      <c r="J133" s="48"/>
      <c r="K133" s="48"/>
      <c r="L133" s="48"/>
      <c r="M133" s="48"/>
      <c r="N133" s="48"/>
      <c r="O133" s="48"/>
      <c r="P133" s="48"/>
      <c r="Q133" s="48"/>
      <c r="R133" s="48"/>
      <c r="S133" s="48"/>
      <c r="T133" s="48"/>
      <c r="U133" s="57"/>
      <c r="V133" s="57"/>
      <c r="W133" s="43"/>
      <c r="X133" s="43"/>
      <c r="Y133" s="43"/>
      <c r="Z133" s="43"/>
      <c r="AA133" s="43"/>
      <c r="AB133" s="43"/>
      <c r="AC133" s="43"/>
      <c r="AD133" s="43"/>
      <c r="AE133" s="43"/>
      <c r="AF133" s="43"/>
      <c r="AG133" s="43"/>
      <c r="AH133" s="43"/>
      <c r="AI133" s="43"/>
      <c r="AJ133" s="43"/>
      <c r="AK133" s="43"/>
      <c r="AL133" s="43"/>
      <c r="AM133" s="43"/>
      <c r="AN133" s="43"/>
      <c r="AO133" s="43"/>
      <c r="AP133" s="43"/>
      <c r="AQ133" s="43"/>
      <c r="AR133" s="43"/>
      <c r="AS133" s="43"/>
      <c r="AT133" s="43"/>
      <c r="AU133" s="43"/>
      <c r="AV133" s="43"/>
      <c r="AW133" s="43"/>
      <c r="AX133" s="43"/>
      <c r="AY133" s="43"/>
      <c r="AZ133" s="43"/>
      <c r="BA133" s="43"/>
      <c r="BB133" s="43"/>
      <c r="BC133" s="43"/>
      <c r="BD133" s="43"/>
      <c r="BE133" s="43"/>
      <c r="BF133" s="43"/>
      <c r="BG133" s="43"/>
      <c r="BH133" s="43"/>
      <c r="BI133" s="43"/>
      <c r="BJ133" s="43"/>
      <c r="BK133" s="43"/>
      <c r="BL133" s="43"/>
      <c r="BM133" s="43"/>
      <c r="BN133" s="43"/>
      <c r="BO133" s="43"/>
      <c r="BP133" s="43"/>
      <c r="BQ133" s="43"/>
      <c r="BR133" s="43"/>
      <c r="BS133" s="43"/>
      <c r="BT133" s="43"/>
      <c r="BU133" s="43"/>
      <c r="BV133" s="43"/>
      <c r="BW133" s="43"/>
      <c r="BX133" s="43"/>
      <c r="BY133" s="43"/>
      <c r="BZ133" s="43"/>
      <c r="CA133" s="43"/>
      <c r="CB133" s="43"/>
      <c r="CC133" s="43"/>
      <c r="CD133" s="43"/>
      <c r="CE133" s="43"/>
      <c r="CF133" s="43"/>
      <c r="CG133" s="43"/>
      <c r="CH133" s="43"/>
      <c r="CI133" s="43"/>
      <c r="CJ133" s="43"/>
      <c r="CK133" s="43"/>
      <c r="CL133" s="43"/>
      <c r="CM133" s="43"/>
      <c r="CN133" s="43"/>
      <c r="CO133" s="43"/>
      <c r="CP133" s="43"/>
      <c r="CQ133" s="43"/>
      <c r="CR133" s="43"/>
      <c r="CS133" s="43"/>
      <c r="CT133" s="43"/>
      <c r="CU133" s="43"/>
    </row>
    <row r="134" spans="6:99" s="44" customFormat="1" ht="45" customHeight="1">
      <c r="F134" s="228"/>
      <c r="I134" s="48"/>
      <c r="J134" s="48"/>
      <c r="K134" s="48"/>
      <c r="L134" s="48"/>
      <c r="M134" s="48"/>
      <c r="N134" s="48"/>
      <c r="O134" s="48"/>
      <c r="P134" s="48"/>
      <c r="Q134" s="48"/>
      <c r="R134" s="48"/>
      <c r="S134" s="48"/>
      <c r="T134" s="48"/>
      <c r="U134" s="57"/>
      <c r="V134" s="57"/>
      <c r="W134" s="43"/>
      <c r="X134" s="43"/>
      <c r="Y134" s="43"/>
      <c r="Z134" s="43"/>
      <c r="AA134" s="43"/>
      <c r="AB134" s="43"/>
      <c r="AC134" s="43"/>
      <c r="AD134" s="43"/>
      <c r="AE134" s="43"/>
      <c r="AF134" s="43"/>
      <c r="AG134" s="43"/>
      <c r="AH134" s="43"/>
      <c r="AI134" s="43"/>
      <c r="AJ134" s="43"/>
      <c r="AK134" s="43"/>
      <c r="AL134" s="43"/>
      <c r="AM134" s="43"/>
      <c r="AN134" s="43"/>
      <c r="AO134" s="43"/>
      <c r="AP134" s="43"/>
      <c r="AQ134" s="43"/>
      <c r="AR134" s="43"/>
      <c r="AS134" s="43"/>
      <c r="AT134" s="43"/>
      <c r="AU134" s="43"/>
      <c r="AV134" s="43"/>
      <c r="AW134" s="43"/>
      <c r="AX134" s="43"/>
      <c r="AY134" s="43"/>
      <c r="AZ134" s="43"/>
      <c r="BA134" s="43"/>
      <c r="BB134" s="43"/>
      <c r="BC134" s="43"/>
      <c r="BD134" s="43"/>
      <c r="BE134" s="43"/>
      <c r="BF134" s="43"/>
      <c r="BG134" s="43"/>
      <c r="BH134" s="43"/>
      <c r="BI134" s="43"/>
      <c r="BJ134" s="43"/>
      <c r="BK134" s="43"/>
      <c r="BL134" s="43"/>
      <c r="BM134" s="43"/>
      <c r="BN134" s="43"/>
      <c r="BO134" s="43"/>
      <c r="BP134" s="43"/>
      <c r="BQ134" s="43"/>
      <c r="BR134" s="43"/>
      <c r="BS134" s="43"/>
      <c r="BT134" s="43"/>
      <c r="BU134" s="43"/>
      <c r="BV134" s="43"/>
      <c r="BW134" s="43"/>
      <c r="BX134" s="43"/>
      <c r="BY134" s="43"/>
      <c r="BZ134" s="43"/>
      <c r="CA134" s="43"/>
      <c r="CB134" s="43"/>
      <c r="CC134" s="43"/>
      <c r="CD134" s="43"/>
      <c r="CE134" s="43"/>
      <c r="CF134" s="43"/>
      <c r="CG134" s="43"/>
      <c r="CH134" s="43"/>
      <c r="CI134" s="43"/>
      <c r="CJ134" s="43"/>
      <c r="CK134" s="43"/>
      <c r="CL134" s="43"/>
      <c r="CM134" s="43"/>
      <c r="CN134" s="43"/>
      <c r="CO134" s="43"/>
      <c r="CP134" s="43"/>
      <c r="CQ134" s="43"/>
      <c r="CR134" s="43"/>
      <c r="CS134" s="43"/>
      <c r="CT134" s="43"/>
      <c r="CU134" s="43"/>
    </row>
    <row r="135" spans="6:99" s="44" customFormat="1" ht="45" customHeight="1">
      <c r="F135" s="228"/>
      <c r="I135" s="55"/>
      <c r="J135" s="55"/>
      <c r="K135" s="55"/>
      <c r="L135" s="55"/>
      <c r="M135" s="55"/>
      <c r="N135" s="55"/>
      <c r="O135" s="55"/>
      <c r="P135" s="55"/>
      <c r="Q135" s="55"/>
      <c r="R135" s="55"/>
      <c r="S135" s="55"/>
      <c r="T135" s="55"/>
      <c r="U135" s="51"/>
      <c r="V135" s="51"/>
      <c r="W135" s="43"/>
      <c r="X135" s="43"/>
      <c r="Y135" s="43"/>
      <c r="Z135" s="43"/>
      <c r="AA135" s="43"/>
      <c r="AB135" s="43"/>
      <c r="AC135" s="43"/>
      <c r="AD135" s="43"/>
      <c r="AE135" s="43"/>
      <c r="AF135" s="43"/>
      <c r="AG135" s="43"/>
      <c r="AH135" s="43"/>
      <c r="AI135" s="43"/>
      <c r="AJ135" s="43"/>
      <c r="AK135" s="43"/>
      <c r="AL135" s="43"/>
      <c r="AM135" s="43"/>
      <c r="AN135" s="43"/>
      <c r="AO135" s="43"/>
      <c r="AP135" s="43"/>
      <c r="AQ135" s="43"/>
      <c r="AR135" s="43"/>
      <c r="AS135" s="43"/>
      <c r="AT135" s="43"/>
      <c r="AU135" s="43"/>
      <c r="AV135" s="43"/>
      <c r="AW135" s="43"/>
      <c r="AX135" s="43"/>
      <c r="AY135" s="43"/>
      <c r="AZ135" s="43"/>
      <c r="BA135" s="43"/>
      <c r="BB135" s="43"/>
      <c r="BC135" s="43"/>
      <c r="BD135" s="43"/>
      <c r="BE135" s="43"/>
      <c r="BF135" s="43"/>
      <c r="BG135" s="43"/>
      <c r="BH135" s="43"/>
      <c r="BI135" s="43"/>
      <c r="BJ135" s="43"/>
      <c r="BK135" s="43"/>
      <c r="BL135" s="43"/>
      <c r="BM135" s="43"/>
      <c r="BN135" s="43"/>
      <c r="BO135" s="43"/>
      <c r="BP135" s="43"/>
      <c r="BQ135" s="43"/>
      <c r="BR135" s="43"/>
      <c r="BS135" s="43"/>
      <c r="BT135" s="43"/>
      <c r="BU135" s="43"/>
      <c r="BV135" s="43"/>
      <c r="BW135" s="43"/>
      <c r="BX135" s="43"/>
      <c r="BY135" s="43"/>
      <c r="BZ135" s="43"/>
      <c r="CA135" s="43"/>
      <c r="CB135" s="43"/>
      <c r="CC135" s="43"/>
      <c r="CD135" s="43"/>
      <c r="CE135" s="43"/>
      <c r="CF135" s="43"/>
      <c r="CG135" s="43"/>
      <c r="CH135" s="43"/>
      <c r="CI135" s="43"/>
      <c r="CJ135" s="43"/>
      <c r="CK135" s="43"/>
      <c r="CL135" s="43"/>
      <c r="CM135" s="43"/>
      <c r="CN135" s="43"/>
      <c r="CO135" s="43"/>
      <c r="CP135" s="43"/>
      <c r="CQ135" s="43"/>
      <c r="CR135" s="43"/>
      <c r="CS135" s="43"/>
      <c r="CT135" s="43"/>
      <c r="CU135" s="43"/>
    </row>
    <row r="136" spans="6:99" s="44" customFormat="1" ht="45" customHeight="1">
      <c r="F136" s="228"/>
      <c r="I136" s="48"/>
      <c r="J136" s="48"/>
      <c r="K136" s="48"/>
      <c r="L136" s="48"/>
      <c r="M136" s="48"/>
      <c r="N136" s="48"/>
      <c r="O136" s="48"/>
      <c r="P136" s="48"/>
      <c r="Q136" s="48"/>
      <c r="R136" s="48"/>
      <c r="S136" s="48"/>
      <c r="T136" s="48"/>
      <c r="U136" s="49"/>
      <c r="V136" s="49"/>
      <c r="W136" s="43"/>
      <c r="X136" s="43"/>
      <c r="Y136" s="43"/>
      <c r="Z136" s="43"/>
      <c r="AA136" s="43"/>
      <c r="AB136" s="43"/>
      <c r="AC136" s="43"/>
      <c r="AD136" s="43"/>
      <c r="AE136" s="43"/>
      <c r="AF136" s="43"/>
      <c r="AG136" s="43"/>
      <c r="AH136" s="43"/>
      <c r="AI136" s="43"/>
      <c r="AJ136" s="43"/>
      <c r="AK136" s="43"/>
      <c r="AL136" s="43"/>
      <c r="AM136" s="43"/>
      <c r="AN136" s="43"/>
      <c r="AO136" s="43"/>
      <c r="AP136" s="43"/>
      <c r="AQ136" s="43"/>
      <c r="AR136" s="43"/>
      <c r="AS136" s="43"/>
      <c r="AT136" s="43"/>
      <c r="AU136" s="43"/>
      <c r="AV136" s="43"/>
      <c r="AW136" s="43"/>
      <c r="AX136" s="43"/>
      <c r="AY136" s="43"/>
      <c r="AZ136" s="43"/>
      <c r="BA136" s="43"/>
      <c r="BB136" s="43"/>
      <c r="BC136" s="43"/>
      <c r="BD136" s="43"/>
      <c r="BE136" s="43"/>
      <c r="BF136" s="43"/>
      <c r="BG136" s="43"/>
      <c r="BH136" s="43"/>
      <c r="BI136" s="43"/>
      <c r="BJ136" s="43"/>
      <c r="BK136" s="43"/>
      <c r="BL136" s="43"/>
      <c r="BM136" s="43"/>
      <c r="BN136" s="43"/>
      <c r="BO136" s="43"/>
      <c r="BP136" s="43"/>
      <c r="BQ136" s="43"/>
      <c r="BR136" s="43"/>
      <c r="BS136" s="43"/>
      <c r="BT136" s="43"/>
      <c r="BU136" s="43"/>
      <c r="BV136" s="43"/>
      <c r="BW136" s="43"/>
      <c r="BX136" s="43"/>
      <c r="BY136" s="43"/>
      <c r="BZ136" s="43"/>
      <c r="CA136" s="43"/>
      <c r="CB136" s="43"/>
      <c r="CC136" s="43"/>
      <c r="CD136" s="43"/>
      <c r="CE136" s="43"/>
      <c r="CF136" s="43"/>
      <c r="CG136" s="43"/>
      <c r="CH136" s="43"/>
      <c r="CI136" s="43"/>
      <c r="CJ136" s="43"/>
      <c r="CK136" s="43"/>
      <c r="CL136" s="43"/>
      <c r="CM136" s="43"/>
      <c r="CN136" s="43"/>
      <c r="CO136" s="43"/>
      <c r="CP136" s="43"/>
      <c r="CQ136" s="43"/>
      <c r="CR136" s="43"/>
      <c r="CS136" s="43"/>
      <c r="CT136" s="43"/>
      <c r="CU136" s="43"/>
    </row>
    <row r="137" spans="6:99" s="96" customFormat="1" ht="45" customHeight="1">
      <c r="F137" s="230"/>
      <c r="I137" s="99"/>
      <c r="J137" s="99"/>
      <c r="K137" s="99"/>
      <c r="L137" s="99"/>
      <c r="M137" s="99"/>
      <c r="N137" s="99"/>
      <c r="O137" s="99"/>
      <c r="P137" s="99"/>
      <c r="Q137" s="99"/>
      <c r="R137" s="99"/>
      <c r="S137" s="99"/>
      <c r="T137" s="99"/>
      <c r="U137" s="102"/>
      <c r="V137" s="102"/>
      <c r="W137" s="95"/>
      <c r="X137" s="95"/>
      <c r="Y137" s="95"/>
      <c r="Z137" s="95"/>
      <c r="AA137" s="95"/>
      <c r="AB137" s="95"/>
      <c r="AC137" s="95"/>
      <c r="AD137" s="95"/>
      <c r="AE137" s="95"/>
      <c r="AF137" s="95"/>
      <c r="AG137" s="95"/>
      <c r="AH137" s="95"/>
      <c r="AI137" s="95"/>
      <c r="AJ137" s="95"/>
      <c r="AK137" s="95"/>
      <c r="AL137" s="95"/>
      <c r="AM137" s="95"/>
      <c r="AN137" s="95"/>
      <c r="AO137" s="95"/>
      <c r="AP137" s="95"/>
      <c r="AQ137" s="95"/>
      <c r="AR137" s="95"/>
      <c r="AS137" s="95"/>
      <c r="AT137" s="95"/>
      <c r="AU137" s="95"/>
      <c r="AV137" s="95"/>
      <c r="AW137" s="95"/>
      <c r="AX137" s="95"/>
      <c r="AY137" s="95"/>
      <c r="AZ137" s="95"/>
      <c r="BA137" s="95"/>
      <c r="BB137" s="95"/>
      <c r="BC137" s="95"/>
      <c r="BD137" s="95"/>
      <c r="BE137" s="95"/>
      <c r="BF137" s="95"/>
      <c r="BG137" s="95"/>
      <c r="BH137" s="95"/>
      <c r="BI137" s="95"/>
      <c r="BJ137" s="95"/>
      <c r="BK137" s="95"/>
      <c r="BL137" s="95"/>
      <c r="BM137" s="95"/>
      <c r="BN137" s="95"/>
      <c r="BO137" s="95"/>
      <c r="BP137" s="95"/>
      <c r="BQ137" s="95"/>
      <c r="BR137" s="95"/>
      <c r="BS137" s="95"/>
      <c r="BT137" s="95"/>
      <c r="BU137" s="95"/>
      <c r="BV137" s="95"/>
      <c r="BW137" s="95"/>
      <c r="BX137" s="95"/>
      <c r="BY137" s="95"/>
      <c r="BZ137" s="95"/>
      <c r="CA137" s="95"/>
      <c r="CB137" s="95"/>
      <c r="CC137" s="95"/>
      <c r="CD137" s="95"/>
      <c r="CE137" s="95"/>
      <c r="CF137" s="95"/>
      <c r="CG137" s="95"/>
      <c r="CH137" s="95"/>
      <c r="CI137" s="95"/>
      <c r="CJ137" s="95"/>
      <c r="CK137" s="95"/>
      <c r="CL137" s="95"/>
      <c r="CM137" s="95"/>
      <c r="CN137" s="95"/>
      <c r="CO137" s="95"/>
      <c r="CP137" s="95"/>
      <c r="CQ137" s="95"/>
      <c r="CR137" s="95"/>
      <c r="CS137" s="95"/>
      <c r="CT137" s="95"/>
      <c r="CU137" s="95"/>
    </row>
    <row r="138" spans="6:99" s="44" customFormat="1" ht="45" customHeight="1">
      <c r="F138" s="228"/>
      <c r="I138" s="48"/>
      <c r="J138" s="48"/>
      <c r="K138" s="48"/>
      <c r="L138" s="48"/>
      <c r="M138" s="48"/>
      <c r="N138" s="48"/>
      <c r="O138" s="48"/>
      <c r="P138" s="48"/>
      <c r="Q138" s="48"/>
      <c r="R138" s="48"/>
      <c r="S138" s="48"/>
      <c r="T138" s="48"/>
      <c r="U138" s="57"/>
      <c r="V138" s="57"/>
      <c r="W138" s="43"/>
      <c r="X138" s="43"/>
      <c r="Y138" s="43"/>
      <c r="Z138" s="43"/>
      <c r="AA138" s="43"/>
      <c r="AB138" s="43"/>
      <c r="AC138" s="43"/>
      <c r="AD138" s="43"/>
      <c r="AE138" s="43"/>
      <c r="AF138" s="43"/>
      <c r="AG138" s="43"/>
      <c r="AH138" s="43"/>
      <c r="AI138" s="43"/>
      <c r="AJ138" s="43"/>
      <c r="AK138" s="43"/>
      <c r="AL138" s="43"/>
      <c r="AM138" s="43"/>
      <c r="AN138" s="43"/>
      <c r="AO138" s="43"/>
      <c r="AP138" s="43"/>
      <c r="AQ138" s="43"/>
      <c r="AR138" s="43"/>
      <c r="AS138" s="43"/>
      <c r="AT138" s="43"/>
      <c r="AU138" s="43"/>
      <c r="AV138" s="43"/>
      <c r="AW138" s="43"/>
      <c r="AX138" s="43"/>
      <c r="AY138" s="43"/>
      <c r="AZ138" s="43"/>
      <c r="BA138" s="43"/>
      <c r="BB138" s="43"/>
      <c r="BC138" s="43"/>
      <c r="BD138" s="43"/>
      <c r="BE138" s="43"/>
      <c r="BF138" s="43"/>
      <c r="BG138" s="43"/>
      <c r="BH138" s="43"/>
      <c r="BI138" s="43"/>
      <c r="BJ138" s="43"/>
      <c r="BK138" s="43"/>
      <c r="BL138" s="43"/>
      <c r="BM138" s="43"/>
      <c r="BN138" s="43"/>
      <c r="BO138" s="43"/>
      <c r="BP138" s="43"/>
      <c r="BQ138" s="43"/>
      <c r="BR138" s="43"/>
      <c r="BS138" s="43"/>
      <c r="BT138" s="43"/>
      <c r="BU138" s="43"/>
      <c r="BV138" s="43"/>
      <c r="BW138" s="43"/>
      <c r="BX138" s="43"/>
      <c r="BY138" s="43"/>
      <c r="BZ138" s="43"/>
      <c r="CA138" s="43"/>
      <c r="CB138" s="43"/>
      <c r="CC138" s="43"/>
      <c r="CD138" s="43"/>
      <c r="CE138" s="43"/>
      <c r="CF138" s="43"/>
      <c r="CG138" s="43"/>
      <c r="CH138" s="43"/>
      <c r="CI138" s="43"/>
      <c r="CJ138" s="43"/>
      <c r="CK138" s="43"/>
      <c r="CL138" s="43"/>
      <c r="CM138" s="43"/>
      <c r="CN138" s="43"/>
      <c r="CO138" s="43"/>
      <c r="CP138" s="43"/>
      <c r="CQ138" s="43"/>
      <c r="CR138" s="43"/>
      <c r="CS138" s="43"/>
      <c r="CT138" s="43"/>
      <c r="CU138" s="43"/>
    </row>
    <row r="139" spans="6:99" s="44" customFormat="1" ht="45" customHeight="1">
      <c r="F139" s="228"/>
      <c r="I139" s="48"/>
      <c r="J139" s="48"/>
      <c r="K139" s="48"/>
      <c r="L139" s="48"/>
      <c r="M139" s="48"/>
      <c r="N139" s="48"/>
      <c r="O139" s="48"/>
      <c r="P139" s="48"/>
      <c r="Q139" s="48"/>
      <c r="R139" s="48"/>
      <c r="S139" s="48"/>
      <c r="T139" s="48"/>
      <c r="U139" s="57"/>
      <c r="V139" s="57"/>
      <c r="W139" s="43"/>
      <c r="X139" s="43"/>
      <c r="Y139" s="43"/>
      <c r="Z139" s="43"/>
      <c r="AA139" s="43"/>
      <c r="AB139" s="43"/>
      <c r="AC139" s="43"/>
      <c r="AD139" s="43"/>
      <c r="AE139" s="43"/>
      <c r="AF139" s="43"/>
      <c r="AG139" s="43"/>
      <c r="AH139" s="43"/>
      <c r="AI139" s="43"/>
      <c r="AJ139" s="43"/>
      <c r="AK139" s="43"/>
      <c r="AL139" s="43"/>
      <c r="AM139" s="43"/>
      <c r="AN139" s="43"/>
      <c r="AO139" s="43"/>
      <c r="AP139" s="43"/>
      <c r="AQ139" s="43"/>
      <c r="AR139" s="43"/>
      <c r="AS139" s="43"/>
      <c r="AT139" s="43"/>
      <c r="AU139" s="43"/>
      <c r="AV139" s="43"/>
      <c r="AW139" s="43"/>
      <c r="AX139" s="43"/>
      <c r="AY139" s="43"/>
      <c r="AZ139" s="43"/>
      <c r="BA139" s="43"/>
      <c r="BB139" s="43"/>
      <c r="BC139" s="43"/>
      <c r="BD139" s="43"/>
      <c r="BE139" s="43"/>
      <c r="BF139" s="43"/>
      <c r="BG139" s="43"/>
      <c r="BH139" s="43"/>
      <c r="BI139" s="43"/>
      <c r="BJ139" s="43"/>
      <c r="BK139" s="43"/>
      <c r="BL139" s="43"/>
      <c r="BM139" s="43"/>
      <c r="BN139" s="43"/>
      <c r="BO139" s="43"/>
      <c r="BP139" s="43"/>
      <c r="BQ139" s="43"/>
      <c r="BR139" s="43"/>
      <c r="BS139" s="43"/>
      <c r="BT139" s="43"/>
      <c r="BU139" s="43"/>
      <c r="BV139" s="43"/>
      <c r="BW139" s="43"/>
      <c r="BX139" s="43"/>
      <c r="BY139" s="43"/>
      <c r="BZ139" s="43"/>
      <c r="CA139" s="43"/>
      <c r="CB139" s="43"/>
      <c r="CC139" s="43"/>
      <c r="CD139" s="43"/>
      <c r="CE139" s="43"/>
      <c r="CF139" s="43"/>
      <c r="CG139" s="43"/>
      <c r="CH139" s="43"/>
      <c r="CI139" s="43"/>
      <c r="CJ139" s="43"/>
      <c r="CK139" s="43"/>
      <c r="CL139" s="43"/>
      <c r="CM139" s="43"/>
      <c r="CN139" s="43"/>
      <c r="CO139" s="43"/>
      <c r="CP139" s="43"/>
      <c r="CQ139" s="43"/>
      <c r="CR139" s="43"/>
      <c r="CS139" s="43"/>
      <c r="CT139" s="43"/>
      <c r="CU139" s="43"/>
    </row>
    <row r="140" spans="6:99" s="44" customFormat="1" ht="45" customHeight="1">
      <c r="F140" s="228"/>
      <c r="I140" s="48"/>
      <c r="J140" s="48"/>
      <c r="K140" s="48"/>
      <c r="L140" s="48"/>
      <c r="M140" s="48"/>
      <c r="N140" s="48"/>
      <c r="O140" s="48"/>
      <c r="P140" s="48"/>
      <c r="Q140" s="48"/>
      <c r="R140" s="48"/>
      <c r="S140" s="48"/>
      <c r="T140" s="48"/>
      <c r="U140" s="57"/>
      <c r="V140" s="57"/>
      <c r="W140" s="43"/>
      <c r="X140" s="43"/>
      <c r="Y140" s="43"/>
      <c r="Z140" s="43"/>
      <c r="AA140" s="43"/>
      <c r="AB140" s="43"/>
      <c r="AC140" s="43"/>
      <c r="AD140" s="43"/>
      <c r="AE140" s="43"/>
      <c r="AF140" s="43"/>
      <c r="AG140" s="43"/>
      <c r="AH140" s="43"/>
      <c r="AI140" s="43"/>
      <c r="AJ140" s="43"/>
      <c r="AK140" s="43"/>
      <c r="AL140" s="43"/>
      <c r="AM140" s="43"/>
      <c r="AN140" s="43"/>
      <c r="AO140" s="43"/>
      <c r="AP140" s="43"/>
      <c r="AQ140" s="43"/>
      <c r="AR140" s="43"/>
      <c r="AS140" s="43"/>
      <c r="AT140" s="43"/>
      <c r="AU140" s="43"/>
      <c r="AV140" s="43"/>
      <c r="AW140" s="43"/>
      <c r="AX140" s="43"/>
      <c r="AY140" s="43"/>
      <c r="AZ140" s="43"/>
      <c r="BA140" s="43"/>
      <c r="BB140" s="43"/>
      <c r="BC140" s="43"/>
      <c r="BD140" s="43"/>
      <c r="BE140" s="43"/>
      <c r="BF140" s="43"/>
      <c r="BG140" s="43"/>
      <c r="BH140" s="43"/>
      <c r="BI140" s="43"/>
      <c r="BJ140" s="43"/>
      <c r="BK140" s="43"/>
      <c r="BL140" s="43"/>
      <c r="BM140" s="43"/>
      <c r="BN140" s="43"/>
      <c r="BO140" s="43"/>
      <c r="BP140" s="43"/>
      <c r="BQ140" s="43"/>
      <c r="BR140" s="43"/>
      <c r="BS140" s="43"/>
      <c r="BT140" s="43"/>
      <c r="BU140" s="43"/>
      <c r="BV140" s="43"/>
      <c r="BW140" s="43"/>
      <c r="BX140" s="43"/>
      <c r="BY140" s="43"/>
      <c r="BZ140" s="43"/>
      <c r="CA140" s="43"/>
      <c r="CB140" s="43"/>
      <c r="CC140" s="43"/>
      <c r="CD140" s="43"/>
      <c r="CE140" s="43"/>
      <c r="CF140" s="43"/>
      <c r="CG140" s="43"/>
      <c r="CH140" s="43"/>
      <c r="CI140" s="43"/>
      <c r="CJ140" s="43"/>
      <c r="CK140" s="43"/>
      <c r="CL140" s="43"/>
      <c r="CM140" s="43"/>
      <c r="CN140" s="43"/>
      <c r="CO140" s="43"/>
      <c r="CP140" s="43"/>
      <c r="CQ140" s="43"/>
      <c r="CR140" s="43"/>
      <c r="CS140" s="43"/>
      <c r="CT140" s="43"/>
      <c r="CU140" s="43"/>
    </row>
    <row r="141" spans="6:99" s="44" customFormat="1" ht="45" customHeight="1">
      <c r="F141" s="228"/>
      <c r="I141" s="48"/>
      <c r="J141" s="48"/>
      <c r="K141" s="48"/>
      <c r="L141" s="48"/>
      <c r="M141" s="48"/>
      <c r="N141" s="48"/>
      <c r="O141" s="48"/>
      <c r="P141" s="48"/>
      <c r="Q141" s="48"/>
      <c r="R141" s="48"/>
      <c r="S141" s="48"/>
      <c r="T141" s="48"/>
      <c r="U141" s="57"/>
      <c r="V141" s="57"/>
      <c r="W141" s="43"/>
      <c r="X141" s="43"/>
      <c r="Y141" s="43"/>
      <c r="Z141" s="43"/>
      <c r="AA141" s="43"/>
      <c r="AB141" s="43"/>
      <c r="AC141" s="43"/>
      <c r="AD141" s="43"/>
      <c r="AE141" s="43"/>
      <c r="AF141" s="43"/>
      <c r="AG141" s="43"/>
      <c r="AH141" s="43"/>
      <c r="AI141" s="43"/>
      <c r="AJ141" s="43"/>
      <c r="AK141" s="43"/>
      <c r="AL141" s="43"/>
      <c r="AM141" s="43"/>
      <c r="AN141" s="43"/>
      <c r="AO141" s="43"/>
      <c r="AP141" s="43"/>
      <c r="AQ141" s="43"/>
      <c r="AR141" s="43"/>
      <c r="AS141" s="43"/>
      <c r="AT141" s="43"/>
      <c r="AU141" s="43"/>
      <c r="AV141" s="43"/>
      <c r="AW141" s="43"/>
      <c r="AX141" s="43"/>
      <c r="AY141" s="43"/>
      <c r="AZ141" s="43"/>
      <c r="BA141" s="43"/>
      <c r="BB141" s="43"/>
      <c r="BC141" s="43"/>
      <c r="BD141" s="43"/>
      <c r="BE141" s="43"/>
      <c r="BF141" s="43"/>
      <c r="BG141" s="43"/>
      <c r="BH141" s="43"/>
      <c r="BI141" s="43"/>
      <c r="BJ141" s="43"/>
      <c r="BK141" s="43"/>
      <c r="BL141" s="43"/>
      <c r="BM141" s="43"/>
      <c r="BN141" s="43"/>
      <c r="BO141" s="43"/>
      <c r="BP141" s="43"/>
      <c r="BQ141" s="43"/>
      <c r="BR141" s="43"/>
      <c r="BS141" s="43"/>
      <c r="BT141" s="43"/>
      <c r="BU141" s="43"/>
      <c r="BV141" s="43"/>
      <c r="BW141" s="43"/>
      <c r="BX141" s="43"/>
      <c r="BY141" s="43"/>
      <c r="BZ141" s="43"/>
      <c r="CA141" s="43"/>
      <c r="CB141" s="43"/>
      <c r="CC141" s="43"/>
      <c r="CD141" s="43"/>
      <c r="CE141" s="43"/>
      <c r="CF141" s="43"/>
      <c r="CG141" s="43"/>
      <c r="CH141" s="43"/>
      <c r="CI141" s="43"/>
      <c r="CJ141" s="43"/>
      <c r="CK141" s="43"/>
      <c r="CL141" s="43"/>
      <c r="CM141" s="43"/>
      <c r="CN141" s="43"/>
      <c r="CO141" s="43"/>
      <c r="CP141" s="43"/>
      <c r="CQ141" s="43"/>
      <c r="CR141" s="43"/>
      <c r="CS141" s="43"/>
      <c r="CT141" s="43"/>
      <c r="CU141" s="43"/>
    </row>
    <row r="142" spans="6:99" s="44" customFormat="1" ht="45" customHeight="1">
      <c r="F142" s="228"/>
      <c r="I142" s="55"/>
      <c r="J142" s="55"/>
      <c r="K142" s="55"/>
      <c r="L142" s="55"/>
      <c r="M142" s="55"/>
      <c r="N142" s="55"/>
      <c r="O142" s="55"/>
      <c r="P142" s="55"/>
      <c r="Q142" s="55"/>
      <c r="R142" s="55"/>
      <c r="S142" s="55"/>
      <c r="T142" s="55"/>
      <c r="U142" s="51"/>
      <c r="V142" s="51"/>
      <c r="W142" s="43"/>
      <c r="X142" s="43"/>
      <c r="Y142" s="43"/>
      <c r="Z142" s="43"/>
      <c r="AA142" s="43"/>
      <c r="AB142" s="43"/>
      <c r="AC142" s="43"/>
      <c r="AD142" s="43"/>
      <c r="AE142" s="43"/>
      <c r="AF142" s="43"/>
      <c r="AG142" s="43"/>
      <c r="AH142" s="43"/>
      <c r="AI142" s="43"/>
      <c r="AJ142" s="43"/>
      <c r="AK142" s="43"/>
      <c r="AL142" s="43"/>
      <c r="AM142" s="43"/>
      <c r="AN142" s="43"/>
      <c r="AO142" s="43"/>
      <c r="AP142" s="43"/>
      <c r="AQ142" s="43"/>
      <c r="AR142" s="43"/>
      <c r="AS142" s="43"/>
      <c r="AT142" s="43"/>
      <c r="AU142" s="43"/>
      <c r="AV142" s="43"/>
      <c r="AW142" s="43"/>
      <c r="AX142" s="43"/>
      <c r="AY142" s="43"/>
      <c r="AZ142" s="43"/>
      <c r="BA142" s="43"/>
      <c r="BB142" s="43"/>
      <c r="BC142" s="43"/>
      <c r="BD142" s="43"/>
      <c r="BE142" s="43"/>
      <c r="BF142" s="43"/>
      <c r="BG142" s="43"/>
      <c r="BH142" s="43"/>
      <c r="BI142" s="43"/>
      <c r="BJ142" s="43"/>
      <c r="BK142" s="43"/>
      <c r="BL142" s="43"/>
      <c r="BM142" s="43"/>
      <c r="BN142" s="43"/>
      <c r="BO142" s="43"/>
      <c r="BP142" s="43"/>
      <c r="BQ142" s="43"/>
      <c r="BR142" s="43"/>
      <c r="BS142" s="43"/>
      <c r="BT142" s="43"/>
      <c r="BU142" s="43"/>
      <c r="BV142" s="43"/>
      <c r="BW142" s="43"/>
      <c r="BX142" s="43"/>
      <c r="BY142" s="43"/>
      <c r="BZ142" s="43"/>
      <c r="CA142" s="43"/>
      <c r="CB142" s="43"/>
      <c r="CC142" s="43"/>
      <c r="CD142" s="43"/>
      <c r="CE142" s="43"/>
      <c r="CF142" s="43"/>
      <c r="CG142" s="43"/>
      <c r="CH142" s="43"/>
      <c r="CI142" s="43"/>
      <c r="CJ142" s="43"/>
      <c r="CK142" s="43"/>
      <c r="CL142" s="43"/>
      <c r="CM142" s="43"/>
      <c r="CN142" s="43"/>
      <c r="CO142" s="43"/>
      <c r="CP142" s="43"/>
      <c r="CQ142" s="43"/>
      <c r="CR142" s="43"/>
      <c r="CS142" s="43"/>
      <c r="CT142" s="43"/>
      <c r="CU142" s="43"/>
    </row>
    <row r="143" spans="6:99" s="144" customFormat="1" ht="44.25" customHeight="1">
      <c r="F143" s="231"/>
      <c r="I143" s="93"/>
      <c r="J143" s="93"/>
      <c r="K143" s="93"/>
      <c r="L143" s="93"/>
      <c r="M143" s="93"/>
      <c r="N143" s="93"/>
      <c r="O143" s="93"/>
      <c r="P143" s="93"/>
      <c r="Q143" s="93"/>
      <c r="R143" s="93"/>
      <c r="S143" s="93"/>
      <c r="T143" s="93"/>
      <c r="U143" s="94"/>
      <c r="V143" s="94"/>
      <c r="W143" s="143"/>
      <c r="X143" s="143"/>
      <c r="Y143" s="143"/>
      <c r="Z143" s="143"/>
      <c r="AA143" s="143"/>
      <c r="AB143" s="143"/>
      <c r="AC143" s="143"/>
      <c r="AD143" s="143"/>
      <c r="AE143" s="143"/>
      <c r="AF143" s="143"/>
      <c r="AG143" s="143"/>
      <c r="AH143" s="143"/>
      <c r="AI143" s="143"/>
      <c r="AJ143" s="143"/>
      <c r="AK143" s="143"/>
      <c r="AL143" s="143"/>
      <c r="AM143" s="143"/>
      <c r="AN143" s="143"/>
      <c r="AO143" s="143"/>
      <c r="AP143" s="143"/>
      <c r="AQ143" s="143"/>
      <c r="AR143" s="143"/>
      <c r="AS143" s="143"/>
      <c r="AT143" s="143"/>
      <c r="AU143" s="143"/>
      <c r="AV143" s="143"/>
      <c r="AW143" s="143"/>
      <c r="AX143" s="143"/>
      <c r="AY143" s="143"/>
      <c r="AZ143" s="143"/>
      <c r="BA143" s="143"/>
      <c r="BB143" s="143"/>
      <c r="BC143" s="143"/>
      <c r="BD143" s="143"/>
      <c r="BE143" s="143"/>
      <c r="BF143" s="143"/>
      <c r="BG143" s="143"/>
      <c r="BH143" s="143"/>
      <c r="BI143" s="143"/>
      <c r="BJ143" s="143"/>
      <c r="BK143" s="143"/>
      <c r="BL143" s="143"/>
      <c r="BM143" s="143"/>
      <c r="BN143" s="143"/>
      <c r="BO143" s="143"/>
      <c r="BP143" s="143"/>
      <c r="BQ143" s="143"/>
      <c r="BR143" s="143"/>
      <c r="BS143" s="143"/>
      <c r="BT143" s="143"/>
      <c r="BU143" s="143"/>
      <c r="BV143" s="143"/>
      <c r="BW143" s="143"/>
      <c r="BX143" s="143"/>
      <c r="BY143" s="143"/>
      <c r="BZ143" s="143"/>
      <c r="CA143" s="143"/>
      <c r="CB143" s="143"/>
      <c r="CC143" s="143"/>
      <c r="CD143" s="143"/>
      <c r="CE143" s="143"/>
      <c r="CF143" s="143"/>
      <c r="CG143" s="143"/>
      <c r="CH143" s="143"/>
      <c r="CI143" s="143"/>
      <c r="CJ143" s="143"/>
      <c r="CK143" s="143"/>
      <c r="CL143" s="143"/>
      <c r="CM143" s="143"/>
      <c r="CN143" s="143"/>
      <c r="CO143" s="143"/>
      <c r="CP143" s="143"/>
      <c r="CQ143" s="143"/>
      <c r="CR143" s="143"/>
      <c r="CS143" s="143"/>
      <c r="CT143" s="143"/>
      <c r="CU143" s="143"/>
    </row>
    <row r="144" spans="6:99" s="96" customFormat="1" ht="45" customHeight="1">
      <c r="F144" s="230"/>
      <c r="I144" s="99"/>
      <c r="J144" s="99"/>
      <c r="K144" s="99"/>
      <c r="L144" s="99"/>
      <c r="M144" s="99"/>
      <c r="N144" s="99"/>
      <c r="O144" s="99"/>
      <c r="P144" s="99"/>
      <c r="Q144" s="99"/>
      <c r="R144" s="99"/>
      <c r="S144" s="99"/>
      <c r="T144" s="99"/>
      <c r="U144" s="102"/>
      <c r="V144" s="102"/>
      <c r="W144" s="95"/>
      <c r="X144" s="95"/>
      <c r="Y144" s="95"/>
      <c r="Z144" s="95"/>
      <c r="AA144" s="95"/>
      <c r="AB144" s="95"/>
      <c r="AC144" s="95"/>
      <c r="AD144" s="95"/>
      <c r="AE144" s="95"/>
      <c r="AF144" s="95"/>
      <c r="AG144" s="95"/>
      <c r="AH144" s="95"/>
      <c r="AI144" s="95"/>
      <c r="AJ144" s="95"/>
      <c r="AK144" s="95"/>
      <c r="AL144" s="95"/>
      <c r="AM144" s="95"/>
      <c r="AN144" s="95"/>
      <c r="AO144" s="95"/>
      <c r="AP144" s="95"/>
      <c r="AQ144" s="95"/>
      <c r="AR144" s="95"/>
      <c r="AS144" s="95"/>
      <c r="AT144" s="95"/>
      <c r="AU144" s="95"/>
      <c r="AV144" s="95"/>
      <c r="AW144" s="95"/>
      <c r="AX144" s="95"/>
      <c r="AY144" s="95"/>
      <c r="AZ144" s="95"/>
      <c r="BA144" s="95"/>
      <c r="BB144" s="95"/>
      <c r="BC144" s="95"/>
      <c r="BD144" s="95"/>
      <c r="BE144" s="95"/>
      <c r="BF144" s="95"/>
      <c r="BG144" s="95"/>
      <c r="BH144" s="95"/>
      <c r="BI144" s="95"/>
      <c r="BJ144" s="95"/>
      <c r="BK144" s="95"/>
      <c r="BL144" s="95"/>
      <c r="BM144" s="95"/>
      <c r="BN144" s="95"/>
      <c r="BO144" s="95"/>
      <c r="BP144" s="95"/>
      <c r="BQ144" s="95"/>
      <c r="BR144" s="95"/>
      <c r="BS144" s="95"/>
      <c r="BT144" s="95"/>
      <c r="BU144" s="95"/>
      <c r="BV144" s="95"/>
      <c r="BW144" s="95"/>
      <c r="BX144" s="95"/>
      <c r="BY144" s="95"/>
      <c r="BZ144" s="95"/>
      <c r="CA144" s="95"/>
      <c r="CB144" s="95"/>
      <c r="CC144" s="95"/>
      <c r="CD144" s="95"/>
      <c r="CE144" s="95"/>
      <c r="CF144" s="95"/>
      <c r="CG144" s="95"/>
      <c r="CH144" s="95"/>
      <c r="CI144" s="95"/>
      <c r="CJ144" s="95"/>
      <c r="CK144" s="95"/>
      <c r="CL144" s="95"/>
      <c r="CM144" s="95"/>
      <c r="CN144" s="95"/>
      <c r="CO144" s="95"/>
      <c r="CP144" s="95"/>
      <c r="CQ144" s="95"/>
      <c r="CR144" s="95"/>
      <c r="CS144" s="95"/>
      <c r="CT144" s="95"/>
      <c r="CU144" s="95"/>
    </row>
    <row r="145" spans="6:99" s="44" customFormat="1" ht="45" customHeight="1">
      <c r="F145" s="228"/>
      <c r="I145" s="48"/>
      <c r="J145" s="48"/>
      <c r="K145" s="48"/>
      <c r="L145" s="48"/>
      <c r="M145" s="48"/>
      <c r="N145" s="48"/>
      <c r="O145" s="48"/>
      <c r="P145" s="48"/>
      <c r="Q145" s="48"/>
      <c r="R145" s="48"/>
      <c r="S145" s="48"/>
      <c r="T145" s="48"/>
      <c r="U145" s="57"/>
      <c r="V145" s="57"/>
      <c r="W145" s="43"/>
      <c r="X145" s="43"/>
      <c r="Y145" s="43"/>
      <c r="Z145" s="43"/>
      <c r="AA145" s="43"/>
      <c r="AB145" s="43"/>
      <c r="AC145" s="43"/>
      <c r="AD145" s="43"/>
      <c r="AE145" s="43"/>
      <c r="AF145" s="43"/>
      <c r="AG145" s="43"/>
      <c r="AH145" s="43"/>
      <c r="AI145" s="43"/>
      <c r="AJ145" s="43"/>
      <c r="AK145" s="43"/>
      <c r="AL145" s="43"/>
      <c r="AM145" s="43"/>
      <c r="AN145" s="43"/>
      <c r="AO145" s="43"/>
      <c r="AP145" s="43"/>
      <c r="AQ145" s="43"/>
      <c r="AR145" s="43"/>
      <c r="AS145" s="43"/>
      <c r="AT145" s="43"/>
      <c r="AU145" s="43"/>
      <c r="AV145" s="43"/>
      <c r="AW145" s="43"/>
      <c r="AX145" s="43"/>
      <c r="AY145" s="43"/>
      <c r="AZ145" s="43"/>
      <c r="BA145" s="43"/>
      <c r="BB145" s="43"/>
      <c r="BC145" s="43"/>
      <c r="BD145" s="43"/>
      <c r="BE145" s="43"/>
      <c r="BF145" s="43"/>
      <c r="BG145" s="43"/>
      <c r="BH145" s="43"/>
      <c r="BI145" s="43"/>
      <c r="BJ145" s="43"/>
      <c r="BK145" s="43"/>
      <c r="BL145" s="43"/>
      <c r="BM145" s="43"/>
      <c r="BN145" s="43"/>
      <c r="BO145" s="43"/>
      <c r="BP145" s="43"/>
      <c r="BQ145" s="43"/>
      <c r="BR145" s="43"/>
      <c r="BS145" s="43"/>
      <c r="BT145" s="43"/>
      <c r="BU145" s="43"/>
      <c r="BV145" s="43"/>
      <c r="BW145" s="43"/>
      <c r="BX145" s="43"/>
      <c r="BY145" s="43"/>
      <c r="BZ145" s="43"/>
      <c r="CA145" s="43"/>
      <c r="CB145" s="43"/>
      <c r="CC145" s="43"/>
      <c r="CD145" s="43"/>
      <c r="CE145" s="43"/>
      <c r="CF145" s="43"/>
      <c r="CG145" s="43"/>
      <c r="CH145" s="43"/>
      <c r="CI145" s="43"/>
      <c r="CJ145" s="43"/>
      <c r="CK145" s="43"/>
      <c r="CL145" s="43"/>
      <c r="CM145" s="43"/>
      <c r="CN145" s="43"/>
      <c r="CO145" s="43"/>
      <c r="CP145" s="43"/>
      <c r="CQ145" s="43"/>
      <c r="CR145" s="43"/>
      <c r="CS145" s="43"/>
      <c r="CT145" s="43"/>
      <c r="CU145" s="43"/>
    </row>
    <row r="146" spans="6:99" s="83" customFormat="1" ht="48.75" customHeight="1">
      <c r="F146" s="232"/>
      <c r="I146" s="55"/>
      <c r="J146" s="55"/>
      <c r="K146" s="55"/>
      <c r="L146" s="55"/>
      <c r="M146" s="55"/>
      <c r="N146" s="55"/>
      <c r="O146" s="55"/>
      <c r="P146" s="55"/>
      <c r="Q146" s="55"/>
      <c r="R146" s="55"/>
      <c r="S146" s="55"/>
      <c r="T146" s="55"/>
      <c r="U146" s="63"/>
      <c r="V146" s="63"/>
      <c r="W146" s="42"/>
      <c r="X146" s="42"/>
      <c r="Y146" s="42"/>
      <c r="Z146" s="42"/>
      <c r="AA146" s="42"/>
      <c r="AB146" s="42"/>
      <c r="AC146" s="42"/>
      <c r="AD146" s="42"/>
      <c r="AE146" s="42"/>
      <c r="AF146" s="42"/>
      <c r="AG146" s="42"/>
      <c r="AH146" s="42"/>
      <c r="AI146" s="42"/>
      <c r="AJ146" s="42"/>
      <c r="AK146" s="42"/>
      <c r="AL146" s="42"/>
      <c r="AM146" s="42"/>
      <c r="AN146" s="42"/>
      <c r="AO146" s="42"/>
      <c r="AP146" s="42"/>
      <c r="AQ146" s="42"/>
      <c r="AR146" s="42"/>
      <c r="AS146" s="42"/>
      <c r="AT146" s="42"/>
      <c r="AU146" s="42"/>
      <c r="AV146" s="42"/>
      <c r="AW146" s="42"/>
      <c r="AX146" s="42"/>
      <c r="AY146" s="42"/>
      <c r="AZ146" s="42"/>
      <c r="BA146" s="42"/>
      <c r="BB146" s="42"/>
      <c r="BC146" s="42"/>
      <c r="BD146" s="42"/>
      <c r="BE146" s="42"/>
      <c r="BF146" s="42"/>
      <c r="BG146" s="42"/>
      <c r="BH146" s="42"/>
      <c r="BI146" s="42"/>
      <c r="BJ146" s="42"/>
      <c r="BK146" s="42"/>
      <c r="BL146" s="42"/>
      <c r="BM146" s="42"/>
      <c r="BN146" s="42"/>
      <c r="BO146" s="42"/>
      <c r="BP146" s="42"/>
      <c r="BQ146" s="42"/>
      <c r="BR146" s="42"/>
      <c r="BS146" s="42"/>
      <c r="BT146" s="42"/>
      <c r="BU146" s="42"/>
      <c r="BV146" s="42"/>
      <c r="BW146" s="42"/>
      <c r="BX146" s="42"/>
      <c r="BY146" s="42"/>
      <c r="BZ146" s="42"/>
      <c r="CA146" s="42"/>
      <c r="CB146" s="42"/>
      <c r="CC146" s="42"/>
      <c r="CD146" s="42"/>
      <c r="CE146" s="42"/>
      <c r="CF146" s="42"/>
      <c r="CG146" s="42"/>
      <c r="CH146" s="42"/>
      <c r="CI146" s="42"/>
      <c r="CJ146" s="42"/>
      <c r="CK146" s="42"/>
      <c r="CL146" s="42"/>
      <c r="CM146" s="42"/>
      <c r="CN146" s="42"/>
      <c r="CO146" s="42"/>
      <c r="CP146" s="42"/>
      <c r="CQ146" s="42"/>
      <c r="CR146" s="42"/>
      <c r="CS146" s="42"/>
      <c r="CT146" s="42"/>
      <c r="CU146" s="42"/>
    </row>
    <row r="147" spans="6:99" s="44" customFormat="1" ht="45" customHeight="1">
      <c r="F147" s="228"/>
      <c r="I147" s="48"/>
      <c r="J147" s="48"/>
      <c r="K147" s="48"/>
      <c r="L147" s="48"/>
      <c r="M147" s="48"/>
      <c r="N147" s="48"/>
      <c r="O147" s="48"/>
      <c r="P147" s="48"/>
      <c r="Q147" s="48"/>
      <c r="R147" s="48"/>
      <c r="S147" s="48"/>
      <c r="T147" s="48"/>
      <c r="U147" s="57"/>
      <c r="V147" s="57"/>
      <c r="W147" s="43"/>
      <c r="X147" s="43"/>
      <c r="Y147" s="43"/>
      <c r="Z147" s="43"/>
      <c r="AA147" s="43"/>
      <c r="AB147" s="43"/>
      <c r="AC147" s="43"/>
      <c r="AD147" s="43"/>
      <c r="AE147" s="43"/>
      <c r="AF147" s="43"/>
      <c r="AG147" s="43"/>
      <c r="AH147" s="43"/>
      <c r="AI147" s="43"/>
      <c r="AJ147" s="43"/>
      <c r="AK147" s="43"/>
      <c r="AL147" s="43"/>
      <c r="AM147" s="43"/>
      <c r="AN147" s="43"/>
      <c r="AO147" s="43"/>
      <c r="AP147" s="43"/>
      <c r="AQ147" s="43"/>
      <c r="AR147" s="43"/>
      <c r="AS147" s="43"/>
      <c r="AT147" s="43"/>
      <c r="AU147" s="43"/>
      <c r="AV147" s="43"/>
      <c r="AW147" s="43"/>
      <c r="AX147" s="43"/>
      <c r="AY147" s="43"/>
      <c r="AZ147" s="43"/>
      <c r="BA147" s="43"/>
      <c r="BB147" s="43"/>
      <c r="BC147" s="43"/>
      <c r="BD147" s="43"/>
      <c r="BE147" s="43"/>
      <c r="BF147" s="43"/>
      <c r="BG147" s="43"/>
      <c r="BH147" s="43"/>
      <c r="BI147" s="43"/>
      <c r="BJ147" s="43"/>
      <c r="BK147" s="43"/>
      <c r="BL147" s="43"/>
      <c r="BM147" s="43"/>
      <c r="BN147" s="43"/>
      <c r="BO147" s="43"/>
      <c r="BP147" s="43"/>
      <c r="BQ147" s="43"/>
      <c r="BR147" s="43"/>
      <c r="BS147" s="43"/>
      <c r="BT147" s="43"/>
      <c r="BU147" s="43"/>
      <c r="BV147" s="43"/>
      <c r="BW147" s="43"/>
      <c r="BX147" s="43"/>
      <c r="BY147" s="43"/>
      <c r="BZ147" s="43"/>
      <c r="CA147" s="43"/>
      <c r="CB147" s="43"/>
      <c r="CC147" s="43"/>
      <c r="CD147" s="43"/>
      <c r="CE147" s="43"/>
      <c r="CF147" s="43"/>
      <c r="CG147" s="43"/>
      <c r="CH147" s="43"/>
      <c r="CI147" s="43"/>
      <c r="CJ147" s="43"/>
      <c r="CK147" s="43"/>
      <c r="CL147" s="43"/>
      <c r="CM147" s="43"/>
      <c r="CN147" s="43"/>
      <c r="CO147" s="43"/>
      <c r="CP147" s="43"/>
      <c r="CQ147" s="43"/>
      <c r="CR147" s="43"/>
      <c r="CS147" s="43"/>
      <c r="CT147" s="43"/>
      <c r="CU147" s="43"/>
    </row>
    <row r="148" spans="6:99" s="44" customFormat="1" ht="45" customHeight="1">
      <c r="F148" s="228"/>
      <c r="I148" s="48"/>
      <c r="J148" s="48"/>
      <c r="K148" s="48"/>
      <c r="L148" s="48"/>
      <c r="M148" s="48"/>
      <c r="N148" s="48"/>
      <c r="O148" s="48"/>
      <c r="P148" s="48"/>
      <c r="Q148" s="48"/>
      <c r="R148" s="48"/>
      <c r="S148" s="48"/>
      <c r="T148" s="48"/>
      <c r="U148" s="57"/>
      <c r="V148" s="43"/>
      <c r="W148" s="43"/>
      <c r="X148" s="43"/>
      <c r="Y148" s="43"/>
      <c r="Z148" s="43"/>
      <c r="AA148" s="43"/>
      <c r="AB148" s="43"/>
      <c r="AC148" s="43"/>
      <c r="AD148" s="43"/>
      <c r="AE148" s="43"/>
      <c r="AF148" s="43"/>
      <c r="AG148" s="43"/>
      <c r="AH148" s="43"/>
      <c r="AI148" s="43"/>
      <c r="AJ148" s="43"/>
      <c r="AK148" s="43"/>
      <c r="AL148" s="43"/>
      <c r="AM148" s="43"/>
      <c r="AN148" s="43"/>
      <c r="AO148" s="43"/>
      <c r="AP148" s="43"/>
      <c r="AQ148" s="43"/>
      <c r="AR148" s="43"/>
      <c r="AS148" s="43"/>
      <c r="AT148" s="43"/>
      <c r="AU148" s="43"/>
      <c r="AV148" s="43"/>
      <c r="AW148" s="43"/>
      <c r="AX148" s="43"/>
      <c r="AY148" s="43"/>
      <c r="AZ148" s="43"/>
      <c r="BA148" s="43"/>
      <c r="BB148" s="43"/>
      <c r="BC148" s="43"/>
      <c r="BD148" s="43"/>
      <c r="BE148" s="43"/>
      <c r="BF148" s="43"/>
      <c r="BG148" s="43"/>
      <c r="BH148" s="43"/>
      <c r="BI148" s="43"/>
      <c r="BJ148" s="43"/>
      <c r="BK148" s="43"/>
      <c r="BL148" s="43"/>
      <c r="BM148" s="43"/>
      <c r="BN148" s="43"/>
      <c r="BO148" s="43"/>
      <c r="BP148" s="43"/>
      <c r="BQ148" s="43"/>
      <c r="BR148" s="43"/>
      <c r="BS148" s="43"/>
      <c r="BT148" s="43"/>
      <c r="BU148" s="43"/>
      <c r="BV148" s="43"/>
      <c r="BW148" s="43"/>
      <c r="BX148" s="43"/>
      <c r="BY148" s="43"/>
      <c r="BZ148" s="43"/>
      <c r="CA148" s="43"/>
      <c r="CB148" s="43"/>
      <c r="CC148" s="43"/>
      <c r="CD148" s="43"/>
      <c r="CE148" s="43"/>
      <c r="CF148" s="43"/>
      <c r="CG148" s="43"/>
      <c r="CH148" s="43"/>
      <c r="CI148" s="43"/>
      <c r="CJ148" s="43"/>
      <c r="CK148" s="43"/>
      <c r="CL148" s="43"/>
      <c r="CM148" s="43"/>
      <c r="CN148" s="43"/>
      <c r="CO148" s="43"/>
      <c r="CP148" s="43"/>
      <c r="CQ148" s="43"/>
      <c r="CR148" s="43"/>
      <c r="CS148" s="43"/>
      <c r="CT148" s="43"/>
    </row>
    <row r="163" spans="1:99" s="44" customFormat="1" ht="55.15" customHeight="1">
      <c r="C163" s="46"/>
      <c r="E163" s="55"/>
      <c r="F163" s="163"/>
      <c r="G163" s="55"/>
      <c r="H163" s="48"/>
      <c r="I163" s="48"/>
      <c r="J163" s="48"/>
      <c r="K163" s="48"/>
      <c r="L163" s="48"/>
      <c r="M163" s="48"/>
      <c r="N163" s="48"/>
      <c r="O163" s="48"/>
      <c r="P163" s="48"/>
      <c r="Q163" s="48"/>
      <c r="R163" s="48"/>
      <c r="S163" s="48"/>
      <c r="T163" s="48"/>
      <c r="U163" s="63"/>
      <c r="V163" s="63"/>
      <c r="W163" s="43"/>
      <c r="X163" s="43"/>
      <c r="Y163" s="43"/>
      <c r="Z163" s="43"/>
      <c r="AA163" s="43"/>
      <c r="AB163" s="43"/>
      <c r="AC163" s="43"/>
      <c r="AD163" s="43"/>
      <c r="AE163" s="43"/>
      <c r="AF163" s="43"/>
      <c r="AG163" s="43"/>
      <c r="AH163" s="43"/>
      <c r="AI163" s="43"/>
      <c r="AJ163" s="43"/>
      <c r="AK163" s="43"/>
      <c r="AL163" s="43"/>
      <c r="AM163" s="43"/>
      <c r="AN163" s="43"/>
      <c r="AO163" s="43"/>
      <c r="AP163" s="43"/>
      <c r="AQ163" s="43"/>
      <c r="AR163" s="43"/>
      <c r="AS163" s="43"/>
      <c r="AT163" s="43"/>
      <c r="AU163" s="43"/>
      <c r="AV163" s="43"/>
      <c r="AW163" s="43"/>
      <c r="AX163" s="43"/>
      <c r="AY163" s="43"/>
      <c r="AZ163" s="43"/>
      <c r="BA163" s="43"/>
      <c r="BB163" s="43"/>
      <c r="BC163" s="43"/>
      <c r="BD163" s="43"/>
      <c r="BE163" s="43"/>
      <c r="BF163" s="43"/>
      <c r="BG163" s="43"/>
      <c r="BH163" s="43"/>
      <c r="BI163" s="43"/>
      <c r="BJ163" s="43"/>
      <c r="BK163" s="43"/>
      <c r="BL163" s="43"/>
      <c r="BM163" s="43"/>
      <c r="BN163" s="43"/>
      <c r="BO163" s="43"/>
      <c r="BP163" s="43"/>
      <c r="BQ163" s="43"/>
      <c r="BR163" s="43"/>
      <c r="BS163" s="43"/>
      <c r="BT163" s="43"/>
      <c r="BU163" s="43"/>
      <c r="BV163" s="43"/>
      <c r="BW163" s="43"/>
      <c r="BX163" s="43"/>
      <c r="BY163" s="43"/>
      <c r="BZ163" s="43"/>
      <c r="CA163" s="43"/>
      <c r="CB163" s="43"/>
      <c r="CC163" s="43"/>
      <c r="CD163" s="43"/>
      <c r="CE163" s="43"/>
      <c r="CF163" s="43"/>
      <c r="CG163" s="43"/>
      <c r="CH163" s="43"/>
      <c r="CI163" s="43"/>
      <c r="CJ163" s="43"/>
      <c r="CK163" s="43"/>
      <c r="CL163" s="43"/>
      <c r="CM163" s="43"/>
      <c r="CN163" s="43"/>
      <c r="CO163" s="43"/>
      <c r="CP163" s="43"/>
      <c r="CQ163" s="43"/>
      <c r="CR163" s="43"/>
      <c r="CS163" s="43"/>
      <c r="CT163" s="43"/>
      <c r="CU163" s="43"/>
    </row>
    <row r="164" spans="1:99" s="83" customFormat="1" ht="57" customHeight="1">
      <c r="A164" s="169"/>
      <c r="B164" s="86"/>
      <c r="C164" s="87"/>
      <c r="D164" s="87"/>
      <c r="E164" s="87"/>
      <c r="F164" s="242"/>
      <c r="G164" s="87"/>
      <c r="H164" s="88"/>
      <c r="I164" s="87"/>
      <c r="J164" s="87"/>
      <c r="K164" s="87"/>
      <c r="L164" s="87"/>
      <c r="M164" s="87"/>
      <c r="N164" s="87"/>
      <c r="O164" s="87"/>
      <c r="P164" s="87"/>
      <c r="Q164" s="87"/>
      <c r="R164" s="87"/>
      <c r="S164" s="87"/>
      <c r="T164" s="87"/>
      <c r="U164" s="63"/>
      <c r="V164" s="63"/>
      <c r="W164" s="42"/>
      <c r="X164" s="42"/>
      <c r="Y164" s="42"/>
      <c r="Z164" s="42"/>
      <c r="AA164" s="42"/>
      <c r="AB164" s="42"/>
      <c r="AC164" s="42"/>
      <c r="AD164" s="42"/>
      <c r="AE164" s="42"/>
      <c r="AF164" s="42"/>
      <c r="AG164" s="42"/>
      <c r="AH164" s="42"/>
      <c r="AI164" s="42"/>
      <c r="AJ164" s="42"/>
      <c r="AK164" s="42"/>
      <c r="AL164" s="42"/>
      <c r="AM164" s="42"/>
      <c r="AN164" s="42"/>
      <c r="AO164" s="42"/>
      <c r="AP164" s="42"/>
      <c r="AQ164" s="42"/>
      <c r="AR164" s="42"/>
      <c r="AS164" s="42"/>
      <c r="AT164" s="42"/>
      <c r="AU164" s="42"/>
      <c r="AV164" s="42"/>
      <c r="AW164" s="42"/>
      <c r="AX164" s="42"/>
      <c r="AY164" s="42"/>
      <c r="AZ164" s="42"/>
      <c r="BA164" s="42"/>
      <c r="BB164" s="42"/>
      <c r="BC164" s="42"/>
      <c r="BD164" s="42"/>
      <c r="BE164" s="42"/>
      <c r="BF164" s="42"/>
      <c r="BG164" s="42"/>
      <c r="BH164" s="42"/>
      <c r="BI164" s="42"/>
      <c r="BJ164" s="42"/>
      <c r="BK164" s="42"/>
      <c r="BL164" s="42"/>
      <c r="BM164" s="42"/>
      <c r="BN164" s="42"/>
      <c r="BO164" s="42"/>
      <c r="BP164" s="42"/>
      <c r="BQ164" s="42"/>
      <c r="BR164" s="42"/>
      <c r="BS164" s="42"/>
      <c r="BT164" s="42"/>
      <c r="BU164" s="42"/>
      <c r="BV164" s="42"/>
      <c r="BW164" s="42"/>
      <c r="BX164" s="42"/>
      <c r="BY164" s="42"/>
      <c r="BZ164" s="42"/>
      <c r="CA164" s="42"/>
      <c r="CB164" s="42"/>
      <c r="CC164" s="42"/>
      <c r="CD164" s="42"/>
      <c r="CE164" s="42"/>
      <c r="CF164" s="42"/>
      <c r="CG164" s="42"/>
      <c r="CH164" s="42"/>
      <c r="CI164" s="42"/>
      <c r="CJ164" s="42"/>
      <c r="CK164" s="42"/>
      <c r="CL164" s="42"/>
      <c r="CM164" s="42"/>
      <c r="CN164" s="42"/>
      <c r="CO164" s="42"/>
      <c r="CP164" s="42"/>
      <c r="CQ164" s="42"/>
      <c r="CR164" s="42"/>
      <c r="CS164" s="42"/>
      <c r="CT164" s="42"/>
      <c r="CU164" s="42"/>
    </row>
    <row r="165" spans="1:99" s="83" customFormat="1" ht="57" customHeight="1">
      <c r="A165" s="169"/>
      <c r="B165" s="86"/>
      <c r="C165" s="87"/>
      <c r="D165" s="87"/>
      <c r="E165" s="87"/>
      <c r="F165" s="242"/>
      <c r="G165" s="87"/>
      <c r="H165" s="88"/>
      <c r="I165" s="87"/>
      <c r="J165" s="87"/>
      <c r="K165" s="87"/>
      <c r="L165" s="87"/>
      <c r="M165" s="87"/>
      <c r="N165" s="87"/>
      <c r="O165" s="87"/>
      <c r="P165" s="87"/>
      <c r="Q165" s="87"/>
      <c r="R165" s="87"/>
      <c r="S165" s="87"/>
      <c r="T165" s="87"/>
      <c r="U165" s="63"/>
      <c r="V165" s="63"/>
      <c r="W165" s="42"/>
      <c r="X165" s="42"/>
      <c r="Y165" s="42"/>
      <c r="Z165" s="42"/>
      <c r="AA165" s="42"/>
      <c r="AB165" s="42"/>
      <c r="AC165" s="42"/>
      <c r="AD165" s="42"/>
      <c r="AE165" s="42"/>
      <c r="AF165" s="42"/>
      <c r="AG165" s="42"/>
      <c r="AH165" s="42"/>
      <c r="AI165" s="42"/>
      <c r="AJ165" s="42"/>
      <c r="AK165" s="42"/>
      <c r="AL165" s="42"/>
      <c r="AM165" s="42"/>
      <c r="AN165" s="42"/>
      <c r="AO165" s="42"/>
      <c r="AP165" s="42"/>
      <c r="AQ165" s="42"/>
      <c r="AR165" s="42"/>
      <c r="AS165" s="42"/>
      <c r="AT165" s="42"/>
      <c r="AU165" s="42"/>
      <c r="AV165" s="42"/>
      <c r="AW165" s="42"/>
      <c r="AX165" s="42"/>
      <c r="AY165" s="42"/>
      <c r="AZ165" s="42"/>
      <c r="BA165" s="42"/>
      <c r="BB165" s="42"/>
      <c r="BC165" s="42"/>
      <c r="BD165" s="42"/>
      <c r="BE165" s="42"/>
      <c r="BF165" s="42"/>
      <c r="BG165" s="42"/>
      <c r="BH165" s="42"/>
      <c r="BI165" s="42"/>
      <c r="BJ165" s="42"/>
      <c r="BK165" s="42"/>
      <c r="BL165" s="42"/>
      <c r="BM165" s="42"/>
      <c r="BN165" s="42"/>
      <c r="BO165" s="42"/>
      <c r="BP165" s="42"/>
      <c r="BQ165" s="42"/>
      <c r="BR165" s="42"/>
      <c r="BS165" s="42"/>
      <c r="BT165" s="42"/>
      <c r="BU165" s="42"/>
      <c r="BV165" s="42"/>
      <c r="BW165" s="42"/>
      <c r="BX165" s="42"/>
      <c r="BY165" s="42"/>
      <c r="BZ165" s="42"/>
      <c r="CA165" s="42"/>
      <c r="CB165" s="42"/>
      <c r="CC165" s="42"/>
      <c r="CD165" s="42"/>
      <c r="CE165" s="42"/>
      <c r="CF165" s="42"/>
      <c r="CG165" s="42"/>
      <c r="CH165" s="42"/>
      <c r="CI165" s="42"/>
      <c r="CJ165" s="42"/>
      <c r="CK165" s="42"/>
      <c r="CL165" s="42"/>
      <c r="CM165" s="42"/>
      <c r="CN165" s="42"/>
      <c r="CO165" s="42"/>
      <c r="CP165" s="42"/>
      <c r="CQ165" s="42"/>
      <c r="CR165" s="42"/>
      <c r="CS165" s="42"/>
      <c r="CT165" s="42"/>
      <c r="CU165" s="42"/>
    </row>
    <row r="166" spans="1:99" s="83" customFormat="1" ht="57" customHeight="1">
      <c r="A166" s="169"/>
      <c r="B166" s="86"/>
      <c r="C166" s="87"/>
      <c r="D166" s="87"/>
      <c r="E166" s="87"/>
      <c r="F166" s="242"/>
      <c r="G166" s="87"/>
      <c r="H166" s="88"/>
      <c r="I166" s="87"/>
      <c r="J166" s="87"/>
      <c r="K166" s="87"/>
      <c r="L166" s="87"/>
      <c r="M166" s="87"/>
      <c r="N166" s="87"/>
      <c r="O166" s="87"/>
      <c r="P166" s="87"/>
      <c r="Q166" s="87"/>
      <c r="R166" s="87"/>
      <c r="S166" s="87"/>
      <c r="T166" s="87"/>
      <c r="U166" s="63"/>
      <c r="V166" s="63"/>
      <c r="W166" s="42"/>
      <c r="X166" s="42"/>
      <c r="Y166" s="42"/>
      <c r="Z166" s="42"/>
      <c r="AA166" s="42"/>
      <c r="AB166" s="42"/>
      <c r="AC166" s="42"/>
      <c r="AD166" s="42"/>
      <c r="AE166" s="42"/>
      <c r="AF166" s="42"/>
      <c r="AG166" s="42"/>
      <c r="AH166" s="42"/>
      <c r="AI166" s="42"/>
      <c r="AJ166" s="42"/>
      <c r="AK166" s="42"/>
      <c r="AL166" s="42"/>
      <c r="AM166" s="42"/>
      <c r="AN166" s="42"/>
      <c r="AO166" s="42"/>
      <c r="AP166" s="42"/>
      <c r="AQ166" s="42"/>
      <c r="AR166" s="42"/>
      <c r="AS166" s="42"/>
      <c r="AT166" s="42"/>
      <c r="AU166" s="42"/>
      <c r="AV166" s="42"/>
      <c r="AW166" s="42"/>
      <c r="AX166" s="42"/>
      <c r="AY166" s="42"/>
      <c r="AZ166" s="42"/>
      <c r="BA166" s="42"/>
      <c r="BB166" s="42"/>
      <c r="BC166" s="42"/>
      <c r="BD166" s="42"/>
      <c r="BE166" s="42"/>
      <c r="BF166" s="42"/>
      <c r="BG166" s="42"/>
      <c r="BH166" s="42"/>
      <c r="BI166" s="42"/>
      <c r="BJ166" s="42"/>
      <c r="BK166" s="42"/>
      <c r="BL166" s="42"/>
      <c r="BM166" s="42"/>
      <c r="BN166" s="42"/>
      <c r="BO166" s="42"/>
      <c r="BP166" s="42"/>
      <c r="BQ166" s="42"/>
      <c r="BR166" s="42"/>
      <c r="BS166" s="42"/>
      <c r="BT166" s="42"/>
      <c r="BU166" s="42"/>
      <c r="BV166" s="42"/>
      <c r="BW166" s="42"/>
      <c r="BX166" s="42"/>
      <c r="BY166" s="42"/>
      <c r="BZ166" s="42"/>
      <c r="CA166" s="42"/>
      <c r="CB166" s="42"/>
      <c r="CC166" s="42"/>
      <c r="CD166" s="42"/>
      <c r="CE166" s="42"/>
      <c r="CF166" s="42"/>
      <c r="CG166" s="42"/>
      <c r="CH166" s="42"/>
      <c r="CI166" s="42"/>
      <c r="CJ166" s="42"/>
      <c r="CK166" s="42"/>
      <c r="CL166" s="42"/>
      <c r="CM166" s="42"/>
      <c r="CN166" s="42"/>
      <c r="CO166" s="42"/>
      <c r="CP166" s="42"/>
      <c r="CQ166" s="42"/>
      <c r="CR166" s="42"/>
      <c r="CS166" s="42"/>
      <c r="CT166" s="42"/>
      <c r="CU166" s="42"/>
    </row>
    <row r="167" spans="1:99" s="83" customFormat="1" ht="57" customHeight="1">
      <c r="A167" s="169"/>
      <c r="B167" s="86"/>
      <c r="C167" s="87"/>
      <c r="D167" s="87"/>
      <c r="E167" s="87"/>
      <c r="F167" s="242"/>
      <c r="G167" s="87"/>
      <c r="H167" s="88"/>
      <c r="I167" s="87"/>
      <c r="J167" s="87"/>
      <c r="K167" s="87"/>
      <c r="L167" s="87"/>
      <c r="M167" s="87"/>
      <c r="N167" s="87"/>
      <c r="O167" s="87"/>
      <c r="P167" s="87"/>
      <c r="Q167" s="87"/>
      <c r="R167" s="87"/>
      <c r="S167" s="87"/>
      <c r="T167" s="87"/>
      <c r="U167" s="63"/>
      <c r="V167" s="63"/>
      <c r="W167" s="42"/>
      <c r="X167" s="42"/>
      <c r="Y167" s="42"/>
      <c r="Z167" s="42"/>
      <c r="AA167" s="42"/>
      <c r="AB167" s="42"/>
      <c r="AC167" s="42"/>
      <c r="AD167" s="42"/>
      <c r="AE167" s="42"/>
      <c r="AF167" s="42"/>
      <c r="AG167" s="42"/>
      <c r="AH167" s="42"/>
      <c r="AI167" s="42"/>
      <c r="AJ167" s="42"/>
      <c r="AK167" s="42"/>
      <c r="AL167" s="42"/>
      <c r="AM167" s="42"/>
      <c r="AN167" s="42"/>
      <c r="AO167" s="42"/>
      <c r="AP167" s="42"/>
      <c r="AQ167" s="42"/>
      <c r="AR167" s="42"/>
      <c r="AS167" s="42"/>
      <c r="AT167" s="42"/>
      <c r="AU167" s="42"/>
      <c r="AV167" s="42"/>
      <c r="AW167" s="42"/>
      <c r="AX167" s="42"/>
      <c r="AY167" s="42"/>
      <c r="AZ167" s="42"/>
      <c r="BA167" s="42"/>
      <c r="BB167" s="42"/>
      <c r="BC167" s="42"/>
      <c r="BD167" s="42"/>
      <c r="BE167" s="42"/>
      <c r="BF167" s="42"/>
      <c r="BG167" s="42"/>
      <c r="BH167" s="42"/>
      <c r="BI167" s="42"/>
      <c r="BJ167" s="42"/>
      <c r="BK167" s="42"/>
      <c r="BL167" s="42"/>
      <c r="BM167" s="42"/>
      <c r="BN167" s="42"/>
      <c r="BO167" s="42"/>
      <c r="BP167" s="42"/>
      <c r="BQ167" s="42"/>
      <c r="BR167" s="42"/>
      <c r="BS167" s="42"/>
      <c r="BT167" s="42"/>
      <c r="BU167" s="42"/>
      <c r="BV167" s="42"/>
      <c r="BW167" s="42"/>
      <c r="BX167" s="42"/>
      <c r="BY167" s="42"/>
      <c r="BZ167" s="42"/>
      <c r="CA167" s="42"/>
      <c r="CB167" s="42"/>
      <c r="CC167" s="42"/>
      <c r="CD167" s="42"/>
      <c r="CE167" s="42"/>
      <c r="CF167" s="42"/>
      <c r="CG167" s="42"/>
      <c r="CH167" s="42"/>
      <c r="CI167" s="42"/>
      <c r="CJ167" s="42"/>
      <c r="CK167" s="42"/>
      <c r="CL167" s="42"/>
      <c r="CM167" s="42"/>
      <c r="CN167" s="42"/>
      <c r="CO167" s="42"/>
      <c r="CP167" s="42"/>
      <c r="CQ167" s="42"/>
      <c r="CR167" s="42"/>
      <c r="CS167" s="42"/>
      <c r="CT167" s="42"/>
      <c r="CU167" s="42"/>
    </row>
    <row r="168" spans="1:99" s="83" customFormat="1" ht="57" customHeight="1">
      <c r="A168" s="169"/>
      <c r="B168" s="86"/>
      <c r="C168" s="87"/>
      <c r="D168" s="87"/>
      <c r="E168" s="87"/>
      <c r="F168" s="242"/>
      <c r="G168" s="87"/>
      <c r="H168" s="88"/>
      <c r="I168" s="87"/>
      <c r="J168" s="87"/>
      <c r="K168" s="87"/>
      <c r="L168" s="87"/>
      <c r="M168" s="87"/>
      <c r="N168" s="87"/>
      <c r="O168" s="87"/>
      <c r="P168" s="87"/>
      <c r="Q168" s="87"/>
      <c r="R168" s="87"/>
      <c r="S168" s="87"/>
      <c r="T168" s="87"/>
      <c r="U168" s="63"/>
      <c r="V168" s="63"/>
      <c r="W168" s="42"/>
      <c r="X168" s="42"/>
      <c r="Y168" s="42"/>
      <c r="Z168" s="42"/>
      <c r="AA168" s="42"/>
      <c r="AB168" s="42"/>
      <c r="AC168" s="42"/>
      <c r="AD168" s="42"/>
      <c r="AE168" s="42"/>
      <c r="AF168" s="42"/>
      <c r="AG168" s="42"/>
      <c r="AH168" s="42"/>
      <c r="AI168" s="42"/>
      <c r="AJ168" s="42"/>
      <c r="AK168" s="42"/>
      <c r="AL168" s="42"/>
      <c r="AM168" s="42"/>
      <c r="AN168" s="42"/>
      <c r="AO168" s="42"/>
      <c r="AP168" s="42"/>
      <c r="AQ168" s="42"/>
      <c r="AR168" s="42"/>
      <c r="AS168" s="42"/>
      <c r="AT168" s="42"/>
      <c r="AU168" s="42"/>
      <c r="AV168" s="42"/>
      <c r="AW168" s="42"/>
      <c r="AX168" s="42"/>
      <c r="AY168" s="42"/>
      <c r="AZ168" s="42"/>
      <c r="BA168" s="42"/>
      <c r="BB168" s="42"/>
      <c r="BC168" s="42"/>
      <c r="BD168" s="42"/>
      <c r="BE168" s="42"/>
      <c r="BF168" s="42"/>
      <c r="BG168" s="42"/>
      <c r="BH168" s="42"/>
      <c r="BI168" s="42"/>
      <c r="BJ168" s="42"/>
      <c r="BK168" s="42"/>
      <c r="BL168" s="42"/>
      <c r="BM168" s="42"/>
      <c r="BN168" s="42"/>
      <c r="BO168" s="42"/>
      <c r="BP168" s="42"/>
      <c r="BQ168" s="42"/>
      <c r="BR168" s="42"/>
      <c r="BS168" s="42"/>
      <c r="BT168" s="42"/>
      <c r="BU168" s="42"/>
      <c r="BV168" s="42"/>
      <c r="BW168" s="42"/>
      <c r="BX168" s="42"/>
      <c r="BY168" s="42"/>
      <c r="BZ168" s="42"/>
      <c r="CA168" s="42"/>
      <c r="CB168" s="42"/>
      <c r="CC168" s="42"/>
      <c r="CD168" s="42"/>
      <c r="CE168" s="42"/>
      <c r="CF168" s="42"/>
      <c r="CG168" s="42"/>
      <c r="CH168" s="42"/>
      <c r="CI168" s="42"/>
      <c r="CJ168" s="42"/>
      <c r="CK168" s="42"/>
      <c r="CL168" s="42"/>
      <c r="CM168" s="42"/>
      <c r="CN168" s="42"/>
      <c r="CO168" s="42"/>
      <c r="CP168" s="42"/>
      <c r="CQ168" s="42"/>
      <c r="CR168" s="42"/>
      <c r="CS168" s="42"/>
      <c r="CT168" s="42"/>
      <c r="CU168" s="42"/>
    </row>
    <row r="169" spans="1:99" s="83" customFormat="1" ht="57" customHeight="1">
      <c r="A169" s="169"/>
      <c r="B169" s="86"/>
      <c r="C169" s="87"/>
      <c r="D169" s="87"/>
      <c r="E169" s="87"/>
      <c r="F169" s="242"/>
      <c r="G169" s="87"/>
      <c r="H169" s="88"/>
      <c r="I169" s="87"/>
      <c r="J169" s="87"/>
      <c r="K169" s="87"/>
      <c r="L169" s="87"/>
      <c r="M169" s="87"/>
      <c r="N169" s="87"/>
      <c r="O169" s="87"/>
      <c r="P169" s="87"/>
      <c r="Q169" s="87"/>
      <c r="R169" s="87"/>
      <c r="S169" s="87"/>
      <c r="T169" s="87"/>
      <c r="U169" s="63"/>
      <c r="V169" s="63"/>
      <c r="W169" s="42"/>
      <c r="X169" s="42"/>
      <c r="Y169" s="42"/>
      <c r="Z169" s="42"/>
      <c r="AA169" s="42"/>
      <c r="AB169" s="42"/>
      <c r="AC169" s="42"/>
      <c r="AD169" s="42"/>
      <c r="AE169" s="42"/>
      <c r="AF169" s="42"/>
      <c r="AG169" s="42"/>
      <c r="AH169" s="42"/>
      <c r="AI169" s="42"/>
      <c r="AJ169" s="42"/>
      <c r="AK169" s="42"/>
      <c r="AL169" s="42"/>
      <c r="AM169" s="42"/>
      <c r="AN169" s="42"/>
      <c r="AO169" s="42"/>
      <c r="AP169" s="42"/>
      <c r="AQ169" s="42"/>
      <c r="AR169" s="42"/>
      <c r="AS169" s="42"/>
      <c r="AT169" s="42"/>
      <c r="AU169" s="42"/>
      <c r="AV169" s="42"/>
      <c r="AW169" s="42"/>
      <c r="AX169" s="42"/>
      <c r="AY169" s="42"/>
      <c r="AZ169" s="42"/>
      <c r="BA169" s="42"/>
      <c r="BB169" s="42"/>
      <c r="BC169" s="42"/>
      <c r="BD169" s="42"/>
      <c r="BE169" s="42"/>
      <c r="BF169" s="42"/>
      <c r="BG169" s="42"/>
      <c r="BH169" s="42"/>
      <c r="BI169" s="42"/>
      <c r="BJ169" s="42"/>
      <c r="BK169" s="42"/>
      <c r="BL169" s="42"/>
      <c r="BM169" s="42"/>
      <c r="BN169" s="42"/>
      <c r="BO169" s="42"/>
      <c r="BP169" s="42"/>
      <c r="BQ169" s="42"/>
      <c r="BR169" s="42"/>
      <c r="BS169" s="42"/>
      <c r="BT169" s="42"/>
      <c r="BU169" s="42"/>
      <c r="BV169" s="42"/>
      <c r="BW169" s="42"/>
      <c r="BX169" s="42"/>
      <c r="BY169" s="42"/>
      <c r="BZ169" s="42"/>
      <c r="CA169" s="42"/>
      <c r="CB169" s="42"/>
      <c r="CC169" s="42"/>
      <c r="CD169" s="42"/>
      <c r="CE169" s="42"/>
      <c r="CF169" s="42"/>
      <c r="CG169" s="42"/>
      <c r="CH169" s="42"/>
      <c r="CI169" s="42"/>
      <c r="CJ169" s="42"/>
      <c r="CK169" s="42"/>
      <c r="CL169" s="42"/>
      <c r="CM169" s="42"/>
      <c r="CN169" s="42"/>
      <c r="CO169" s="42"/>
      <c r="CP169" s="42"/>
      <c r="CQ169" s="42"/>
      <c r="CR169" s="42"/>
      <c r="CS169" s="42"/>
      <c r="CT169" s="42"/>
      <c r="CU169" s="42"/>
    </row>
    <row r="170" spans="1:99" s="83" customFormat="1" ht="57" customHeight="1">
      <c r="A170" s="169"/>
      <c r="B170" s="86"/>
      <c r="C170" s="87"/>
      <c r="D170" s="87"/>
      <c r="E170" s="87"/>
      <c r="F170" s="242"/>
      <c r="G170" s="87"/>
      <c r="H170" s="88"/>
      <c r="I170" s="87"/>
      <c r="J170" s="87"/>
      <c r="K170" s="87"/>
      <c r="L170" s="87"/>
      <c r="M170" s="87"/>
      <c r="N170" s="87"/>
      <c r="O170" s="87"/>
      <c r="P170" s="87"/>
      <c r="Q170" s="87"/>
      <c r="R170" s="87"/>
      <c r="S170" s="87"/>
      <c r="T170" s="87"/>
      <c r="U170" s="63"/>
      <c r="V170" s="63"/>
      <c r="W170" s="42"/>
      <c r="X170" s="42"/>
      <c r="Y170" s="42"/>
      <c r="Z170" s="42"/>
      <c r="AA170" s="42"/>
      <c r="AB170" s="42"/>
      <c r="AC170" s="42"/>
      <c r="AD170" s="42"/>
      <c r="AE170" s="42"/>
      <c r="AF170" s="42"/>
      <c r="AG170" s="42"/>
      <c r="AH170" s="42"/>
      <c r="AI170" s="42"/>
      <c r="AJ170" s="42"/>
      <c r="AK170" s="42"/>
      <c r="AL170" s="42"/>
      <c r="AM170" s="42"/>
      <c r="AN170" s="42"/>
      <c r="AO170" s="42"/>
      <c r="AP170" s="42"/>
      <c r="AQ170" s="42"/>
      <c r="AR170" s="42"/>
      <c r="AS170" s="42"/>
      <c r="AT170" s="42"/>
      <c r="AU170" s="42"/>
      <c r="AV170" s="42"/>
      <c r="AW170" s="42"/>
      <c r="AX170" s="42"/>
      <c r="AY170" s="42"/>
      <c r="AZ170" s="42"/>
      <c r="BA170" s="42"/>
      <c r="BB170" s="42"/>
      <c r="BC170" s="42"/>
      <c r="BD170" s="42"/>
      <c r="BE170" s="42"/>
      <c r="BF170" s="42"/>
      <c r="BG170" s="42"/>
      <c r="BH170" s="42"/>
      <c r="BI170" s="42"/>
      <c r="BJ170" s="42"/>
      <c r="BK170" s="42"/>
      <c r="BL170" s="42"/>
      <c r="BM170" s="42"/>
      <c r="BN170" s="42"/>
      <c r="BO170" s="42"/>
      <c r="BP170" s="42"/>
      <c r="BQ170" s="42"/>
      <c r="BR170" s="42"/>
      <c r="BS170" s="42"/>
      <c r="BT170" s="42"/>
      <c r="BU170" s="42"/>
      <c r="BV170" s="42"/>
      <c r="BW170" s="42"/>
      <c r="BX170" s="42"/>
      <c r="BY170" s="42"/>
      <c r="BZ170" s="42"/>
      <c r="CA170" s="42"/>
      <c r="CB170" s="42"/>
      <c r="CC170" s="42"/>
      <c r="CD170" s="42"/>
      <c r="CE170" s="42"/>
      <c r="CF170" s="42"/>
      <c r="CG170" s="42"/>
      <c r="CH170" s="42"/>
      <c r="CI170" s="42"/>
      <c r="CJ170" s="42"/>
      <c r="CK170" s="42"/>
      <c r="CL170" s="42"/>
      <c r="CM170" s="42"/>
      <c r="CN170" s="42"/>
      <c r="CO170" s="42"/>
      <c r="CP170" s="42"/>
      <c r="CQ170" s="42"/>
      <c r="CR170" s="42"/>
      <c r="CS170" s="42"/>
      <c r="CT170" s="42"/>
      <c r="CU170" s="42"/>
    </row>
    <row r="171" spans="1:99" s="83" customFormat="1" ht="57" customHeight="1">
      <c r="A171" s="169"/>
      <c r="B171" s="86"/>
      <c r="C171" s="87"/>
      <c r="D171" s="87"/>
      <c r="E171" s="87"/>
      <c r="F171" s="242"/>
      <c r="G171" s="87"/>
      <c r="H171" s="88"/>
      <c r="I171" s="87"/>
      <c r="J171" s="87"/>
      <c r="K171" s="87"/>
      <c r="L171" s="87"/>
      <c r="M171" s="87"/>
      <c r="N171" s="87"/>
      <c r="O171" s="87"/>
      <c r="P171" s="87"/>
      <c r="Q171" s="87"/>
      <c r="R171" s="87"/>
      <c r="S171" s="87"/>
      <c r="T171" s="87"/>
      <c r="U171" s="63"/>
      <c r="V171" s="63"/>
      <c r="W171" s="42"/>
      <c r="X171" s="42"/>
      <c r="Y171" s="42"/>
      <c r="Z171" s="42"/>
      <c r="AA171" s="42"/>
      <c r="AB171" s="42"/>
      <c r="AC171" s="42"/>
      <c r="AD171" s="42"/>
      <c r="AE171" s="42"/>
      <c r="AF171" s="42"/>
      <c r="AG171" s="42"/>
      <c r="AH171" s="42"/>
      <c r="AI171" s="42"/>
      <c r="AJ171" s="42"/>
      <c r="AK171" s="42"/>
      <c r="AL171" s="42"/>
      <c r="AM171" s="42"/>
      <c r="AN171" s="42"/>
      <c r="AO171" s="42"/>
      <c r="AP171" s="42"/>
      <c r="AQ171" s="42"/>
      <c r="AR171" s="42"/>
      <c r="AS171" s="42"/>
      <c r="AT171" s="42"/>
      <c r="AU171" s="42"/>
      <c r="AV171" s="42"/>
      <c r="AW171" s="42"/>
      <c r="AX171" s="42"/>
      <c r="AY171" s="42"/>
      <c r="AZ171" s="42"/>
      <c r="BA171" s="42"/>
      <c r="BB171" s="42"/>
      <c r="BC171" s="42"/>
      <c r="BD171" s="42"/>
      <c r="BE171" s="42"/>
      <c r="BF171" s="42"/>
      <c r="BG171" s="42"/>
      <c r="BH171" s="42"/>
      <c r="BI171" s="42"/>
      <c r="BJ171" s="42"/>
      <c r="BK171" s="42"/>
      <c r="BL171" s="42"/>
      <c r="BM171" s="42"/>
      <c r="BN171" s="42"/>
      <c r="BO171" s="42"/>
      <c r="BP171" s="42"/>
      <c r="BQ171" s="42"/>
      <c r="BR171" s="42"/>
      <c r="BS171" s="42"/>
      <c r="BT171" s="42"/>
      <c r="BU171" s="42"/>
      <c r="BV171" s="42"/>
      <c r="BW171" s="42"/>
      <c r="BX171" s="42"/>
      <c r="BY171" s="42"/>
      <c r="BZ171" s="42"/>
      <c r="CA171" s="42"/>
      <c r="CB171" s="42"/>
      <c r="CC171" s="42"/>
      <c r="CD171" s="42"/>
      <c r="CE171" s="42"/>
      <c r="CF171" s="42"/>
      <c r="CG171" s="42"/>
      <c r="CH171" s="42"/>
      <c r="CI171" s="42"/>
      <c r="CJ171" s="42"/>
      <c r="CK171" s="42"/>
      <c r="CL171" s="42"/>
      <c r="CM171" s="42"/>
      <c r="CN171" s="42"/>
      <c r="CO171" s="42"/>
      <c r="CP171" s="42"/>
      <c r="CQ171" s="42"/>
      <c r="CR171" s="42"/>
      <c r="CS171" s="42"/>
      <c r="CT171" s="42"/>
      <c r="CU171" s="42"/>
    </row>
    <row r="172" spans="1:99" s="83" customFormat="1" ht="57" customHeight="1">
      <c r="A172" s="169"/>
      <c r="B172" s="86"/>
      <c r="C172" s="87"/>
      <c r="D172" s="87"/>
      <c r="E172" s="87"/>
      <c r="F172" s="242"/>
      <c r="G172" s="87"/>
      <c r="H172" s="88"/>
      <c r="I172" s="87"/>
      <c r="J172" s="87"/>
      <c r="K172" s="87"/>
      <c r="L172" s="87"/>
      <c r="M172" s="87"/>
      <c r="N172" s="87"/>
      <c r="O172" s="87"/>
      <c r="P172" s="87"/>
      <c r="Q172" s="87"/>
      <c r="R172" s="87"/>
      <c r="S172" s="87"/>
      <c r="T172" s="87"/>
      <c r="U172" s="63"/>
      <c r="V172" s="63"/>
      <c r="W172" s="42"/>
      <c r="X172" s="42"/>
      <c r="Y172" s="42"/>
      <c r="Z172" s="42"/>
      <c r="AA172" s="42"/>
      <c r="AB172" s="42"/>
      <c r="AC172" s="42"/>
      <c r="AD172" s="42"/>
      <c r="AE172" s="42"/>
      <c r="AF172" s="42"/>
      <c r="AG172" s="42"/>
      <c r="AH172" s="42"/>
      <c r="AI172" s="42"/>
      <c r="AJ172" s="42"/>
      <c r="AK172" s="42"/>
      <c r="AL172" s="42"/>
      <c r="AM172" s="42"/>
      <c r="AN172" s="42"/>
      <c r="AO172" s="42"/>
      <c r="AP172" s="42"/>
      <c r="AQ172" s="42"/>
      <c r="AR172" s="42"/>
      <c r="AS172" s="42"/>
      <c r="AT172" s="42"/>
      <c r="AU172" s="42"/>
      <c r="AV172" s="42"/>
      <c r="AW172" s="42"/>
      <c r="AX172" s="42"/>
      <c r="AY172" s="42"/>
      <c r="AZ172" s="42"/>
      <c r="BA172" s="42"/>
      <c r="BB172" s="42"/>
      <c r="BC172" s="42"/>
      <c r="BD172" s="42"/>
      <c r="BE172" s="42"/>
      <c r="BF172" s="42"/>
      <c r="BG172" s="42"/>
      <c r="BH172" s="42"/>
      <c r="BI172" s="42"/>
      <c r="BJ172" s="42"/>
      <c r="BK172" s="42"/>
      <c r="BL172" s="42"/>
      <c r="BM172" s="42"/>
      <c r="BN172" s="42"/>
      <c r="BO172" s="42"/>
      <c r="BP172" s="42"/>
      <c r="BQ172" s="42"/>
      <c r="BR172" s="42"/>
      <c r="BS172" s="42"/>
      <c r="BT172" s="42"/>
      <c r="BU172" s="42"/>
      <c r="BV172" s="42"/>
      <c r="BW172" s="42"/>
      <c r="BX172" s="42"/>
      <c r="BY172" s="42"/>
      <c r="BZ172" s="42"/>
      <c r="CA172" s="42"/>
      <c r="CB172" s="42"/>
      <c r="CC172" s="42"/>
      <c r="CD172" s="42"/>
      <c r="CE172" s="42"/>
      <c r="CF172" s="42"/>
      <c r="CG172" s="42"/>
      <c r="CH172" s="42"/>
      <c r="CI172" s="42"/>
      <c r="CJ172" s="42"/>
      <c r="CK172" s="42"/>
      <c r="CL172" s="42"/>
      <c r="CM172" s="42"/>
      <c r="CN172" s="42"/>
      <c r="CO172" s="42"/>
      <c r="CP172" s="42"/>
      <c r="CQ172" s="42"/>
      <c r="CR172" s="42"/>
      <c r="CS172" s="42"/>
      <c r="CT172" s="42"/>
      <c r="CU172" s="42"/>
    </row>
    <row r="173" spans="1:99" s="44" customFormat="1" ht="25.5">
      <c r="C173" s="46"/>
      <c r="E173" s="55"/>
      <c r="F173" s="163"/>
      <c r="G173" s="55"/>
      <c r="H173" s="56"/>
      <c r="I173" s="55"/>
      <c r="J173" s="55"/>
      <c r="K173" s="55"/>
      <c r="L173" s="55"/>
      <c r="M173" s="55"/>
      <c r="N173" s="55"/>
      <c r="O173" s="55"/>
      <c r="P173" s="55"/>
      <c r="Q173" s="55"/>
      <c r="R173" s="55"/>
      <c r="S173" s="55"/>
      <c r="T173" s="55"/>
      <c r="U173" s="63"/>
      <c r="V173" s="63"/>
      <c r="W173" s="43"/>
      <c r="X173" s="43"/>
      <c r="Y173" s="43"/>
      <c r="Z173" s="43"/>
      <c r="AA173" s="43"/>
      <c r="AB173" s="43"/>
      <c r="AC173" s="43"/>
      <c r="AD173" s="43"/>
      <c r="AE173" s="43"/>
      <c r="AF173" s="43"/>
      <c r="AG173" s="43"/>
      <c r="AH173" s="43"/>
      <c r="AI173" s="43"/>
      <c r="AJ173" s="43"/>
      <c r="AK173" s="43"/>
      <c r="AL173" s="43"/>
      <c r="AM173" s="43"/>
      <c r="AN173" s="43"/>
      <c r="AO173" s="43"/>
      <c r="AP173" s="43"/>
      <c r="AQ173" s="43"/>
      <c r="AR173" s="43"/>
      <c r="AS173" s="43"/>
      <c r="AT173" s="43"/>
      <c r="AU173" s="43"/>
      <c r="AV173" s="43"/>
      <c r="AW173" s="43"/>
      <c r="AX173" s="43"/>
      <c r="AY173" s="43"/>
      <c r="AZ173" s="43"/>
      <c r="BA173" s="43"/>
      <c r="BB173" s="43"/>
      <c r="BC173" s="43"/>
      <c r="BD173" s="43"/>
      <c r="BE173" s="43"/>
      <c r="BF173" s="43"/>
      <c r="BG173" s="43"/>
      <c r="BH173" s="43"/>
      <c r="BI173" s="43"/>
      <c r="BJ173" s="43"/>
      <c r="BK173" s="43"/>
      <c r="BL173" s="43"/>
      <c r="BM173" s="43"/>
      <c r="BN173" s="43"/>
      <c r="BO173" s="43"/>
      <c r="BP173" s="43"/>
      <c r="BQ173" s="43"/>
      <c r="BR173" s="43"/>
      <c r="BS173" s="43"/>
      <c r="BT173" s="43"/>
      <c r="BU173" s="43"/>
      <c r="BV173" s="43"/>
      <c r="BW173" s="43"/>
      <c r="BX173" s="43"/>
      <c r="BY173" s="43"/>
      <c r="BZ173" s="43"/>
      <c r="CA173" s="43"/>
      <c r="CB173" s="43"/>
      <c r="CC173" s="43"/>
      <c r="CD173" s="43"/>
      <c r="CE173" s="43"/>
      <c r="CF173" s="43"/>
      <c r="CG173" s="43"/>
      <c r="CH173" s="43"/>
      <c r="CI173" s="43"/>
      <c r="CJ173" s="43"/>
      <c r="CK173" s="43"/>
      <c r="CL173" s="43"/>
      <c r="CM173" s="43"/>
      <c r="CN173" s="43"/>
      <c r="CO173" s="43"/>
      <c r="CP173" s="43"/>
      <c r="CQ173" s="43"/>
      <c r="CR173" s="43"/>
      <c r="CS173" s="43"/>
      <c r="CT173" s="43"/>
      <c r="CU173" s="43"/>
    </row>
    <row r="207" spans="3:99" s="109" customFormat="1" ht="143.44999999999999" customHeight="1">
      <c r="C207" s="108"/>
      <c r="E207" s="110"/>
      <c r="F207" s="165"/>
      <c r="G207" s="110"/>
      <c r="H207" s="111"/>
      <c r="I207" s="110"/>
      <c r="J207" s="110"/>
      <c r="K207" s="110"/>
      <c r="L207" s="110"/>
      <c r="M207" s="110"/>
      <c r="N207" s="110"/>
      <c r="O207" s="110"/>
      <c r="P207" s="110"/>
      <c r="Q207" s="110"/>
      <c r="R207" s="110"/>
      <c r="S207" s="110"/>
      <c r="T207" s="110"/>
      <c r="U207" s="112"/>
      <c r="V207" s="112"/>
      <c r="W207" s="113"/>
      <c r="X207" s="113"/>
      <c r="Y207" s="113"/>
      <c r="Z207" s="113"/>
      <c r="AA207" s="113"/>
      <c r="AB207" s="113"/>
      <c r="AC207" s="113"/>
      <c r="AD207" s="113"/>
      <c r="AE207" s="113"/>
      <c r="AF207" s="113"/>
      <c r="AG207" s="113"/>
      <c r="AH207" s="113"/>
      <c r="AI207" s="113"/>
      <c r="AJ207" s="113"/>
      <c r="AK207" s="113"/>
      <c r="AL207" s="113"/>
      <c r="AM207" s="113"/>
      <c r="AN207" s="113"/>
      <c r="AO207" s="113"/>
      <c r="AP207" s="113"/>
      <c r="AQ207" s="113"/>
      <c r="AR207" s="113"/>
      <c r="AS207" s="113"/>
      <c r="AT207" s="113"/>
      <c r="AU207" s="113"/>
      <c r="AV207" s="113"/>
      <c r="AW207" s="113"/>
      <c r="AX207" s="113"/>
      <c r="AY207" s="113"/>
      <c r="AZ207" s="113"/>
      <c r="BA207" s="113"/>
      <c r="BB207" s="113"/>
      <c r="BC207" s="113"/>
      <c r="BD207" s="113"/>
      <c r="BE207" s="113"/>
      <c r="BF207" s="113"/>
      <c r="BG207" s="113"/>
      <c r="BH207" s="113"/>
      <c r="BI207" s="113"/>
      <c r="BJ207" s="113"/>
      <c r="BK207" s="113"/>
      <c r="BL207" s="113"/>
      <c r="BM207" s="113"/>
      <c r="BN207" s="113"/>
      <c r="BO207" s="113"/>
      <c r="BP207" s="113"/>
      <c r="BQ207" s="113"/>
      <c r="BR207" s="113"/>
      <c r="BS207" s="113"/>
      <c r="BT207" s="113"/>
      <c r="BU207" s="113"/>
      <c r="BV207" s="113"/>
      <c r="BW207" s="113"/>
      <c r="BX207" s="113"/>
      <c r="BY207" s="113"/>
      <c r="BZ207" s="113"/>
      <c r="CA207" s="113"/>
      <c r="CB207" s="113"/>
      <c r="CC207" s="113"/>
      <c r="CD207" s="113"/>
      <c r="CE207" s="113"/>
      <c r="CF207" s="113"/>
      <c r="CG207" s="113"/>
      <c r="CH207" s="113"/>
      <c r="CI207" s="113"/>
      <c r="CJ207" s="113"/>
      <c r="CK207" s="113"/>
      <c r="CL207" s="113"/>
      <c r="CM207" s="113"/>
      <c r="CN207" s="113"/>
      <c r="CO207" s="113"/>
      <c r="CP207" s="113"/>
      <c r="CQ207" s="113"/>
      <c r="CR207" s="113"/>
      <c r="CS207" s="113"/>
      <c r="CT207" s="113"/>
      <c r="CU207" s="113"/>
    </row>
  </sheetData>
  <sortState xmlns:xlrd2="http://schemas.microsoft.com/office/spreadsheetml/2017/richdata2" ref="B110:H115">
    <sortCondition ref="F110:F115"/>
  </sortState>
  <mergeCells count="2">
    <mergeCell ref="B2:G2"/>
    <mergeCell ref="B1:G1"/>
  </mergeCells>
  <printOptions horizontalCentered="1"/>
  <pageMargins left="0" right="0" top="0.75" bottom="0.75" header="0.3" footer="0.3"/>
  <pageSetup scale="35" fitToHeight="2"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8</vt:i4>
      </vt:variant>
      <vt:variant>
        <vt:lpstr>Named Ranges</vt:lpstr>
      </vt:variant>
      <vt:variant>
        <vt:i4>8</vt:i4>
      </vt:variant>
    </vt:vector>
  </HeadingPairs>
  <TitlesOfParts>
    <vt:vector size="16" baseType="lpstr">
      <vt:lpstr>Price List</vt:lpstr>
      <vt:lpstr>Quote Sheet</vt:lpstr>
      <vt:lpstr> Spec Sheet</vt:lpstr>
      <vt:lpstr>Weather Stations</vt:lpstr>
      <vt:lpstr>Alpen</vt:lpstr>
      <vt:lpstr>NG Adventure</vt:lpstr>
      <vt:lpstr>Order sheet</vt:lpstr>
      <vt:lpstr>Key Items</vt:lpstr>
      <vt:lpstr>'Key Items'!Print_Area</vt:lpstr>
      <vt:lpstr>'NG Adventure'!Print_Area</vt:lpstr>
      <vt:lpstr>'Order sheet'!Print_Area</vt:lpstr>
      <vt:lpstr>'Price List'!Print_Area</vt:lpstr>
      <vt:lpstr>'Quote Sheet'!Print_Area</vt:lpstr>
      <vt:lpstr>'Key Items'!Print_Titles</vt:lpstr>
      <vt:lpstr>'Order sheet'!Print_Titles</vt:lpstr>
      <vt:lpstr>'Price List'!Print_Titles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Customer Service</dc:creator>
  <cp:lastModifiedBy>Tony Pirtle</cp:lastModifiedBy>
  <cp:lastPrinted>2021-03-16T16:07:38Z</cp:lastPrinted>
  <dcterms:created xsi:type="dcterms:W3CDTF">2015-11-18T17:30:26Z</dcterms:created>
  <dcterms:modified xsi:type="dcterms:W3CDTF">2024-01-09T17:33:01Z</dcterms:modified>
</cp:coreProperties>
</file>